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rojects\PC21\3. Programme\3.8 Draft Determination Response\3.8.7 Final Submission\"/>
    </mc:Choice>
  </mc:AlternateContent>
  <bookViews>
    <workbookView xWindow="0" yWindow="0" windowWidth="25200" windowHeight="11850" activeTab="1"/>
  </bookViews>
  <sheets>
    <sheet name="Revised OPEX Estimate" sheetId="1" r:id="rId1"/>
    <sheet name="Revised RAG Status" sheetId="2" r:id="rId2"/>
    <sheet name="Base Maintenance Impact" sheetId="3" r:id="rId3"/>
  </sheets>
  <definedNames>
    <definedName name="_xlnm._FilterDatabase" localSheetId="0" hidden="1">'Revised OPEX Estimate'!$A$3:$W$38</definedName>
    <definedName name="_xlnm.Print_Area" localSheetId="1">'Revised RAG Status'!$B$1:$E$10</definedName>
  </definedNames>
  <calcPr calcId="162913" iterateCount="10000" iterateDelta="1.0000000000000001E-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 l="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4" i="1"/>
  <c r="I14" i="3" l="1"/>
  <c r="J16" i="3" s="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5" i="1"/>
  <c r="J4" i="1"/>
  <c r="J14" i="3"/>
  <c r="D38" i="1" l="1"/>
  <c r="E38" i="1"/>
  <c r="F38" i="1"/>
  <c r="G38" i="1"/>
  <c r="H38" i="1"/>
  <c r="I38" i="1"/>
  <c r="J38" i="1"/>
  <c r="J40" i="1" s="1"/>
  <c r="C38" i="1"/>
</calcChain>
</file>

<file path=xl/sharedStrings.xml><?xml version="1.0" encoding="utf-8"?>
<sst xmlns="http://schemas.openxmlformats.org/spreadsheetml/2006/main" count="495" uniqueCount="238">
  <si>
    <t>SITE</t>
  </si>
  <si>
    <t xml:space="preserve">Ardglass </t>
  </si>
  <si>
    <t>Annsborough</t>
  </si>
  <si>
    <t>Derrycrin</t>
  </si>
  <si>
    <t>Dundrum</t>
  </si>
  <si>
    <t>Galbally</t>
  </si>
  <si>
    <t>Killygonlan</t>
  </si>
  <si>
    <t>Stewartstown</t>
  </si>
  <si>
    <t>Original OPEX 
Estimates</t>
  </si>
  <si>
    <t>Revised OPEX Estimates</t>
  </si>
  <si>
    <t>1/1
0/1/-</t>
  </si>
  <si>
    <t>Newcastle</t>
  </si>
  <si>
    <t>Liscolman</t>
  </si>
  <si>
    <t>Kilrea</t>
  </si>
  <si>
    <t>Aghanloo</t>
  </si>
  <si>
    <t>Armoy</t>
  </si>
  <si>
    <t>Belfast</t>
  </si>
  <si>
    <t>Whitehouse</t>
  </si>
  <si>
    <t>Seahill</t>
  </si>
  <si>
    <t>Edenderry</t>
  </si>
  <si>
    <t>Loughries</t>
  </si>
  <si>
    <t>Saintfield</t>
  </si>
  <si>
    <t>Portaferry</t>
  </si>
  <si>
    <t>N/A</t>
  </si>
  <si>
    <t>1/1
1/0/-</t>
  </si>
  <si>
    <t xml:space="preserve">The recent refurb of Dundrum was never design to meet the E.coli standard set. Unless a relaxation is obtained or disinfection treatment provided to meet standard, Dundrum will remain a projected failing. The recent upgrade seems to be meeting the remain parameters comfortably. </t>
  </si>
  <si>
    <t>It is felt the revised OPEX estimate should reduce risk of failing under an unannounced schedule, though no guarantee can be given.</t>
  </si>
  <si>
    <t>With Belfast being a manned site 7 days/week, the opportunity to increase OPEX to reduce risk of failing is limited. In its current stage will remain at risk, especially for TN. With the continued permitting of development, the risk of failing will only increase. Capital intervention is required to address risk.</t>
  </si>
  <si>
    <t>Process suffers from significant network infiltration, secondary treatment is overloaded and site prone to flooding. Until these issues are satisfactorily resolved will remain at significant risk.</t>
  </si>
  <si>
    <t>The unannounced sample results indicate ammonia compliance remains a risk, which the sample month did not represent. The process would remain at significant risk requiring increased chemical dosing or capital intervention to provide effective treatment. May require further consideration.</t>
  </si>
  <si>
    <t>In its current stage the process will always struggle to achieve consent, any increase in OPEX will have minimal benefit. Site prone to flooding and structural assets in poor condition. Capital intervention to provide effective treatment and flooding required.</t>
  </si>
  <si>
    <t>0/12</t>
  </si>
  <si>
    <t>0/49
(10no TN exceedances)</t>
  </si>
  <si>
    <t>3/22
(E.coli)</t>
  </si>
  <si>
    <t>0/6</t>
  </si>
  <si>
    <t xml:space="preserve"> 1/6</t>
  </si>
  <si>
    <t xml:space="preserve"> 3/12</t>
  </si>
  <si>
    <t>Aghalee</t>
  </si>
  <si>
    <t>Annahilt</t>
  </si>
  <si>
    <t>Banbridge</t>
  </si>
  <si>
    <t>Bellaghy</t>
  </si>
  <si>
    <t>Castlederg</t>
  </si>
  <si>
    <t>Derrymore</t>
  </si>
  <si>
    <t>Dunloy</t>
  </si>
  <si>
    <t>Jonesborough</t>
  </si>
  <si>
    <t>Lisburn</t>
  </si>
  <si>
    <t>Lough Macrory</t>
  </si>
  <si>
    <t>Maghera 
(DOWN)</t>
  </si>
  <si>
    <t>Meigh</t>
  </si>
  <si>
    <t>Newry</t>
  </si>
  <si>
    <t>Tamnaherin</t>
  </si>
  <si>
    <t>Upper 
Ballinderry</t>
  </si>
  <si>
    <t xml:space="preserve"> 0/12</t>
  </si>
  <si>
    <t xml:space="preserve"> 0/6</t>
  </si>
  <si>
    <t xml:space="preserve"> 5/9
3/0/2</t>
  </si>
  <si>
    <t>1/12
1no E.coli</t>
  </si>
  <si>
    <t xml:space="preserve"> 2/25
2no U/T -1 BOD, 1 SS
(1no TN exceedance)</t>
  </si>
  <si>
    <t xml:space="preserve"> 1/17
0/1/-</t>
  </si>
  <si>
    <t xml:space="preserve"> 5/47
1/1/3</t>
  </si>
  <si>
    <t xml:space="preserve"> 5/40
2/3/-</t>
  </si>
  <si>
    <t xml:space="preserve">  2/36
0/1/1</t>
  </si>
  <si>
    <t xml:space="preserve"> 0/43</t>
  </si>
  <si>
    <t xml:space="preserve"> 1/44
0/1/-</t>
  </si>
  <si>
    <t xml:space="preserve"> 3/34
3/0/-</t>
  </si>
  <si>
    <t xml:space="preserve"> 6/42
2/4/-</t>
  </si>
  <si>
    <t xml:space="preserve"> 27/41
2/25/-</t>
  </si>
  <si>
    <t xml:space="preserve"> 2/35
2/0/-</t>
  </si>
  <si>
    <t>11/38
0/0/11</t>
  </si>
  <si>
    <t>32/28
13/9/10</t>
  </si>
  <si>
    <t xml:space="preserve"> 1/39
1/0/-</t>
  </si>
  <si>
    <t xml:space="preserve"> 1/41
0/1/-</t>
  </si>
  <si>
    <t xml:space="preserve"> 1/44
0/0/1</t>
  </si>
  <si>
    <t xml:space="preserve"> 0/44</t>
  </si>
  <si>
    <t xml:space="preserve"> 0/28
(2no TN exceedances)</t>
  </si>
  <si>
    <t xml:space="preserve"> 0/5</t>
  </si>
  <si>
    <t xml:space="preserve"> 0/9</t>
  </si>
  <si>
    <t xml:space="preserve"> 0/8</t>
  </si>
  <si>
    <t xml:space="preserve"> 1/7
1/0/-</t>
  </si>
  <si>
    <t xml:space="preserve"> 0/13</t>
  </si>
  <si>
    <t xml:space="preserve"> 0/2</t>
  </si>
  <si>
    <t xml:space="preserve"> 5/6</t>
  </si>
  <si>
    <t xml:space="preserve"> 0/4</t>
  </si>
  <si>
    <t xml:space="preserve"> 1/8
(8no E.coli exceedances)</t>
  </si>
  <si>
    <t xml:space="preserve"> 0/27
(2no TN exceedances)</t>
  </si>
  <si>
    <t xml:space="preserve"> 1/15</t>
  </si>
  <si>
    <t xml:space="preserve"> 0/1</t>
  </si>
  <si>
    <t xml:space="preserve"> 1/4
0/1/0</t>
  </si>
  <si>
    <t xml:space="preserve">  0/2</t>
  </si>
  <si>
    <t>£10.516.86</t>
  </si>
  <si>
    <t xml:space="preserve"> 1/12
1/0/-</t>
  </si>
  <si>
    <t xml:space="preserve"> 0/3</t>
  </si>
  <si>
    <r>
      <rPr>
        <b/>
        <sz val="11"/>
        <color theme="1"/>
        <rFont val="Calibri"/>
        <family val="2"/>
        <scheme val="minor"/>
      </rPr>
      <t>Unannounced Sample Results</t>
    </r>
    <r>
      <rPr>
        <sz val="11"/>
        <color theme="1"/>
        <rFont val="Calibri"/>
        <family val="2"/>
        <scheme val="minor"/>
      </rPr>
      <t xml:space="preserve">
Exceedance/</t>
    </r>
    <r>
      <rPr>
        <sz val="8"/>
        <color theme="1"/>
        <rFont val="Calibri"/>
        <family val="2"/>
        <scheme val="minor"/>
      </rPr>
      <t>No of samples
BOD/SS/A</t>
    </r>
  </si>
  <si>
    <r>
      <rPr>
        <b/>
        <sz val="11"/>
        <color theme="1"/>
        <rFont val="Calibri"/>
        <family val="2"/>
        <scheme val="minor"/>
      </rPr>
      <t>Audit Sample Results</t>
    </r>
    <r>
      <rPr>
        <sz val="11"/>
        <color theme="1"/>
        <rFont val="Calibri"/>
        <family val="2"/>
        <scheme val="minor"/>
      </rPr>
      <t xml:space="preserve">
Exceedance/</t>
    </r>
    <r>
      <rPr>
        <sz val="8"/>
        <color theme="1"/>
        <rFont val="Calibri"/>
        <family val="2"/>
        <scheme val="minor"/>
      </rPr>
      <t>No of samples</t>
    </r>
  </si>
  <si>
    <r>
      <rPr>
        <b/>
        <sz val="11"/>
        <color theme="1"/>
        <rFont val="Calibri"/>
        <family val="2"/>
        <scheme val="minor"/>
      </rPr>
      <t>Audit Sample Results</t>
    </r>
    <r>
      <rPr>
        <sz val="11"/>
        <color theme="1"/>
        <rFont val="Calibri"/>
        <family val="2"/>
        <scheme val="minor"/>
      </rPr>
      <t xml:space="preserve">
E</t>
    </r>
    <r>
      <rPr>
        <sz val="8"/>
        <color theme="1"/>
        <rFont val="Calibri"/>
        <family val="2"/>
        <scheme val="minor"/>
      </rPr>
      <t>xceedance/No of Samples</t>
    </r>
  </si>
  <si>
    <t xml:space="preserve"> 0/48</t>
  </si>
  <si>
    <t xml:space="preserve"> 13/22
4/8/1</t>
  </si>
  <si>
    <t xml:space="preserve"> 0/7</t>
  </si>
  <si>
    <t xml:space="preserve"> 1/1
1/0/0</t>
  </si>
  <si>
    <t xml:space="preserve"> 5/24
1/3(2 U/T)/1</t>
  </si>
  <si>
    <t xml:space="preserve"> 17/41
7/10/-</t>
  </si>
  <si>
    <t xml:space="preserve"> 4/43
0/1/3</t>
  </si>
  <si>
    <t xml:space="preserve"> 8/44
4/3/1</t>
  </si>
  <si>
    <t xml:space="preserve"> 4/12
4no TP</t>
  </si>
  <si>
    <t xml:space="preserve"> 5/25
1/0/0
4no TP</t>
  </si>
  <si>
    <t xml:space="preserve"> 1/12
0/0/1</t>
  </si>
  <si>
    <t xml:space="preserve"> 5/38
2/0/3</t>
  </si>
  <si>
    <t xml:space="preserve"> 1/5
0/0/1</t>
  </si>
  <si>
    <t xml:space="preserve"> 1/40
0/1/-</t>
  </si>
  <si>
    <t xml:space="preserve"> 1/12
1/0/0</t>
  </si>
  <si>
    <t xml:space="preserve"> 2/6
1/1/0</t>
  </si>
  <si>
    <t xml:space="preserve"> 10/40
1/3/6</t>
  </si>
  <si>
    <t xml:space="preserve"> 20/36
9(6)/11(7)/-</t>
  </si>
  <si>
    <t xml:space="preserve"> 0/29</t>
  </si>
  <si>
    <t xml:space="preserve"> 1/13
0/1/0</t>
  </si>
  <si>
    <t xml:space="preserve"> 3/32
0/3/0</t>
  </si>
  <si>
    <t xml:space="preserve"> 1/9
1/0/0</t>
  </si>
  <si>
    <t>AMBER</t>
  </si>
  <si>
    <t>GREEN</t>
  </si>
  <si>
    <t>RED (High)</t>
  </si>
  <si>
    <t>No significant operational risk associated with this site. Revised OPEX estimate should provide best endeavours to reduce risk of failing under an unannounced schedule, though no guarantee can be given.</t>
  </si>
  <si>
    <t>The ineffectiveness of the management of flows has been identified as a compliance risk. A combination of storm removal from the network and the provision of a more effective and efficient inlet works to manage flows and either primary settlement or balanceing tank. Without this capital intervention Annsborough would remain at risk.</t>
  </si>
  <si>
    <t>It is felt the revised OPEX estimate should provide best endeavours to reduce risk of failing under an unannounced schedule, though no guarantee can be given. Process can suffer from dirty effluent decant. Improved storm/buffer tank may help to allow maximum treatment/retention time in CASS Basin.</t>
  </si>
  <si>
    <t>Revised OPEX estimate should provide best endeavours to reduce risk of failing under an unannounced schedule, though no guarantee can be given. Risk remains wth flow compliance. Risk from 'spring slough', and infrequent unauthorised discharges. Tertiary treatment should remove carry over risk. There is sufficient room for a reed bed.</t>
  </si>
  <si>
    <t>With Lisburn being a manned site 7 days/week, the opportunity to increase OPEX to reduce risk of failing is limited, current OPEX  should provide best endeavours to reduce risk of failing under an unannounced schedule, though no guarantee can be given. Flow compliance risk as process at times struggle to treat FFT.</t>
  </si>
  <si>
    <t>Revised OPEX estimate should provide best endeavours to reduce risk of failing under an unannounced schedule, though no guarantee can be given. TE remains a concern which may have a bearing on future compliance</t>
  </si>
  <si>
    <t>Revised OPEX estimate should provide best endeavours to reduce risk of failing under an unannounced schedule, though no guarantee can be given.</t>
  </si>
  <si>
    <t>Revised OPEX estimate should provide best endeavours to reduce risk of failing under an unannounced schedule, though no guarantee can be given. Site suffers from flooding</t>
  </si>
  <si>
    <t>Process is overloaded and struggles to treat to meet tight discharge consent. Revised OPEX estimate will not reduce this risk. Capital intervention required to upgrade process to meet current loading and discharge consent. Suffers from unauthorised discharges.</t>
  </si>
  <si>
    <t>With Newry being a manned site 7 days/week, the opportunity to increase OPEX to reduce risk of failing is limited, current OPEX  should provide best endeavours to reduce risk of failing under an unannounced schedule, though no guarantee can be given. Unauthorised discharge risk.</t>
  </si>
  <si>
    <t>Revised OPEX estimate should provide best endeavours to reduce risk of failing under an unannounced schedule, though no guarantee can be given. Risk due to volume/velocity of receiving flow due wet weather. It is believed storm separation opportunity is limited. Upgrade of inlet works to improve management of receiving flows ie balance tank, to reduce flow velocity.</t>
  </si>
  <si>
    <t>Revised OPEX estimate should provide best endeavours to reduce risk of failing under an unannounced schedule, though no guarantee can be given. Increased OPEX primarily to cover compliance tasks required over week-end.</t>
  </si>
  <si>
    <t>As site is a manned site with week-end planned overtime undertaken, increased OPEX would provide limited improvement. It is felt the revised OPEX estimate (especially around increased planned week-end work) should reduce risk of failing under an unannounced schedule, though no guarantee can be given.</t>
  </si>
  <si>
    <t>Process was trial which has been retained. Process very temperamental and difficult to operate. Will remain a risk in its current form.</t>
  </si>
  <si>
    <t>With the recently added package SAF along with the revised OPEX estimate should reduce risk of failing under an unannounced schedule, though no guarantee can be given.</t>
  </si>
  <si>
    <t>Site suffers from flooding from L Neagh and process wash out, requiring regular re-seeding. Until addressed, OPEX will have limited impact on reducing compliance risk under an unannounced schedule.</t>
  </si>
  <si>
    <t>Risk from age/condition of structural assets and flooding from River Lagan. Although the pilot shows a significant increase in OPEX it is felt realistically this will have minimal impact on reducing risk. Due to periods of low flows desludging activities would have a deterimental affect on the treatability. A capital intervention is felt the only viable option to address condition of assets, site flooding and compliance risk.</t>
  </si>
  <si>
    <t>Risk is from the teritary treatment process which is ineffective and inefficient to operate and manage. Tertiary treatment is current by-passed with an interim arrangement in place which requires manual intervention. If the tertiary treatment plant is replaced with an effective and efficient process to operate and maintain, then the revised OPEX estimate should reduce risk of failing under an unannounced schedule and possibly could be reduced.</t>
  </si>
  <si>
    <t xml:space="preserve">The revised OPEX estimate should reduce risk of failing under an unannounced schedule, though there are complimentary capital interventions required. Replacement of tertiary filter to a more maintenance friendly plant to ensure most effective UV treatment. </t>
  </si>
  <si>
    <t>The revised OPEX estimate should reduce risk of failing under an unannounced schedule, though there are complimentary capital interventions required. Tertiary filter required to ensure most effective UV treatment. Review of sludge treatment facilities required and upgraded to ensure effective sludge removal and treatment and management of MLSS levels.</t>
  </si>
  <si>
    <t>Process is at capacity and struggles to treat to meet tight discharge consent. Revised OPEX estimate will not reduce this risk. Capital intervention required to upgrade process to meet current loading and discharge consent. Suffers from unauthorised discharges. Aeration recently upgraded under BM - improvement?</t>
  </si>
  <si>
    <t>0/2</t>
  </si>
  <si>
    <t>0/1</t>
  </si>
  <si>
    <t>0/9</t>
  </si>
  <si>
    <t>0/8</t>
  </si>
  <si>
    <t>1/1
1/0/0</t>
  </si>
  <si>
    <t>0/3</t>
  </si>
  <si>
    <t>0/5</t>
  </si>
  <si>
    <t>1/15
1/0/0</t>
  </si>
  <si>
    <t>1/1
0/0/1</t>
  </si>
  <si>
    <t>24/18
16/8/0</t>
  </si>
  <si>
    <t xml:space="preserve"> 14/8
7/3/4
</t>
  </si>
  <si>
    <t>2/2
1/0/1</t>
  </si>
  <si>
    <t>9/24
9/0/0</t>
  </si>
  <si>
    <t>Possibility of E.coli standard being removed pending modelling. If removed Dundrum most likely would be a passing works,  hydraulically and biologically.</t>
  </si>
  <si>
    <r>
      <t xml:space="preserve">Onsite Spot Sample Results
</t>
    </r>
    <r>
      <rPr>
        <sz val="11"/>
        <color theme="1"/>
        <rFont val="Calibri"/>
        <family val="2"/>
        <scheme val="minor"/>
      </rPr>
      <t>Exceedance/No of samples
(BOD/Clarity)/(Turbidity/SS)/A</t>
    </r>
  </si>
  <si>
    <t>Mature Compliance Risk 
(2018 Assessment)
RAG Status</t>
  </si>
  <si>
    <t>Yes</t>
  </si>
  <si>
    <t>Site Projected to Fail</t>
  </si>
  <si>
    <t>Mature Compliance Risk 
(2020 Assessment)
RAG Status</t>
  </si>
  <si>
    <t>RED (HIGH)</t>
  </si>
  <si>
    <t>RED (SEVERE)</t>
  </si>
  <si>
    <t>Labour</t>
  </si>
  <si>
    <t>Chemicals</t>
  </si>
  <si>
    <t>£8, 000</t>
  </si>
  <si>
    <t>£20, 800</t>
  </si>
  <si>
    <t>Red (Severe)</t>
  </si>
  <si>
    <t>Red (High)</t>
  </si>
  <si>
    <t>Amber</t>
  </si>
  <si>
    <t>Green</t>
  </si>
  <si>
    <t>Totals</t>
  </si>
  <si>
    <t>Castle Archdale</t>
  </si>
  <si>
    <t>Stoneyford</t>
  </si>
  <si>
    <t>The Loup</t>
  </si>
  <si>
    <t>3 new sites:</t>
  </si>
  <si>
    <t>Replacement of MBR panels with high flow membranes</t>
  </si>
  <si>
    <t>Improved inlet flow control (FFT and storm) and base maintenance on filter bed. Assets are old in poor condition.</t>
  </si>
  <si>
    <t>No additional Mature Compliance Base Maintenance required</t>
  </si>
  <si>
    <t xml:space="preserve"> A combination of storm removal from the network and the provision of a more effective and efficient inlet works to manage flows and either primary settlement or balanceing tank. </t>
  </si>
  <si>
    <t>Sludge management of site possibly too small.  Sludge storage and sludge thickening plant.  No matter what base maintenance is carried out unless TE is managed the site will be at risk.</t>
  </si>
  <si>
    <t>Inlet flow control. Storm removal from the network. Provide Sludge storage facilities. Observation -  Assets are also old.</t>
  </si>
  <si>
    <t>No additional Mature Compliance Base Maintenance required.  Belfast Phase 0 addressing elements of routine base maintenance needs.</t>
  </si>
  <si>
    <t>PC21 Delivery Project</t>
  </si>
  <si>
    <t>No</t>
  </si>
  <si>
    <t>Possible Mature Compliance Base Maintenance Intervention</t>
  </si>
  <si>
    <t>Risk will be addressed by PC21 Capital Delivery Project. No Mature Compliance base maintenance solution available</t>
  </si>
  <si>
    <t xml:space="preserve">Improved storm buffer tank and some tertiary treatment to catch any carryover.  Sludge management of site possibly too small.  Sludge storage and sludge thickening plant. </t>
  </si>
  <si>
    <t>SAF plant installed. No further Mature Compliance base maintenance required</t>
  </si>
  <si>
    <t>Due to flood risk from Lough, base maintenance will have minimal impact on compliance.</t>
  </si>
  <si>
    <t>No additional Mature Compliance Base Maintenance required.  Efficient tertiary filter identified in normal base maintenance discussions.</t>
  </si>
  <si>
    <t>Provide tertiary treatment and increase final settlement capacity.</t>
  </si>
  <si>
    <t>Mature Compliance Assessment Comments 2020</t>
  </si>
  <si>
    <t>Provision of side stream to operate when school is off. Periods of low flow.</t>
  </si>
  <si>
    <t>No additional Mature Compliance Base Maintenance required.  Process is inadequate to meet the current WOC.</t>
  </si>
  <si>
    <t>No additional Mature Compliance Base Maintenance solution available</t>
  </si>
  <si>
    <t>No additional Mature Compliance Base Maintenance solution available. PC21 capital delivery project will capture complaince needs.</t>
  </si>
  <si>
    <t>Upgrade of tertiary treatment process.  Already identified in normal base maintenance discussions.</t>
  </si>
  <si>
    <t>Storm inlet flow management. Provision of tertiary ttreatment.</t>
  </si>
  <si>
    <t>No additional Mature Compliance Base Maintenance solution required.  PC21 capital delivery project ill capture compliance needs</t>
  </si>
  <si>
    <t>Site</t>
  </si>
  <si>
    <t>2020 RAG Status</t>
  </si>
  <si>
    <t>Mature Compliance Base Maintenance Inervention</t>
  </si>
  <si>
    <t xml:space="preserve">Impact on 2020 RAG Status </t>
  </si>
  <si>
    <t>Revised OPEX Cost</t>
  </si>
  <si>
    <t>Impact on Revised OPEX Cost</t>
  </si>
  <si>
    <t>Ardglass</t>
  </si>
  <si>
    <t>Inlet flow control. Storm removal from the network. Provide Sludge storage facilities. Observation -  old assets in poor condition</t>
  </si>
  <si>
    <t>Improved inlet flow control (FFT and storm) and base maintenance on filter bed. Old assets in poor condition and site is at it's maximum loading.</t>
  </si>
  <si>
    <t>Design PE</t>
  </si>
  <si>
    <t>PC21</t>
  </si>
  <si>
    <t>Actual PE (AIR 20)</t>
  </si>
  <si>
    <t xml:space="preserve">Red (Severe) </t>
  </si>
  <si>
    <t>Wait on the Capital Delivery Project</t>
  </si>
  <si>
    <t>Comment</t>
  </si>
  <si>
    <t xml:space="preserve"> A combination of storm removal from the network and the provision of a more effective and efficient inlet works to manage flows and either primary settlement or balancing tank. </t>
  </si>
  <si>
    <t>£16K in Business Plan for report on Traders. Profiled 2025.</t>
  </si>
  <si>
    <t>Potential reduction in OPEX if Mature Compliance Base Maintenance delivered. Estimated at global 16% from the original and depending how effective this intervention is, further reduction is possible.</t>
  </si>
  <si>
    <t>Chemical and physical cleans still required. This intervention only allows the appropriate flow throughput to be treated.</t>
  </si>
  <si>
    <t>Mature Compiance base maintenance intervention would require less site visits, thereby reducing OPEX estimate.</t>
  </si>
  <si>
    <t>£6, 855.58</t>
  </si>
  <si>
    <t>Mature compliance base maintenance intervention would require less chemicals in low flow periods, thereby reducing OPEX estimate by £2,500 potentially, plus a reduction in site visits.</t>
  </si>
  <si>
    <t>Upgrade of tertiary treatment process.  Already identified in normal base maintenance discussions but not enough money to complete.</t>
  </si>
  <si>
    <t xml:space="preserve">Mature compliance base maintenance intervention would require less site visits for M&amp;E at tertiary plant and UV plant, thereby reducing OPEX estimate.  Global 16% applied. </t>
  </si>
  <si>
    <r>
      <t xml:space="preserve">Sludge management of site possibly too small.  Sludge storage and sludge thickening plant.  </t>
    </r>
    <r>
      <rPr>
        <b/>
        <sz val="11"/>
        <color theme="1"/>
        <rFont val="Calibri"/>
        <family val="2"/>
        <scheme val="minor"/>
      </rPr>
      <t>No matter what base maintenance is carried out, unless TE is managed the site will always be at risk.</t>
    </r>
  </si>
  <si>
    <t>Storm inlet flow management. Provision of tertiary treatment.</t>
  </si>
  <si>
    <t xml:space="preserve">Mature compliance base maintenance intervention would require less site visits thereby reducing OPEX estimate.  Global 16% applied. </t>
  </si>
  <si>
    <r>
      <t xml:space="preserve">Approximately 10% reduction in Revised OPEX estimate </t>
    </r>
    <r>
      <rPr>
        <sz val="11"/>
        <color theme="1"/>
        <rFont val="Calibri"/>
        <family val="2"/>
        <scheme val="minor"/>
      </rPr>
      <t>if Mature Compliance base maintenance interventions were applied</t>
    </r>
  </si>
  <si>
    <t>Tanker</t>
  </si>
  <si>
    <t>£8000 allocated in revised OPEX estimate. If Mature Compliance base maintenance delivered then additional sludge tankering no longer required.</t>
  </si>
  <si>
    <t>Revised OPEX estimate should provide best endeavours to reduce risk of failing under an unannounced schedule, though no guarantee can be given. Risk remains wth flow compliance. Although increased deep cleans should allow the works to maintain the current maximum levels that can be achieved, an upgrade with hi-flow MBR panels may be required.</t>
  </si>
  <si>
    <t>It is felt the revised OPEX estimate should provide best endeavours to reduce risk of failing under an unannounced schedule, though no guarantee can be given. TE remains a concern which may have a bearing on future compliance. This is also an aged asset.</t>
  </si>
  <si>
    <t xml:space="preserve">Outside of fishing season process performs satisfactorily with no significant problems or concerns. Revised OPEX estimates is to operate and manage process during increased fish factory output. During high factory production process is at high risk of failing. More effective policing/management of TE would significantly reduce risk. </t>
  </si>
  <si>
    <t>Revised OPEX estimate should provide best endeavours to reduce risk of failing under an unannounced schedule, though no guarantee can be given. Risk remains wth flow compliance. Although increased deep cleans should allow works to maintain current maximum levels that can be achieved, an upgrade with hi-flow MBR panels may be required.</t>
  </si>
  <si>
    <t>Revised OPEX estimate should provide best endeavours to reduce risk of failing under an unannounced schedule, though no guarantee can be given. Flow management still an issue in high flows.</t>
  </si>
  <si>
    <t>Fully compliant WwTWs i.e. no exceedences in the last 2 yrs. If unannounced sampling is introduced some works will require additional resource to ensure compliance due to uncertainty of sampling regime.</t>
  </si>
  <si>
    <r>
      <t xml:space="preserve">WwTWs predicted to fail that </t>
    </r>
    <r>
      <rPr>
        <u/>
        <sz val="11"/>
        <color theme="1"/>
        <rFont val="Calibri"/>
        <family val="2"/>
      </rPr>
      <t xml:space="preserve">will not pass </t>
    </r>
    <r>
      <rPr>
        <sz val="11"/>
        <color theme="1"/>
        <rFont val="Calibri"/>
        <family val="2"/>
      </rPr>
      <t xml:space="preserve">until significant capital investment is complete. </t>
    </r>
  </si>
  <si>
    <r>
      <t xml:space="preserve">WwTWs that carry a high risk of being non compliant for a variety of reasons; design (underloaded, overloaded), networks issues, TE, rogue discharges. Exceedences and/or  Upper Tier failures experienced in last few years. </t>
    </r>
    <r>
      <rPr>
        <u/>
        <sz val="11"/>
        <color theme="1"/>
        <rFont val="Calibri"/>
        <family val="2"/>
      </rPr>
      <t xml:space="preserve">If unannounced sampling is introduced </t>
    </r>
    <r>
      <rPr>
        <sz val="11"/>
        <color theme="1"/>
        <rFont val="Calibri"/>
        <family val="2"/>
      </rPr>
      <t>it will make achieving compliance consistently more difficult.</t>
    </r>
  </si>
  <si>
    <r>
      <t xml:space="preserve">WwTWs that have experienced exceedences in the last 2 yrs (but no upper tier failures). </t>
    </r>
    <r>
      <rPr>
        <u/>
        <sz val="11"/>
        <color theme="1"/>
        <rFont val="Calibri"/>
        <family val="2"/>
      </rPr>
      <t xml:space="preserve">If unannounced sampling is introduced </t>
    </r>
    <r>
      <rPr>
        <sz val="11"/>
        <color theme="1"/>
        <rFont val="Calibri"/>
        <family val="2"/>
      </rPr>
      <t>some works will require additional resource and/or tankering to ensure compliance due to uncertainty of sampling regime. Small scale capital investment identified in some cases.</t>
    </r>
  </si>
  <si>
    <t>RAG Status Definition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</si>
</sst>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8" formatCode="&quot;£&quot;#,##0.00;[Red]\-&quot;£&quot;#,##0.00"/>
    <numFmt numFmtId="164" formatCode="#,##0.00_ ;[Red]\-#,##0.00\ "/>
    <numFmt numFmtId="165" formatCode="&quot;£&quot;#,##0.00"/>
  </numFmts>
  <fonts count="13" x14ac:knownFonts="1">
    <font>
      <sz val="11"/>
      <color theme="1"/>
      <name val="Calibri"/>
      <family val="2"/>
      <scheme val="minor"/>
    </font>
    <font>
      <sz val="8"/>
      <color theme="1"/>
      <name val="Calibri"/>
      <family val="2"/>
      <scheme val="minor"/>
    </font>
    <font>
      <b/>
      <sz val="11"/>
      <color theme="1"/>
      <name val="Calibri"/>
      <family val="2"/>
      <scheme val="minor"/>
    </font>
    <font>
      <b/>
      <sz val="12"/>
      <color theme="1"/>
      <name val="Calibri"/>
      <family val="2"/>
      <scheme val="minor"/>
    </font>
    <font>
      <b/>
      <sz val="11"/>
      <color rgb="FFFFC000"/>
      <name val="Calibri"/>
      <family val="2"/>
      <scheme val="minor"/>
    </font>
    <font>
      <b/>
      <sz val="11"/>
      <color rgb="FFFF0000"/>
      <name val="Calibri"/>
      <family val="2"/>
      <scheme val="minor"/>
    </font>
    <font>
      <b/>
      <sz val="11"/>
      <color rgb="FF00B050"/>
      <name val="Calibri"/>
      <family val="2"/>
      <scheme val="minor"/>
    </font>
    <font>
      <sz val="11"/>
      <color rgb="FFFF0000"/>
      <name val="Calibri"/>
      <family val="2"/>
      <scheme val="minor"/>
    </font>
    <font>
      <sz val="11"/>
      <color rgb="FFFFC000"/>
      <name val="Calibri"/>
      <family val="2"/>
      <scheme val="minor"/>
    </font>
    <font>
      <sz val="11"/>
      <color rgb="FFC00000"/>
      <name val="Calibri"/>
      <family val="2"/>
      <scheme val="minor"/>
    </font>
    <font>
      <sz val="11"/>
      <color rgb="FF00B050"/>
      <name val="Calibri"/>
      <family val="2"/>
      <scheme val="minor"/>
    </font>
    <font>
      <sz val="11"/>
      <color theme="1"/>
      <name val="Calibri"/>
      <family val="2"/>
    </font>
    <font>
      <u/>
      <sz val="11"/>
      <color theme="1"/>
      <name val="Calibri"/>
      <family val="2"/>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C00000"/>
        <bgColor indexed="64"/>
      </patternFill>
    </fill>
    <fill>
      <patternFill patternType="solid">
        <fgColor theme="0"/>
        <bgColor indexed="64"/>
      </patternFill>
    </fill>
  </fills>
  <borders count="4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160">
    <xf numFmtId="0" fontId="0" fillId="0" borderId="0" xfId="0"/>
    <xf numFmtId="0" fontId="0" fillId="0" borderId="6" xfId="0" applyBorder="1" applyAlignment="1">
      <alignment horizontal="center" vertical="center"/>
    </xf>
    <xf numFmtId="8" fontId="0" fillId="0" borderId="6" xfId="0" applyNumberFormat="1" applyBorder="1" applyAlignment="1">
      <alignment horizontal="center" vertical="center" wrapText="1"/>
    </xf>
    <xf numFmtId="0" fontId="0" fillId="0" borderId="6" xfId="0" applyBorder="1" applyAlignment="1">
      <alignment horizontal="center" vertical="center" wrapText="1"/>
    </xf>
    <xf numFmtId="8" fontId="0" fillId="0" borderId="6" xfId="0" applyNumberFormat="1" applyBorder="1" applyAlignment="1">
      <alignment horizontal="center" vertical="center"/>
    </xf>
    <xf numFmtId="0" fontId="0" fillId="0" borderId="6" xfId="0" applyNumberFormat="1" applyBorder="1" applyAlignment="1">
      <alignment horizontal="center" vertical="center" wrapText="1"/>
    </xf>
    <xf numFmtId="0" fontId="0" fillId="0" borderId="6" xfId="0" applyNumberFormat="1" applyBorder="1" applyAlignment="1">
      <alignment horizontal="center" vertical="center"/>
    </xf>
    <xf numFmtId="164" fontId="0" fillId="0" borderId="6" xfId="0" applyNumberFormat="1" applyBorder="1" applyAlignment="1">
      <alignment horizontal="center" vertical="center" wrapText="1"/>
    </xf>
    <xf numFmtId="0" fontId="0" fillId="0" borderId="4" xfId="0" applyNumberFormat="1" applyBorder="1" applyAlignment="1">
      <alignment horizontal="center" vertical="center" wrapText="1"/>
    </xf>
    <xf numFmtId="0" fontId="0" fillId="0" borderId="6" xfId="0" applyBorder="1" applyAlignment="1">
      <alignment vertical="center" wrapText="1"/>
    </xf>
    <xf numFmtId="0" fontId="0" fillId="0" borderId="9" xfId="0" applyBorder="1" applyAlignment="1">
      <alignment horizontal="center" vertical="center" wrapText="1"/>
    </xf>
    <xf numFmtId="0" fontId="5" fillId="0" borderId="6" xfId="0" applyNumberFormat="1" applyFont="1" applyBorder="1" applyAlignment="1">
      <alignment horizontal="center" vertical="center" wrapText="1"/>
    </xf>
    <xf numFmtId="0" fontId="4" fillId="0" borderId="6" xfId="0" applyFont="1" applyBorder="1" applyAlignment="1">
      <alignment horizontal="center" vertical="center"/>
    </xf>
    <xf numFmtId="0" fontId="6" fillId="0" borderId="6" xfId="0" applyFont="1" applyBorder="1" applyAlignment="1">
      <alignment horizontal="center" vertical="center" wrapText="1"/>
    </xf>
    <xf numFmtId="0" fontId="4" fillId="0" borderId="4" xfId="0" applyFont="1" applyBorder="1" applyAlignment="1">
      <alignment horizontal="center" vertical="center"/>
    </xf>
    <xf numFmtId="4" fontId="0" fillId="0" borderId="6" xfId="0" applyNumberFormat="1" applyBorder="1" applyAlignment="1">
      <alignment horizontal="center" vertical="center" wrapText="1"/>
    </xf>
    <xf numFmtId="165" fontId="0" fillId="0" borderId="6" xfId="0" applyNumberFormat="1" applyBorder="1" applyAlignment="1">
      <alignment horizontal="center" vertical="center" wrapText="1"/>
    </xf>
    <xf numFmtId="8" fontId="0"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4"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4" xfId="0" applyBorder="1" applyAlignment="1">
      <alignment vertical="center" wrapText="1"/>
    </xf>
    <xf numFmtId="0" fontId="0" fillId="0" borderId="2" xfId="0" applyNumberFormat="1" applyBorder="1" applyAlignment="1">
      <alignment horizontal="center" vertical="center" wrapText="1"/>
    </xf>
    <xf numFmtId="0" fontId="5" fillId="0" borderId="6" xfId="0" applyFont="1" applyBorder="1" applyAlignment="1">
      <alignment horizontal="center" vertical="center"/>
    </xf>
    <xf numFmtId="0" fontId="0" fillId="0" borderId="16" xfId="0" applyBorder="1" applyAlignment="1">
      <alignment horizontal="center" vertical="center"/>
    </xf>
    <xf numFmtId="0" fontId="6" fillId="0" borderId="6" xfId="0" applyFont="1" applyBorder="1" applyAlignment="1">
      <alignment horizontal="center" vertical="center"/>
    </xf>
    <xf numFmtId="0" fontId="6" fillId="0" borderId="6" xfId="0" applyNumberFormat="1" applyFont="1" applyBorder="1" applyAlignment="1">
      <alignment horizontal="center" vertical="center" wrapText="1"/>
    </xf>
    <xf numFmtId="0" fontId="6" fillId="0" borderId="4" xfId="0" applyFont="1" applyBorder="1" applyAlignment="1">
      <alignment horizontal="center" vertical="center"/>
    </xf>
    <xf numFmtId="6" fontId="0" fillId="0" borderId="16" xfId="0" applyNumberFormat="1" applyBorder="1" applyAlignment="1">
      <alignment horizontal="center" vertical="center"/>
    </xf>
    <xf numFmtId="8" fontId="0" fillId="0" borderId="16" xfId="0" applyNumberFormat="1" applyBorder="1" applyAlignment="1">
      <alignment horizontal="center" vertical="center"/>
    </xf>
    <xf numFmtId="8" fontId="0" fillId="0" borderId="13" xfId="0" applyNumberFormat="1" applyFont="1" applyBorder="1" applyAlignment="1">
      <alignment horizontal="center" vertical="center"/>
    </xf>
    <xf numFmtId="8" fontId="0" fillId="0" borderId="16" xfId="0" applyNumberFormat="1" applyBorder="1" applyAlignment="1">
      <alignment horizontal="center" vertical="center" wrapText="1"/>
    </xf>
    <xf numFmtId="0" fontId="0" fillId="0" borderId="21" xfId="0" applyFont="1" applyBorder="1" applyAlignment="1">
      <alignment horizontal="center" vertical="center"/>
    </xf>
    <xf numFmtId="0" fontId="0" fillId="0" borderId="23" xfId="0" applyBorder="1" applyAlignment="1">
      <alignment horizontal="center" vertical="center"/>
    </xf>
    <xf numFmtId="0" fontId="0" fillId="0" borderId="23" xfId="0" applyBorder="1" applyAlignment="1">
      <alignment horizontal="center" vertical="center" wrapText="1"/>
    </xf>
    <xf numFmtId="8" fontId="0" fillId="0" borderId="1" xfId="0" applyNumberFormat="1" applyFont="1" applyBorder="1" applyAlignment="1">
      <alignment horizontal="center" vertical="center"/>
    </xf>
    <xf numFmtId="8" fontId="0" fillId="0" borderId="7" xfId="0" applyNumberFormat="1" applyBorder="1" applyAlignment="1">
      <alignment horizontal="center" vertical="center"/>
    </xf>
    <xf numFmtId="8" fontId="0" fillId="0" borderId="7" xfId="0" applyNumberFormat="1" applyBorder="1" applyAlignment="1">
      <alignment horizontal="center" vertical="center" wrapText="1"/>
    </xf>
    <xf numFmtId="8" fontId="0" fillId="0" borderId="12" xfId="0" applyNumberFormat="1" applyFont="1" applyBorder="1" applyAlignment="1">
      <alignment horizontal="center" vertical="center"/>
    </xf>
    <xf numFmtId="6" fontId="0" fillId="0" borderId="28" xfId="0" applyNumberFormat="1" applyBorder="1" applyAlignment="1">
      <alignment horizontal="center" vertical="center"/>
    </xf>
    <xf numFmtId="8" fontId="0" fillId="0" borderId="28" xfId="0" applyNumberFormat="1" applyBorder="1" applyAlignment="1">
      <alignment horizontal="center" vertical="center"/>
    </xf>
    <xf numFmtId="0" fontId="0" fillId="0" borderId="28" xfId="0" applyBorder="1" applyAlignment="1">
      <alignment horizontal="center" vertical="center"/>
    </xf>
    <xf numFmtId="8" fontId="0" fillId="0" borderId="28" xfId="0" applyNumberFormat="1" applyBorder="1" applyAlignment="1">
      <alignment horizontal="center" vertical="center" wrapText="1"/>
    </xf>
    <xf numFmtId="6" fontId="0" fillId="0" borderId="28" xfId="0" applyNumberFormat="1" applyBorder="1" applyAlignment="1">
      <alignment horizontal="center" vertical="center" wrapText="1"/>
    </xf>
    <xf numFmtId="8" fontId="0" fillId="0" borderId="21" xfId="0" applyNumberFormat="1" applyFont="1" applyBorder="1" applyAlignment="1">
      <alignment horizontal="center" vertical="center" wrapText="1"/>
    </xf>
    <xf numFmtId="0" fontId="0" fillId="0" borderId="13" xfId="0" applyBorder="1" applyAlignment="1">
      <alignment horizontal="center" vertical="center" wrapText="1"/>
    </xf>
    <xf numFmtId="0" fontId="0" fillId="0" borderId="16" xfId="0" applyNumberFormat="1" applyBorder="1" applyAlignment="1">
      <alignment horizontal="center" vertical="center" wrapText="1"/>
    </xf>
    <xf numFmtId="0" fontId="0" fillId="0" borderId="16" xfId="0" applyNumberFormat="1" applyBorder="1" applyAlignment="1">
      <alignment horizontal="center" vertical="center"/>
    </xf>
    <xf numFmtId="0" fontId="0" fillId="0" borderId="16" xfId="0" applyBorder="1" applyAlignment="1">
      <alignment horizontal="center" vertical="center" wrapText="1"/>
    </xf>
    <xf numFmtId="0" fontId="0" fillId="0" borderId="17" xfId="0" applyNumberFormat="1" applyBorder="1" applyAlignment="1">
      <alignment horizontal="center" vertical="center" wrapText="1"/>
    </xf>
    <xf numFmtId="0" fontId="0" fillId="0" borderId="0" xfId="0" applyAlignment="1">
      <alignment horizontal="center" vertical="center"/>
    </xf>
    <xf numFmtId="0" fontId="2" fillId="0" borderId="18" xfId="0" applyFont="1" applyBorder="1" applyAlignment="1">
      <alignment horizontal="center" vertical="center"/>
    </xf>
    <xf numFmtId="8" fontId="2" fillId="0" borderId="31" xfId="0" applyNumberFormat="1" applyFont="1" applyBorder="1" applyAlignment="1">
      <alignment horizontal="center" vertical="center"/>
    </xf>
    <xf numFmtId="8" fontId="2" fillId="0" borderId="29" xfId="0" applyNumberFormat="1" applyFont="1" applyBorder="1" applyAlignment="1">
      <alignment horizontal="center" vertical="center"/>
    </xf>
    <xf numFmtId="8" fontId="2" fillId="0" borderId="30" xfId="0" applyNumberFormat="1" applyFont="1" applyBorder="1" applyAlignment="1">
      <alignment horizontal="center" vertical="center"/>
    </xf>
    <xf numFmtId="0" fontId="2" fillId="0" borderId="0" xfId="0" applyFont="1" applyAlignment="1">
      <alignment horizontal="center"/>
    </xf>
    <xf numFmtId="0" fontId="2" fillId="0" borderId="6" xfId="0" applyFont="1" applyBorder="1" applyAlignment="1">
      <alignment horizontal="center"/>
    </xf>
    <xf numFmtId="0" fontId="2" fillId="0" borderId="6" xfId="0" applyFont="1" applyBorder="1"/>
    <xf numFmtId="0" fontId="0" fillId="5" borderId="6" xfId="0" applyFill="1" applyBorder="1"/>
    <xf numFmtId="0" fontId="0" fillId="3" borderId="6" xfId="0" applyFill="1" applyBorder="1"/>
    <xf numFmtId="0" fontId="2" fillId="0" borderId="6" xfId="0" applyFont="1" applyBorder="1" applyAlignment="1">
      <alignment vertical="center"/>
    </xf>
    <xf numFmtId="0" fontId="2" fillId="6" borderId="6" xfId="0" applyFont="1" applyFill="1" applyBorder="1" applyAlignment="1">
      <alignment horizontal="center" vertical="center"/>
    </xf>
    <xf numFmtId="0" fontId="2" fillId="5" borderId="6" xfId="0" applyFont="1" applyFill="1" applyBorder="1" applyAlignment="1">
      <alignment horizontal="center" vertical="center"/>
    </xf>
    <xf numFmtId="0" fontId="2" fillId="4" borderId="6" xfId="0" applyFont="1" applyFill="1" applyBorder="1" applyAlignment="1">
      <alignment horizontal="center" vertical="center"/>
    </xf>
    <xf numFmtId="0" fontId="2" fillId="3" borderId="6" xfId="0" applyFont="1" applyFill="1" applyBorder="1" applyAlignment="1">
      <alignment horizontal="center" vertical="center"/>
    </xf>
    <xf numFmtId="0" fontId="2" fillId="0" borderId="6" xfId="0" applyFont="1" applyBorder="1" applyAlignment="1">
      <alignment horizontal="center" vertical="center"/>
    </xf>
    <xf numFmtId="17" fontId="2" fillId="0" borderId="6" xfId="0" applyNumberFormat="1" applyFont="1" applyBorder="1" applyAlignment="1">
      <alignment horizontal="center" vertical="center"/>
    </xf>
    <xf numFmtId="0" fontId="2" fillId="0" borderId="6" xfId="0" applyFont="1" applyFill="1" applyBorder="1" applyAlignment="1">
      <alignment vertical="center"/>
    </xf>
    <xf numFmtId="0" fontId="2" fillId="0" borderId="0" xfId="0" applyFont="1" applyFill="1" applyBorder="1" applyAlignment="1">
      <alignment vertical="center"/>
    </xf>
    <xf numFmtId="0" fontId="0" fillId="0" borderId="0" xfId="0" applyAlignment="1">
      <alignment horizontal="center"/>
    </xf>
    <xf numFmtId="0" fontId="0" fillId="0" borderId="4" xfId="0" applyBorder="1" applyAlignment="1">
      <alignment horizontal="center" vertical="center"/>
    </xf>
    <xf numFmtId="0" fontId="2" fillId="0" borderId="0" xfId="0" applyFont="1"/>
    <xf numFmtId="0" fontId="8" fillId="0" borderId="6" xfId="0" applyFont="1" applyBorder="1" applyAlignment="1">
      <alignment horizontal="center" vertical="center"/>
    </xf>
    <xf numFmtId="0" fontId="9" fillId="0" borderId="6" xfId="0" applyFont="1" applyBorder="1" applyAlignment="1">
      <alignment horizontal="center" vertical="center"/>
    </xf>
    <xf numFmtId="0" fontId="7" fillId="0" borderId="6" xfId="0" applyFont="1" applyBorder="1" applyAlignment="1">
      <alignment horizontal="center" vertical="center"/>
    </xf>
    <xf numFmtId="0" fontId="0" fillId="0" borderId="32" xfId="0" applyFont="1" applyBorder="1" applyAlignment="1">
      <alignment horizontal="center" vertical="center" wrapText="1"/>
    </xf>
    <xf numFmtId="0" fontId="10" fillId="0" borderId="33" xfId="0" applyFont="1" applyBorder="1" applyAlignment="1">
      <alignment horizontal="center" vertical="center"/>
    </xf>
    <xf numFmtId="8" fontId="0" fillId="0" borderId="6" xfId="0" applyNumberFormat="1" applyFont="1" applyBorder="1" applyAlignment="1">
      <alignment horizontal="center" vertical="center" wrapText="1"/>
    </xf>
    <xf numFmtId="0" fontId="9" fillId="0" borderId="6"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33" xfId="0"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14" xfId="0" applyFont="1" applyBorder="1" applyAlignment="1">
      <alignment horizontal="center" vertical="center"/>
    </xf>
    <xf numFmtId="0" fontId="2" fillId="0" borderId="0" xfId="0" applyFont="1" applyAlignment="1">
      <alignment horizontal="center" vertical="center"/>
    </xf>
    <xf numFmtId="0" fontId="0" fillId="0" borderId="6" xfId="0" applyBorder="1" applyAlignment="1">
      <alignment horizontal="left" vertical="center" wrapText="1"/>
    </xf>
    <xf numFmtId="0" fontId="0" fillId="0" borderId="32" xfId="0" applyFont="1" applyBorder="1" applyAlignment="1">
      <alignment horizontal="left"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0" fillId="0" borderId="8" xfId="0" applyBorder="1" applyAlignment="1">
      <alignment vertical="center" wrapText="1"/>
    </xf>
    <xf numFmtId="0" fontId="0" fillId="0" borderId="8" xfId="0" applyBorder="1" applyAlignment="1">
      <alignment horizontal="left" vertical="center"/>
    </xf>
    <xf numFmtId="0" fontId="0" fillId="0" borderId="8" xfId="0" applyBorder="1" applyAlignment="1">
      <alignment wrapText="1"/>
    </xf>
    <xf numFmtId="0" fontId="2" fillId="0" borderId="35" xfId="0" applyFont="1" applyBorder="1" applyAlignment="1">
      <alignment horizontal="center" vertical="center"/>
    </xf>
    <xf numFmtId="0" fontId="7" fillId="0" borderId="4" xfId="0" applyFont="1" applyBorder="1" applyAlignment="1">
      <alignment horizontal="center" vertical="center"/>
    </xf>
    <xf numFmtId="0" fontId="0" fillId="0" borderId="36" xfId="0" applyBorder="1" applyAlignment="1">
      <alignment horizontal="center" vertical="center" wrapText="1"/>
    </xf>
    <xf numFmtId="0" fontId="8" fillId="0" borderId="4" xfId="0" applyFont="1" applyBorder="1" applyAlignment="1">
      <alignment horizontal="center" vertical="center"/>
    </xf>
    <xf numFmtId="8" fontId="0" fillId="0" borderId="4" xfId="0" applyNumberFormat="1" applyBorder="1" applyAlignment="1">
      <alignment horizontal="center" vertical="center"/>
    </xf>
    <xf numFmtId="8" fontId="0" fillId="0" borderId="17" xfId="0" applyNumberFormat="1" applyBorder="1" applyAlignment="1">
      <alignment horizontal="center" vertical="center"/>
    </xf>
    <xf numFmtId="0" fontId="0" fillId="0" borderId="5" xfId="0" applyBorder="1" applyAlignment="1">
      <alignment vertical="center" wrapText="1"/>
    </xf>
    <xf numFmtId="8" fontId="2" fillId="2" borderId="37" xfId="0" applyNumberFormat="1" applyFont="1" applyFill="1" applyBorder="1" applyAlignment="1">
      <alignment horizontal="center" vertical="center"/>
    </xf>
    <xf numFmtId="8" fontId="2" fillId="2" borderId="38" xfId="0" applyNumberFormat="1" applyFont="1" applyFill="1" applyBorder="1" applyAlignment="1">
      <alignment horizontal="center" vertical="center"/>
    </xf>
    <xf numFmtId="0" fontId="2" fillId="0" borderId="38" xfId="0" applyFont="1" applyFill="1" applyBorder="1" applyAlignment="1">
      <alignment vertical="center" wrapText="1"/>
    </xf>
    <xf numFmtId="10" fontId="2" fillId="2" borderId="37" xfId="0" applyNumberFormat="1" applyFont="1" applyFill="1" applyBorder="1" applyAlignment="1">
      <alignment horizontal="center" vertical="center"/>
    </xf>
    <xf numFmtId="8" fontId="0" fillId="0" borderId="11" xfId="0" applyNumberFormat="1" applyFont="1" applyBorder="1" applyAlignment="1">
      <alignment horizontal="center" vertical="center" wrapText="1"/>
    </xf>
    <xf numFmtId="4" fontId="0" fillId="0" borderId="33" xfId="0" applyNumberFormat="1" applyBorder="1" applyAlignment="1">
      <alignment horizontal="center" vertical="center" wrapText="1"/>
    </xf>
    <xf numFmtId="165" fontId="0" fillId="0" borderId="33" xfId="0" applyNumberFormat="1" applyBorder="1" applyAlignment="1">
      <alignment horizontal="center" vertical="center" wrapText="1"/>
    </xf>
    <xf numFmtId="8" fontId="0" fillId="0" borderId="33" xfId="0" applyNumberFormat="1" applyBorder="1" applyAlignment="1">
      <alignment horizontal="center" vertical="center"/>
    </xf>
    <xf numFmtId="8" fontId="2" fillId="2" borderId="39" xfId="0" applyNumberFormat="1" applyFont="1" applyFill="1" applyBorder="1" applyAlignment="1">
      <alignment horizontal="center" vertical="center"/>
    </xf>
    <xf numFmtId="8" fontId="0" fillId="0" borderId="23" xfId="0" applyNumberFormat="1" applyFont="1" applyBorder="1" applyAlignment="1">
      <alignment horizontal="center" vertical="center" wrapText="1"/>
    </xf>
    <xf numFmtId="8" fontId="0" fillId="0" borderId="40" xfId="0" applyNumberFormat="1" applyFont="1" applyBorder="1" applyAlignment="1">
      <alignment horizontal="center" vertical="center" wrapText="1"/>
    </xf>
    <xf numFmtId="8" fontId="0" fillId="0" borderId="13" xfId="0" applyNumberFormat="1" applyFont="1" applyBorder="1" applyAlignment="1">
      <alignment horizontal="center" vertical="center" wrapText="1"/>
    </xf>
    <xf numFmtId="4" fontId="0" fillId="0" borderId="16" xfId="0" applyNumberFormat="1" applyBorder="1" applyAlignment="1">
      <alignment horizontal="center" vertical="center" wrapText="1"/>
    </xf>
    <xf numFmtId="165" fontId="0" fillId="0" borderId="16" xfId="0" applyNumberFormat="1" applyBorder="1" applyAlignment="1">
      <alignment horizontal="center" vertical="center" wrapText="1"/>
    </xf>
    <xf numFmtId="10" fontId="2" fillId="2" borderId="18" xfId="0" applyNumberFormat="1" applyFont="1" applyFill="1" applyBorder="1" applyAlignment="1">
      <alignment horizontal="center" vertical="center"/>
    </xf>
    <xf numFmtId="4" fontId="7" fillId="0" borderId="0" xfId="0" applyNumberFormat="1" applyFont="1" applyAlignment="1">
      <alignment vertical="center"/>
    </xf>
    <xf numFmtId="0" fontId="7" fillId="0" borderId="0" xfId="0" applyFont="1" applyAlignment="1">
      <alignment vertical="center"/>
    </xf>
    <xf numFmtId="2" fontId="7" fillId="0" borderId="0" xfId="0" applyNumberFormat="1" applyFont="1" applyAlignment="1">
      <alignment vertical="center"/>
    </xf>
    <xf numFmtId="4" fontId="5" fillId="7" borderId="0" xfId="0" applyNumberFormat="1" applyFont="1" applyFill="1" applyAlignment="1">
      <alignment vertical="center"/>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0" fillId="0" borderId="8" xfId="0" applyBorder="1" applyAlignment="1">
      <alignment horizontal="center" vertical="center" wrapText="1"/>
    </xf>
    <xf numFmtId="0" fontId="0" fillId="0" borderId="8" xfId="0" applyBorder="1" applyAlignment="1">
      <alignment horizontal="center" vertical="center"/>
    </xf>
    <xf numFmtId="0" fontId="0" fillId="0" borderId="40" xfId="0" applyBorder="1" applyAlignment="1">
      <alignment horizontal="center" vertical="center"/>
    </xf>
    <xf numFmtId="8" fontId="0" fillId="0" borderId="35" xfId="0" applyNumberFormat="1" applyBorder="1" applyAlignment="1">
      <alignment horizontal="center" vertical="center"/>
    </xf>
    <xf numFmtId="6" fontId="0" fillId="0" borderId="17" xfId="0" applyNumberFormat="1" applyBorder="1" applyAlignment="1">
      <alignment horizontal="center" vertical="center"/>
    </xf>
    <xf numFmtId="6" fontId="0" fillId="0" borderId="41" xfId="0" applyNumberFormat="1" applyBorder="1" applyAlignment="1">
      <alignment horizontal="center" vertical="center"/>
    </xf>
    <xf numFmtId="165" fontId="0" fillId="0" borderId="17" xfId="0" applyNumberFormat="1" applyBorder="1" applyAlignment="1">
      <alignment horizontal="center" vertical="center"/>
    </xf>
    <xf numFmtId="165" fontId="0" fillId="0" borderId="4" xfId="0" applyNumberFormat="1" applyBorder="1" applyAlignment="1">
      <alignment horizontal="center" vertical="center"/>
    </xf>
    <xf numFmtId="165" fontId="0" fillId="0" borderId="36" xfId="0" applyNumberFormat="1" applyBorder="1" applyAlignment="1">
      <alignment horizontal="center" vertical="center"/>
    </xf>
    <xf numFmtId="0" fontId="0" fillId="0" borderId="5" xfId="0" applyBorder="1" applyAlignment="1">
      <alignment horizontal="center" vertical="center"/>
    </xf>
    <xf numFmtId="0" fontId="0" fillId="6" borderId="6" xfId="0" applyFont="1" applyFill="1" applyBorder="1" applyAlignment="1">
      <alignment horizontal="left" vertical="top" wrapText="1"/>
    </xf>
    <xf numFmtId="0" fontId="0" fillId="5" borderId="6" xfId="0" applyFont="1" applyFill="1" applyBorder="1" applyAlignment="1">
      <alignment horizontal="left" vertical="top" wrapText="1"/>
    </xf>
    <xf numFmtId="0" fontId="11" fillId="4" borderId="0" xfId="0" applyFont="1" applyFill="1" applyAlignment="1">
      <alignment vertical="top" wrapText="1"/>
    </xf>
    <xf numFmtId="0" fontId="0" fillId="3" borderId="6" xfId="0" applyFont="1" applyFill="1" applyBorder="1" applyAlignment="1">
      <alignment horizontal="left" vertical="top" wrapText="1"/>
    </xf>
    <xf numFmtId="0" fontId="2" fillId="0" borderId="0" xfId="0" applyFont="1" applyAlignment="1">
      <alignment horizontal="left" vertical="center"/>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
  <sheetViews>
    <sheetView zoomScale="90" zoomScaleNormal="90" workbookViewId="0">
      <pane xSplit="2" ySplit="3" topLeftCell="R36" activePane="bottomRight" state="frozen"/>
      <selection pane="topRight" activeCell="C1" sqref="C1"/>
      <selection pane="bottomLeft" activeCell="A4" sqref="A4"/>
      <selection pane="bottomRight" activeCell="S39" sqref="S39"/>
    </sheetView>
  </sheetViews>
  <sheetFormatPr defaultRowHeight="14.5" x14ac:dyDescent="0.35"/>
  <cols>
    <col min="2" max="2" width="13.453125" bestFit="1" customWidth="1"/>
    <col min="3" max="5" width="13.453125" customWidth="1"/>
    <col min="6" max="9" width="15.1796875" customWidth="1"/>
    <col min="10" max="10" width="13.81640625" customWidth="1"/>
    <col min="11" max="11" width="21.54296875" customWidth="1"/>
    <col min="12" max="14" width="22.453125" customWidth="1"/>
    <col min="15" max="15" width="28.7265625" bestFit="1" customWidth="1"/>
    <col min="16" max="18" width="22.453125" customWidth="1"/>
    <col min="19" max="20" width="45" customWidth="1"/>
    <col min="21" max="21" width="20.81640625" style="69" customWidth="1"/>
    <col min="23" max="23" width="8.7265625" style="50"/>
  </cols>
  <sheetData>
    <row r="1" spans="1:23" ht="15" thickBot="1" x14ac:dyDescent="0.4"/>
    <row r="2" spans="1:23" ht="15.65" customHeight="1" x14ac:dyDescent="0.35">
      <c r="B2" s="152" t="s">
        <v>0</v>
      </c>
      <c r="C2" s="156" t="s">
        <v>161</v>
      </c>
      <c r="D2" s="150" t="s">
        <v>162</v>
      </c>
      <c r="E2" s="158" t="s">
        <v>226</v>
      </c>
      <c r="F2" s="141" t="s">
        <v>8</v>
      </c>
      <c r="G2" s="148" t="s">
        <v>161</v>
      </c>
      <c r="H2" s="150" t="s">
        <v>162</v>
      </c>
      <c r="I2" s="150" t="s">
        <v>226</v>
      </c>
      <c r="J2" s="139" t="s">
        <v>9</v>
      </c>
      <c r="K2" s="138">
        <v>2019</v>
      </c>
      <c r="L2" s="138"/>
      <c r="M2" s="143">
        <v>2020</v>
      </c>
      <c r="N2" s="144"/>
      <c r="O2" s="145"/>
      <c r="P2" s="146" t="s">
        <v>155</v>
      </c>
      <c r="Q2" s="146" t="s">
        <v>158</v>
      </c>
      <c r="R2" s="146" t="s">
        <v>157</v>
      </c>
      <c r="S2" s="154" t="s">
        <v>190</v>
      </c>
      <c r="T2" s="146" t="s">
        <v>183</v>
      </c>
      <c r="U2" s="136" t="s">
        <v>181</v>
      </c>
    </row>
    <row r="3" spans="1:23" ht="54.5" thickBot="1" x14ac:dyDescent="0.4">
      <c r="B3" s="153"/>
      <c r="C3" s="157"/>
      <c r="D3" s="151"/>
      <c r="E3" s="159"/>
      <c r="F3" s="142"/>
      <c r="G3" s="149"/>
      <c r="H3" s="151"/>
      <c r="I3" s="151"/>
      <c r="J3" s="140"/>
      <c r="K3" s="10" t="s">
        <v>93</v>
      </c>
      <c r="L3" s="10" t="s">
        <v>91</v>
      </c>
      <c r="M3" s="10" t="s">
        <v>92</v>
      </c>
      <c r="N3" s="10" t="s">
        <v>91</v>
      </c>
      <c r="O3" s="120" t="s">
        <v>154</v>
      </c>
      <c r="P3" s="147"/>
      <c r="Q3" s="147"/>
      <c r="R3" s="147"/>
      <c r="S3" s="155"/>
      <c r="T3" s="147"/>
      <c r="U3" s="137"/>
    </row>
    <row r="4" spans="1:23" ht="116" x14ac:dyDescent="0.35">
      <c r="A4">
        <v>1</v>
      </c>
      <c r="B4" s="32" t="s">
        <v>37</v>
      </c>
      <c r="C4" s="35">
        <v>2433.6</v>
      </c>
      <c r="D4" s="30">
        <v>0</v>
      </c>
      <c r="E4" s="38">
        <v>0</v>
      </c>
      <c r="F4" s="44">
        <f>SUM($C4:$E4)</f>
        <v>2433.6</v>
      </c>
      <c r="G4" s="111">
        <v>15539.48</v>
      </c>
      <c r="H4" s="17">
        <v>1622.4</v>
      </c>
      <c r="I4" s="104">
        <v>0</v>
      </c>
      <c r="J4" s="44">
        <f>SUM($G4:$I4)</f>
        <v>17161.88</v>
      </c>
      <c r="K4" s="45" t="s">
        <v>89</v>
      </c>
      <c r="L4" s="18" t="s">
        <v>23</v>
      </c>
      <c r="M4" s="18" t="s">
        <v>76</v>
      </c>
      <c r="N4" s="18" t="s">
        <v>81</v>
      </c>
      <c r="O4" s="22" t="s">
        <v>140</v>
      </c>
      <c r="P4" s="19" t="s">
        <v>116</v>
      </c>
      <c r="Q4" s="19" t="s">
        <v>116</v>
      </c>
      <c r="R4" s="19"/>
      <c r="S4" s="20" t="s">
        <v>228</v>
      </c>
      <c r="T4" s="20" t="s">
        <v>174</v>
      </c>
      <c r="U4" s="119" t="s">
        <v>182</v>
      </c>
    </row>
    <row r="5" spans="1:23" ht="87" x14ac:dyDescent="0.35">
      <c r="A5">
        <v>1</v>
      </c>
      <c r="B5" s="33" t="s">
        <v>14</v>
      </c>
      <c r="C5" s="36">
        <v>3245.84</v>
      </c>
      <c r="D5" s="28">
        <v>0</v>
      </c>
      <c r="E5" s="39">
        <v>16000</v>
      </c>
      <c r="F5" s="109">
        <f t="shared" ref="F5:F37" si="0">SUM($C5:$E5)</f>
        <v>19245.84</v>
      </c>
      <c r="G5" s="112">
        <v>4421.08</v>
      </c>
      <c r="H5" s="15">
        <v>0</v>
      </c>
      <c r="I5" s="105">
        <v>16000</v>
      </c>
      <c r="J5" s="109">
        <f>SUM($G5:$I5)</f>
        <v>20421.080000000002</v>
      </c>
      <c r="K5" s="46" t="s">
        <v>31</v>
      </c>
      <c r="L5" s="3" t="s">
        <v>57</v>
      </c>
      <c r="M5" s="3" t="s">
        <v>53</v>
      </c>
      <c r="N5" s="3" t="s">
        <v>79</v>
      </c>
      <c r="O5" s="5" t="s">
        <v>141</v>
      </c>
      <c r="P5" s="11" t="s">
        <v>118</v>
      </c>
      <c r="Q5" s="11" t="s">
        <v>160</v>
      </c>
      <c r="R5" s="11" t="s">
        <v>156</v>
      </c>
      <c r="S5" s="3" t="s">
        <v>229</v>
      </c>
      <c r="T5" s="3" t="s">
        <v>175</v>
      </c>
      <c r="U5" s="121" t="s">
        <v>156</v>
      </c>
    </row>
    <row r="6" spans="1:23" ht="72.5" x14ac:dyDescent="0.35">
      <c r="A6">
        <v>1</v>
      </c>
      <c r="B6" s="33" t="s">
        <v>38</v>
      </c>
      <c r="C6" s="36">
        <v>1622.4</v>
      </c>
      <c r="D6" s="29">
        <v>0</v>
      </c>
      <c r="E6" s="40">
        <v>0</v>
      </c>
      <c r="F6" s="109">
        <f t="shared" si="0"/>
        <v>1622.4</v>
      </c>
      <c r="G6" s="113">
        <v>11457.44</v>
      </c>
      <c r="H6" s="16">
        <v>0</v>
      </c>
      <c r="I6" s="106">
        <v>0</v>
      </c>
      <c r="J6" s="109">
        <f t="shared" ref="J6:J37" si="1">SUM($G6:$I6)</f>
        <v>11457.44</v>
      </c>
      <c r="K6" s="46" t="s">
        <v>53</v>
      </c>
      <c r="L6" s="3" t="s">
        <v>23</v>
      </c>
      <c r="M6" s="3" t="s">
        <v>90</v>
      </c>
      <c r="N6" s="3" t="s">
        <v>90</v>
      </c>
      <c r="O6" s="5" t="s">
        <v>141</v>
      </c>
      <c r="P6" s="13" t="s">
        <v>117</v>
      </c>
      <c r="Q6" s="13" t="s">
        <v>117</v>
      </c>
      <c r="R6" s="13"/>
      <c r="S6" s="3" t="s">
        <v>119</v>
      </c>
      <c r="T6" s="3" t="s">
        <v>176</v>
      </c>
      <c r="U6" s="121" t="s">
        <v>182</v>
      </c>
      <c r="W6" s="50">
        <v>1</v>
      </c>
    </row>
    <row r="7" spans="1:23" ht="101.5" x14ac:dyDescent="0.35">
      <c r="A7">
        <v>1</v>
      </c>
      <c r="B7" s="33" t="s">
        <v>2</v>
      </c>
      <c r="C7" s="36">
        <v>9734.4</v>
      </c>
      <c r="D7" s="28">
        <v>0</v>
      </c>
      <c r="E7" s="39">
        <v>0</v>
      </c>
      <c r="F7" s="109">
        <f t="shared" si="0"/>
        <v>9734.4</v>
      </c>
      <c r="G7" s="29">
        <v>12759.52</v>
      </c>
      <c r="H7" s="28">
        <v>0</v>
      </c>
      <c r="I7" s="39">
        <v>0</v>
      </c>
      <c r="J7" s="109">
        <f t="shared" si="1"/>
        <v>12759.52</v>
      </c>
      <c r="K7" s="29" t="s">
        <v>31</v>
      </c>
      <c r="L7" s="2" t="s">
        <v>58</v>
      </c>
      <c r="M7" s="5" t="s">
        <v>84</v>
      </c>
      <c r="N7" s="5" t="s">
        <v>85</v>
      </c>
      <c r="O7" s="5" t="s">
        <v>143</v>
      </c>
      <c r="P7" s="12" t="s">
        <v>116</v>
      </c>
      <c r="Q7" s="23" t="s">
        <v>159</v>
      </c>
      <c r="R7" s="12"/>
      <c r="S7" s="9" t="s">
        <v>120</v>
      </c>
      <c r="T7" s="9" t="s">
        <v>177</v>
      </c>
      <c r="U7" s="122" t="s">
        <v>156</v>
      </c>
    </row>
    <row r="8" spans="1:23" ht="116" x14ac:dyDescent="0.35">
      <c r="A8">
        <v>1</v>
      </c>
      <c r="B8" s="33" t="s">
        <v>1</v>
      </c>
      <c r="C8" s="36">
        <v>13384.4</v>
      </c>
      <c r="D8" s="28">
        <v>3500</v>
      </c>
      <c r="E8" s="39">
        <v>36400</v>
      </c>
      <c r="F8" s="109">
        <f t="shared" si="0"/>
        <v>53284.4</v>
      </c>
      <c r="G8" s="29">
        <v>11293.58</v>
      </c>
      <c r="H8" s="4">
        <v>1540</v>
      </c>
      <c r="I8" s="107">
        <v>12050.5</v>
      </c>
      <c r="J8" s="109">
        <f t="shared" si="1"/>
        <v>24884.080000000002</v>
      </c>
      <c r="K8" s="29" t="s">
        <v>31</v>
      </c>
      <c r="L8" s="2" t="s">
        <v>59</v>
      </c>
      <c r="M8" s="5" t="s">
        <v>76</v>
      </c>
      <c r="N8" s="5" t="s">
        <v>79</v>
      </c>
      <c r="O8" s="5" t="s">
        <v>141</v>
      </c>
      <c r="P8" s="11" t="s">
        <v>118</v>
      </c>
      <c r="Q8" s="11" t="s">
        <v>159</v>
      </c>
      <c r="R8" s="11"/>
      <c r="S8" s="9" t="s">
        <v>230</v>
      </c>
      <c r="T8" s="9" t="s">
        <v>178</v>
      </c>
      <c r="U8" s="122" t="s">
        <v>156</v>
      </c>
    </row>
    <row r="9" spans="1:23" ht="43.5" x14ac:dyDescent="0.35">
      <c r="A9">
        <v>1</v>
      </c>
      <c r="B9" s="33" t="s">
        <v>15</v>
      </c>
      <c r="C9" s="36">
        <v>2433.6</v>
      </c>
      <c r="D9" s="28">
        <v>0</v>
      </c>
      <c r="E9" s="39">
        <v>0</v>
      </c>
      <c r="F9" s="109">
        <f t="shared" si="0"/>
        <v>2433.6</v>
      </c>
      <c r="G9" s="29">
        <v>4991.33</v>
      </c>
      <c r="H9" s="4">
        <v>0</v>
      </c>
      <c r="I9" s="107">
        <v>8000</v>
      </c>
      <c r="J9" s="109">
        <f t="shared" si="1"/>
        <v>12991.33</v>
      </c>
      <c r="K9" s="29" t="s">
        <v>31</v>
      </c>
      <c r="L9" s="5" t="s">
        <v>60</v>
      </c>
      <c r="M9" s="5" t="s">
        <v>53</v>
      </c>
      <c r="N9" s="5" t="s">
        <v>85</v>
      </c>
      <c r="O9" s="5" t="s">
        <v>23</v>
      </c>
      <c r="P9" s="11" t="s">
        <v>118</v>
      </c>
      <c r="Q9" s="11" t="s">
        <v>159</v>
      </c>
      <c r="R9" s="11"/>
      <c r="S9" s="9" t="s">
        <v>26</v>
      </c>
      <c r="T9" s="9" t="s">
        <v>179</v>
      </c>
      <c r="U9" s="122" t="s">
        <v>182</v>
      </c>
    </row>
    <row r="10" spans="1:23" ht="101.5" x14ac:dyDescent="0.35">
      <c r="A10">
        <v>1</v>
      </c>
      <c r="B10" s="33" t="s">
        <v>39</v>
      </c>
      <c r="C10" s="36">
        <v>11356.8</v>
      </c>
      <c r="D10" s="29">
        <v>0</v>
      </c>
      <c r="E10" s="40">
        <v>0</v>
      </c>
      <c r="F10" s="109">
        <f t="shared" si="0"/>
        <v>11356.8</v>
      </c>
      <c r="G10" s="29">
        <v>6552.52</v>
      </c>
      <c r="H10" s="4">
        <v>0</v>
      </c>
      <c r="I10" s="107">
        <v>0</v>
      </c>
      <c r="J10" s="109">
        <f t="shared" si="1"/>
        <v>6552.52</v>
      </c>
      <c r="K10" s="29" t="s">
        <v>52</v>
      </c>
      <c r="L10" s="5" t="s">
        <v>94</v>
      </c>
      <c r="M10" s="5" t="s">
        <v>53</v>
      </c>
      <c r="N10" s="5" t="s">
        <v>79</v>
      </c>
      <c r="O10" s="5" t="s">
        <v>140</v>
      </c>
      <c r="P10" s="12" t="s">
        <v>116</v>
      </c>
      <c r="Q10" s="25" t="s">
        <v>117</v>
      </c>
      <c r="R10" s="12"/>
      <c r="S10" s="9" t="s">
        <v>131</v>
      </c>
      <c r="T10" s="3" t="s">
        <v>176</v>
      </c>
      <c r="U10" s="122" t="s">
        <v>182</v>
      </c>
      <c r="W10" s="50">
        <v>1</v>
      </c>
    </row>
    <row r="11" spans="1:23" ht="101.5" x14ac:dyDescent="0.35">
      <c r="A11">
        <v>1</v>
      </c>
      <c r="B11" s="33" t="s">
        <v>16</v>
      </c>
      <c r="C11" s="36">
        <v>16224</v>
      </c>
      <c r="D11" s="28">
        <v>0</v>
      </c>
      <c r="E11" s="39">
        <v>0</v>
      </c>
      <c r="F11" s="109">
        <f t="shared" si="0"/>
        <v>16224</v>
      </c>
      <c r="G11" s="29">
        <v>7865.52</v>
      </c>
      <c r="H11" s="4">
        <v>0</v>
      </c>
      <c r="I11" s="107">
        <v>0</v>
      </c>
      <c r="J11" s="109">
        <f t="shared" si="1"/>
        <v>7865.52</v>
      </c>
      <c r="K11" s="46" t="s">
        <v>32</v>
      </c>
      <c r="L11" s="5" t="s">
        <v>23</v>
      </c>
      <c r="M11" s="5" t="s">
        <v>83</v>
      </c>
      <c r="N11" s="5" t="s">
        <v>86</v>
      </c>
      <c r="O11" s="5" t="s">
        <v>142</v>
      </c>
      <c r="P11" s="11" t="s">
        <v>118</v>
      </c>
      <c r="Q11" s="11" t="s">
        <v>159</v>
      </c>
      <c r="R11" s="11"/>
      <c r="S11" s="9" t="s">
        <v>27</v>
      </c>
      <c r="T11" s="3" t="s">
        <v>180</v>
      </c>
      <c r="U11" s="122" t="s">
        <v>156</v>
      </c>
      <c r="W11" s="50">
        <v>1</v>
      </c>
    </row>
    <row r="12" spans="1:23" ht="43.5" x14ac:dyDescent="0.35">
      <c r="A12">
        <v>1</v>
      </c>
      <c r="B12" s="33" t="s">
        <v>40</v>
      </c>
      <c r="C12" s="36">
        <v>4867.2</v>
      </c>
      <c r="D12" s="29">
        <v>0</v>
      </c>
      <c r="E12" s="39">
        <v>18400</v>
      </c>
      <c r="F12" s="109">
        <f t="shared" si="0"/>
        <v>23267.200000000001</v>
      </c>
      <c r="G12" s="29">
        <v>4542.32</v>
      </c>
      <c r="H12" s="4">
        <v>0</v>
      </c>
      <c r="I12" s="107">
        <v>18400</v>
      </c>
      <c r="J12" s="109">
        <f t="shared" si="1"/>
        <v>22942.32</v>
      </c>
      <c r="K12" s="46" t="s">
        <v>53</v>
      </c>
      <c r="L12" s="5" t="s">
        <v>95</v>
      </c>
      <c r="M12" s="5" t="s">
        <v>96</v>
      </c>
      <c r="N12" s="5" t="s">
        <v>97</v>
      </c>
      <c r="O12" s="5" t="s">
        <v>144</v>
      </c>
      <c r="P12" s="11" t="s">
        <v>118</v>
      </c>
      <c r="Q12" s="11" t="s">
        <v>160</v>
      </c>
      <c r="R12" s="11" t="s">
        <v>156</v>
      </c>
      <c r="S12" s="9" t="s">
        <v>132</v>
      </c>
      <c r="T12" s="9" t="s">
        <v>184</v>
      </c>
      <c r="U12" s="122" t="s">
        <v>156</v>
      </c>
      <c r="W12" s="50">
        <v>1</v>
      </c>
    </row>
    <row r="13" spans="1:23" ht="101.5" x14ac:dyDescent="0.35">
      <c r="A13">
        <v>1</v>
      </c>
      <c r="B13" s="33" t="s">
        <v>41</v>
      </c>
      <c r="C13" s="36">
        <v>6489.6</v>
      </c>
      <c r="D13" s="29">
        <v>0</v>
      </c>
      <c r="E13" s="40">
        <v>0</v>
      </c>
      <c r="F13" s="109">
        <f t="shared" si="0"/>
        <v>6489.6</v>
      </c>
      <c r="G13" s="29">
        <v>10516.86</v>
      </c>
      <c r="H13" s="4">
        <v>0</v>
      </c>
      <c r="I13" s="107">
        <v>0</v>
      </c>
      <c r="J13" s="109">
        <f t="shared" si="1"/>
        <v>10516.86</v>
      </c>
      <c r="K13" s="46" t="s">
        <v>53</v>
      </c>
      <c r="L13" s="5" t="s">
        <v>98</v>
      </c>
      <c r="M13" s="5" t="s">
        <v>75</v>
      </c>
      <c r="N13" s="5" t="s">
        <v>85</v>
      </c>
      <c r="O13" s="5" t="s">
        <v>145</v>
      </c>
      <c r="P13" s="12" t="s">
        <v>116</v>
      </c>
      <c r="Q13" s="12" t="s">
        <v>116</v>
      </c>
      <c r="R13" s="12"/>
      <c r="S13" s="9" t="s">
        <v>121</v>
      </c>
      <c r="T13" s="9" t="s">
        <v>185</v>
      </c>
      <c r="U13" s="122" t="s">
        <v>182</v>
      </c>
    </row>
    <row r="14" spans="1:23" ht="58" x14ac:dyDescent="0.35">
      <c r="A14">
        <v>1</v>
      </c>
      <c r="B14" s="33" t="s">
        <v>3</v>
      </c>
      <c r="C14" s="36">
        <v>1653.6</v>
      </c>
      <c r="D14" s="28">
        <v>35300</v>
      </c>
      <c r="E14" s="41" t="s">
        <v>163</v>
      </c>
      <c r="F14" s="109">
        <f t="shared" si="0"/>
        <v>36953.599999999999</v>
      </c>
      <c r="G14" s="29">
        <v>8775.1</v>
      </c>
      <c r="H14" s="4">
        <v>0</v>
      </c>
      <c r="I14" s="107">
        <v>1582.5</v>
      </c>
      <c r="J14" s="109">
        <f t="shared" si="1"/>
        <v>10357.6</v>
      </c>
      <c r="K14" s="29" t="s">
        <v>31</v>
      </c>
      <c r="L14" s="4" t="s">
        <v>61</v>
      </c>
      <c r="M14" s="6" t="s">
        <v>74</v>
      </c>
      <c r="N14" s="6" t="s">
        <v>87</v>
      </c>
      <c r="O14" s="6" t="s">
        <v>146</v>
      </c>
      <c r="P14" s="11" t="s">
        <v>118</v>
      </c>
      <c r="Q14" s="26" t="s">
        <v>117</v>
      </c>
      <c r="R14" s="11"/>
      <c r="S14" s="9" t="s">
        <v>133</v>
      </c>
      <c r="T14" s="9" t="s">
        <v>186</v>
      </c>
      <c r="U14" s="121" t="s">
        <v>156</v>
      </c>
      <c r="W14" s="50">
        <v>1</v>
      </c>
    </row>
    <row r="15" spans="1:23" ht="72.5" x14ac:dyDescent="0.35">
      <c r="A15">
        <v>1</v>
      </c>
      <c r="B15" s="33" t="s">
        <v>42</v>
      </c>
      <c r="C15" s="36">
        <v>1622.4</v>
      </c>
      <c r="D15" s="29">
        <v>0</v>
      </c>
      <c r="E15" s="39">
        <v>36400</v>
      </c>
      <c r="F15" s="109">
        <f t="shared" si="0"/>
        <v>38022.400000000001</v>
      </c>
      <c r="G15" s="29">
        <v>6231.16</v>
      </c>
      <c r="H15" s="4">
        <v>0</v>
      </c>
      <c r="I15" s="107">
        <v>36400</v>
      </c>
      <c r="J15" s="109">
        <f t="shared" si="1"/>
        <v>42631.16</v>
      </c>
      <c r="K15" s="29" t="s">
        <v>53</v>
      </c>
      <c r="L15" s="2" t="s">
        <v>99</v>
      </c>
      <c r="M15" s="6" t="s">
        <v>76</v>
      </c>
      <c r="N15" s="6" t="s">
        <v>85</v>
      </c>
      <c r="O15" s="6" t="s">
        <v>141</v>
      </c>
      <c r="P15" s="11" t="s">
        <v>118</v>
      </c>
      <c r="Q15" s="11" t="s">
        <v>159</v>
      </c>
      <c r="R15" s="11" t="s">
        <v>156</v>
      </c>
      <c r="S15" s="9" t="s">
        <v>134</v>
      </c>
      <c r="T15" s="9" t="s">
        <v>187</v>
      </c>
      <c r="U15" s="122" t="s">
        <v>182</v>
      </c>
      <c r="W15" s="50">
        <v>1</v>
      </c>
    </row>
    <row r="16" spans="1:23" ht="87.5" thickBot="1" x14ac:dyDescent="0.4">
      <c r="A16">
        <v>1</v>
      </c>
      <c r="B16" s="33" t="s">
        <v>4</v>
      </c>
      <c r="C16" s="36">
        <v>3244.8</v>
      </c>
      <c r="D16" s="28">
        <v>0</v>
      </c>
      <c r="E16" s="39">
        <v>2400</v>
      </c>
      <c r="F16" s="109">
        <f t="shared" si="0"/>
        <v>5644.8</v>
      </c>
      <c r="G16" s="29">
        <v>17417.38</v>
      </c>
      <c r="H16" s="4">
        <v>0</v>
      </c>
      <c r="I16" s="107">
        <v>0</v>
      </c>
      <c r="J16" s="109">
        <f t="shared" si="1"/>
        <v>17417.38</v>
      </c>
      <c r="K16" s="31" t="s">
        <v>33</v>
      </c>
      <c r="L16" s="2" t="s">
        <v>62</v>
      </c>
      <c r="M16" s="5" t="s">
        <v>82</v>
      </c>
      <c r="N16" s="5" t="s">
        <v>10</v>
      </c>
      <c r="O16" s="5" t="s">
        <v>140</v>
      </c>
      <c r="P16" s="12" t="s">
        <v>116</v>
      </c>
      <c r="Q16" s="23" t="s">
        <v>160</v>
      </c>
      <c r="R16" s="23" t="s">
        <v>156</v>
      </c>
      <c r="S16" s="9" t="s">
        <v>25</v>
      </c>
      <c r="T16" s="9" t="s">
        <v>153</v>
      </c>
      <c r="U16" s="121" t="s">
        <v>156</v>
      </c>
      <c r="W16" s="50">
        <v>1</v>
      </c>
    </row>
    <row r="17" spans="1:23" ht="116" x14ac:dyDescent="0.35">
      <c r="A17">
        <v>1</v>
      </c>
      <c r="B17" s="33" t="s">
        <v>43</v>
      </c>
      <c r="C17" s="36">
        <v>1622.4</v>
      </c>
      <c r="D17" s="29">
        <v>0</v>
      </c>
      <c r="E17" s="40">
        <v>0</v>
      </c>
      <c r="F17" s="109">
        <f t="shared" si="0"/>
        <v>1622.4</v>
      </c>
      <c r="G17" s="29">
        <v>17309.23</v>
      </c>
      <c r="H17" s="4">
        <v>1622.4</v>
      </c>
      <c r="I17" s="107">
        <v>0</v>
      </c>
      <c r="J17" s="109">
        <f t="shared" si="1"/>
        <v>18931.63</v>
      </c>
      <c r="K17" s="31" t="s">
        <v>52</v>
      </c>
      <c r="L17" s="2" t="s">
        <v>100</v>
      </c>
      <c r="M17" s="5" t="s">
        <v>53</v>
      </c>
      <c r="N17" s="5" t="s">
        <v>85</v>
      </c>
      <c r="O17" s="5" t="s">
        <v>23</v>
      </c>
      <c r="P17" s="12" t="s">
        <v>116</v>
      </c>
      <c r="Q17" s="12" t="s">
        <v>116</v>
      </c>
      <c r="R17" s="12"/>
      <c r="S17" s="20" t="s">
        <v>231</v>
      </c>
      <c r="T17" s="20" t="s">
        <v>174</v>
      </c>
      <c r="U17" s="122" t="s">
        <v>156</v>
      </c>
    </row>
    <row r="18" spans="1:23" ht="130.5" x14ac:dyDescent="0.35">
      <c r="A18">
        <v>1</v>
      </c>
      <c r="B18" s="33" t="s">
        <v>19</v>
      </c>
      <c r="C18" s="36">
        <v>1622.4</v>
      </c>
      <c r="D18" s="28">
        <v>0</v>
      </c>
      <c r="E18" s="39">
        <v>0</v>
      </c>
      <c r="F18" s="109">
        <f t="shared" si="0"/>
        <v>1622.4</v>
      </c>
      <c r="G18" s="29">
        <v>7210.06</v>
      </c>
      <c r="H18" s="4">
        <v>0</v>
      </c>
      <c r="I18" s="107">
        <v>16000</v>
      </c>
      <c r="J18" s="109">
        <f t="shared" si="1"/>
        <v>23210.06</v>
      </c>
      <c r="K18" s="29" t="s">
        <v>34</v>
      </c>
      <c r="L18" s="2" t="s">
        <v>63</v>
      </c>
      <c r="M18" s="5" t="s">
        <v>81</v>
      </c>
      <c r="N18" s="5" t="s">
        <v>85</v>
      </c>
      <c r="O18" s="5" t="s">
        <v>23</v>
      </c>
      <c r="P18" s="11" t="s">
        <v>118</v>
      </c>
      <c r="Q18" s="11" t="s">
        <v>159</v>
      </c>
      <c r="R18" s="11"/>
      <c r="S18" s="9" t="s">
        <v>135</v>
      </c>
      <c r="T18" s="9" t="s">
        <v>187</v>
      </c>
      <c r="U18" s="122" t="s">
        <v>182</v>
      </c>
      <c r="W18" s="50">
        <v>1</v>
      </c>
    </row>
    <row r="19" spans="1:23" ht="145" x14ac:dyDescent="0.35">
      <c r="A19">
        <v>1</v>
      </c>
      <c r="B19" s="33" t="s">
        <v>5</v>
      </c>
      <c r="C19" s="36">
        <v>3244.8</v>
      </c>
      <c r="D19" s="28">
        <v>0</v>
      </c>
      <c r="E19" s="39">
        <v>0</v>
      </c>
      <c r="F19" s="109">
        <f t="shared" si="0"/>
        <v>3244.8</v>
      </c>
      <c r="G19" s="29">
        <v>12001.47</v>
      </c>
      <c r="H19" s="4">
        <v>0</v>
      </c>
      <c r="I19" s="107">
        <v>1200</v>
      </c>
      <c r="J19" s="109">
        <f t="shared" si="1"/>
        <v>13201.47</v>
      </c>
      <c r="K19" s="47" t="s">
        <v>35</v>
      </c>
      <c r="L19" s="2" t="s">
        <v>64</v>
      </c>
      <c r="M19" s="5" t="s">
        <v>81</v>
      </c>
      <c r="N19" s="5" t="s">
        <v>85</v>
      </c>
      <c r="O19" s="5" t="s">
        <v>23</v>
      </c>
      <c r="P19" s="11" t="s">
        <v>118</v>
      </c>
      <c r="Q19" s="11" t="s">
        <v>159</v>
      </c>
      <c r="R19" s="11"/>
      <c r="S19" s="9" t="s">
        <v>136</v>
      </c>
      <c r="T19" s="3" t="s">
        <v>188</v>
      </c>
      <c r="U19" s="122" t="s">
        <v>182</v>
      </c>
      <c r="W19" s="50">
        <v>1</v>
      </c>
    </row>
    <row r="20" spans="1:23" ht="101.5" x14ac:dyDescent="0.35">
      <c r="A20">
        <v>1</v>
      </c>
      <c r="B20" s="33" t="s">
        <v>44</v>
      </c>
      <c r="C20" s="36">
        <v>2433.6</v>
      </c>
      <c r="D20" s="29">
        <v>0</v>
      </c>
      <c r="E20" s="39">
        <v>2400</v>
      </c>
      <c r="F20" s="109">
        <f t="shared" si="0"/>
        <v>4833.6000000000004</v>
      </c>
      <c r="G20" s="29">
        <v>5761.49</v>
      </c>
      <c r="H20" s="4">
        <v>0</v>
      </c>
      <c r="I20" s="107">
        <v>2400</v>
      </c>
      <c r="J20" s="109">
        <f t="shared" si="1"/>
        <v>8161.49</v>
      </c>
      <c r="K20" s="47" t="s">
        <v>53</v>
      </c>
      <c r="L20" s="2" t="s">
        <v>101</v>
      </c>
      <c r="M20" s="5" t="s">
        <v>81</v>
      </c>
      <c r="N20" s="5" t="s">
        <v>85</v>
      </c>
      <c r="O20" s="5" t="s">
        <v>23</v>
      </c>
      <c r="P20" s="12" t="s">
        <v>116</v>
      </c>
      <c r="Q20" s="12" t="s">
        <v>116</v>
      </c>
      <c r="R20" s="12"/>
      <c r="S20" s="9" t="s">
        <v>122</v>
      </c>
      <c r="T20" s="9" t="s">
        <v>189</v>
      </c>
      <c r="U20" s="122" t="s">
        <v>182</v>
      </c>
    </row>
    <row r="21" spans="1:23" ht="58" x14ac:dyDescent="0.35">
      <c r="A21">
        <v>1</v>
      </c>
      <c r="B21" s="33" t="s">
        <v>6</v>
      </c>
      <c r="C21" s="36">
        <v>3244.8</v>
      </c>
      <c r="D21" s="28">
        <v>0</v>
      </c>
      <c r="E21" s="39">
        <v>0</v>
      </c>
      <c r="F21" s="109">
        <f t="shared" si="0"/>
        <v>3244.8</v>
      </c>
      <c r="G21" s="29">
        <v>9356.69</v>
      </c>
      <c r="H21" s="4">
        <v>0</v>
      </c>
      <c r="I21" s="107">
        <v>7200</v>
      </c>
      <c r="J21" s="109">
        <f t="shared" si="1"/>
        <v>16556.690000000002</v>
      </c>
      <c r="K21" s="47" t="s">
        <v>36</v>
      </c>
      <c r="L21" s="7" t="s">
        <v>65</v>
      </c>
      <c r="M21" s="5" t="s">
        <v>80</v>
      </c>
      <c r="N21" s="7" t="s">
        <v>85</v>
      </c>
      <c r="O21" s="5" t="s">
        <v>147</v>
      </c>
      <c r="P21" s="11" t="s">
        <v>118</v>
      </c>
      <c r="Q21" s="11" t="s">
        <v>160</v>
      </c>
      <c r="R21" s="11" t="s">
        <v>156</v>
      </c>
      <c r="S21" s="9" t="s">
        <v>28</v>
      </c>
      <c r="T21" s="3" t="s">
        <v>176</v>
      </c>
      <c r="U21" s="122" t="s">
        <v>156</v>
      </c>
      <c r="W21" s="50">
        <v>1</v>
      </c>
    </row>
    <row r="22" spans="1:23" ht="72.5" x14ac:dyDescent="0.35">
      <c r="A22">
        <v>1</v>
      </c>
      <c r="B22" s="33" t="s">
        <v>13</v>
      </c>
      <c r="C22" s="36">
        <v>4867.2</v>
      </c>
      <c r="D22" s="28">
        <v>0</v>
      </c>
      <c r="E22" s="39">
        <v>18400</v>
      </c>
      <c r="F22" s="109">
        <f t="shared" si="0"/>
        <v>23267.200000000001</v>
      </c>
      <c r="G22" s="29">
        <v>8730.73</v>
      </c>
      <c r="H22" s="4">
        <v>0</v>
      </c>
      <c r="I22" s="107">
        <v>16000</v>
      </c>
      <c r="J22" s="109">
        <f t="shared" si="1"/>
        <v>24730.73</v>
      </c>
      <c r="K22" s="47" t="s">
        <v>52</v>
      </c>
      <c r="L22" s="5" t="s">
        <v>66</v>
      </c>
      <c r="M22" s="5" t="s">
        <v>53</v>
      </c>
      <c r="N22" s="5" t="s">
        <v>24</v>
      </c>
      <c r="O22" s="5" t="s">
        <v>141</v>
      </c>
      <c r="P22" s="11" t="s">
        <v>118</v>
      </c>
      <c r="Q22" s="11" t="s">
        <v>159</v>
      </c>
      <c r="R22" s="11"/>
      <c r="S22" s="3" t="s">
        <v>124</v>
      </c>
      <c r="T22" s="3" t="s">
        <v>176</v>
      </c>
      <c r="U22" s="122" t="s">
        <v>156</v>
      </c>
      <c r="W22" s="50">
        <v>1</v>
      </c>
    </row>
    <row r="23" spans="1:23" ht="101.5" x14ac:dyDescent="0.35">
      <c r="A23">
        <v>1</v>
      </c>
      <c r="B23" s="33" t="s">
        <v>45</v>
      </c>
      <c r="C23" s="36">
        <v>1622.4</v>
      </c>
      <c r="D23" s="29">
        <v>0</v>
      </c>
      <c r="E23" s="40">
        <v>0</v>
      </c>
      <c r="F23" s="109">
        <f t="shared" si="0"/>
        <v>1622.4</v>
      </c>
      <c r="G23" s="29">
        <v>1352</v>
      </c>
      <c r="H23" s="4">
        <v>0</v>
      </c>
      <c r="I23" s="107">
        <v>0</v>
      </c>
      <c r="J23" s="109">
        <f t="shared" si="1"/>
        <v>1352</v>
      </c>
      <c r="K23" s="46" t="s">
        <v>103</v>
      </c>
      <c r="L23" s="5" t="s">
        <v>23</v>
      </c>
      <c r="M23" s="5" t="s">
        <v>102</v>
      </c>
      <c r="N23" s="5" t="s">
        <v>90</v>
      </c>
      <c r="O23" s="5" t="s">
        <v>23</v>
      </c>
      <c r="P23" s="12" t="s">
        <v>116</v>
      </c>
      <c r="Q23" s="12" t="s">
        <v>116</v>
      </c>
      <c r="R23" s="12"/>
      <c r="S23" s="3" t="s">
        <v>123</v>
      </c>
      <c r="T23" s="3" t="s">
        <v>176</v>
      </c>
      <c r="U23" s="122" t="s">
        <v>182</v>
      </c>
      <c r="W23" s="50">
        <v>1</v>
      </c>
    </row>
    <row r="24" spans="1:23" ht="87" x14ac:dyDescent="0.35">
      <c r="A24">
        <v>1</v>
      </c>
      <c r="B24" s="33" t="s">
        <v>12</v>
      </c>
      <c r="C24" s="36">
        <v>4867.2</v>
      </c>
      <c r="D24" s="28">
        <v>70400</v>
      </c>
      <c r="E24" s="39">
        <v>18400</v>
      </c>
      <c r="F24" s="109">
        <f t="shared" si="0"/>
        <v>93667.199999999997</v>
      </c>
      <c r="G24" s="29">
        <v>5060.1499999999996</v>
      </c>
      <c r="H24" s="4">
        <v>2500</v>
      </c>
      <c r="I24" s="107">
        <v>16000</v>
      </c>
      <c r="J24" s="109">
        <f t="shared" si="1"/>
        <v>23560.15</v>
      </c>
      <c r="K24" s="47" t="s">
        <v>53</v>
      </c>
      <c r="L24" s="5" t="s">
        <v>67</v>
      </c>
      <c r="M24" s="5" t="s">
        <v>79</v>
      </c>
      <c r="N24" s="5" t="s">
        <v>79</v>
      </c>
      <c r="O24" s="5" t="s">
        <v>144</v>
      </c>
      <c r="P24" s="11" t="s">
        <v>118</v>
      </c>
      <c r="Q24" s="11" t="s">
        <v>159</v>
      </c>
      <c r="R24" s="11"/>
      <c r="S24" s="9" t="s">
        <v>29</v>
      </c>
      <c r="T24" s="9" t="s">
        <v>191</v>
      </c>
      <c r="U24" s="122" t="s">
        <v>182</v>
      </c>
    </row>
    <row r="25" spans="1:23" ht="87" x14ac:dyDescent="0.35">
      <c r="A25">
        <v>1</v>
      </c>
      <c r="B25" s="34" t="s">
        <v>46</v>
      </c>
      <c r="C25" s="37">
        <v>2433.6</v>
      </c>
      <c r="D25" s="31">
        <v>0</v>
      </c>
      <c r="E25" s="42">
        <v>0</v>
      </c>
      <c r="F25" s="109">
        <f t="shared" si="0"/>
        <v>2433.6</v>
      </c>
      <c r="G25" s="29">
        <v>7957.28</v>
      </c>
      <c r="H25" s="4">
        <v>20800</v>
      </c>
      <c r="I25" s="107">
        <v>0</v>
      </c>
      <c r="J25" s="109">
        <f t="shared" si="1"/>
        <v>28757.279999999999</v>
      </c>
      <c r="K25" s="46" t="s">
        <v>104</v>
      </c>
      <c r="L25" s="5" t="s">
        <v>105</v>
      </c>
      <c r="M25" s="5" t="s">
        <v>106</v>
      </c>
      <c r="N25" s="5" t="s">
        <v>106</v>
      </c>
      <c r="O25" s="5" t="s">
        <v>148</v>
      </c>
      <c r="P25" s="12" t="s">
        <v>116</v>
      </c>
      <c r="Q25" s="23" t="s">
        <v>159</v>
      </c>
      <c r="R25" s="12"/>
      <c r="S25" s="9" t="s">
        <v>127</v>
      </c>
      <c r="T25" s="3" t="s">
        <v>176</v>
      </c>
      <c r="U25" s="122" t="s">
        <v>156</v>
      </c>
      <c r="W25" s="50">
        <v>1</v>
      </c>
    </row>
    <row r="26" spans="1:23" ht="87" x14ac:dyDescent="0.35">
      <c r="A26">
        <v>1</v>
      </c>
      <c r="B26" s="33" t="s">
        <v>20</v>
      </c>
      <c r="C26" s="36">
        <v>1622.4</v>
      </c>
      <c r="D26" s="28">
        <v>0</v>
      </c>
      <c r="E26" s="39">
        <v>4800</v>
      </c>
      <c r="F26" s="109">
        <f t="shared" si="0"/>
        <v>6422.4</v>
      </c>
      <c r="G26" s="29">
        <v>7210.06</v>
      </c>
      <c r="H26" s="4">
        <v>0</v>
      </c>
      <c r="I26" s="107">
        <v>16000</v>
      </c>
      <c r="J26" s="109">
        <f t="shared" si="1"/>
        <v>23210.06</v>
      </c>
      <c r="K26" s="46" t="s">
        <v>54</v>
      </c>
      <c r="L26" s="5" t="s">
        <v>68</v>
      </c>
      <c r="M26" s="5" t="s">
        <v>150</v>
      </c>
      <c r="N26" s="5" t="s">
        <v>85</v>
      </c>
      <c r="O26" s="5" t="s">
        <v>149</v>
      </c>
      <c r="P26" s="11" t="s">
        <v>118</v>
      </c>
      <c r="Q26" s="11" t="s">
        <v>160</v>
      </c>
      <c r="R26" s="11" t="s">
        <v>156</v>
      </c>
      <c r="S26" s="9" t="s">
        <v>30</v>
      </c>
      <c r="T26" s="3" t="s">
        <v>192</v>
      </c>
      <c r="U26" s="122" t="s">
        <v>156</v>
      </c>
      <c r="W26" s="50">
        <v>1</v>
      </c>
    </row>
    <row r="27" spans="1:23" ht="58" x14ac:dyDescent="0.35">
      <c r="A27">
        <v>1</v>
      </c>
      <c r="B27" s="34" t="s">
        <v>47</v>
      </c>
      <c r="C27" s="37">
        <v>4056</v>
      </c>
      <c r="D27" s="31">
        <v>0</v>
      </c>
      <c r="E27" s="43">
        <v>2400</v>
      </c>
      <c r="F27" s="109">
        <f t="shared" si="0"/>
        <v>6456</v>
      </c>
      <c r="G27" s="29">
        <v>5824.86</v>
      </c>
      <c r="H27" s="4">
        <v>0</v>
      </c>
      <c r="I27" s="107">
        <v>2400</v>
      </c>
      <c r="J27" s="109">
        <f t="shared" si="1"/>
        <v>8224.86</v>
      </c>
      <c r="K27" s="46" t="s">
        <v>109</v>
      </c>
      <c r="L27" s="5" t="s">
        <v>107</v>
      </c>
      <c r="M27" s="5" t="s">
        <v>74</v>
      </c>
      <c r="N27" s="5" t="s">
        <v>85</v>
      </c>
      <c r="O27" s="5" t="s">
        <v>141</v>
      </c>
      <c r="P27" s="12" t="s">
        <v>116</v>
      </c>
      <c r="Q27" s="12" t="s">
        <v>116</v>
      </c>
      <c r="R27" s="12"/>
      <c r="S27" s="9" t="s">
        <v>126</v>
      </c>
      <c r="T27" s="3" t="s">
        <v>193</v>
      </c>
      <c r="U27" s="122" t="s">
        <v>182</v>
      </c>
      <c r="W27" s="50">
        <v>1</v>
      </c>
    </row>
    <row r="28" spans="1:23" ht="101.5" x14ac:dyDescent="0.35">
      <c r="A28">
        <v>1</v>
      </c>
      <c r="B28" s="33" t="s">
        <v>48</v>
      </c>
      <c r="C28" s="36">
        <v>5896.8</v>
      </c>
      <c r="D28" s="29">
        <v>0</v>
      </c>
      <c r="E28" s="39">
        <v>2400</v>
      </c>
      <c r="F28" s="109">
        <f t="shared" si="0"/>
        <v>8296.7999999999993</v>
      </c>
      <c r="G28" s="29">
        <v>5096.2</v>
      </c>
      <c r="H28" s="4">
        <v>0</v>
      </c>
      <c r="I28" s="107">
        <v>2400</v>
      </c>
      <c r="J28" s="109">
        <f t="shared" si="1"/>
        <v>7496.2</v>
      </c>
      <c r="K28" s="46" t="s">
        <v>108</v>
      </c>
      <c r="L28" s="5" t="s">
        <v>110</v>
      </c>
      <c r="M28" s="5" t="s">
        <v>76</v>
      </c>
      <c r="N28" s="5" t="s">
        <v>79</v>
      </c>
      <c r="O28" s="5" t="s">
        <v>151</v>
      </c>
      <c r="P28" s="11" t="s">
        <v>118</v>
      </c>
      <c r="Q28" s="11" t="s">
        <v>160</v>
      </c>
      <c r="R28" s="11" t="s">
        <v>156</v>
      </c>
      <c r="S28" s="9" t="s">
        <v>139</v>
      </c>
      <c r="T28" s="3" t="s">
        <v>193</v>
      </c>
      <c r="U28" s="122" t="s">
        <v>156</v>
      </c>
      <c r="W28" s="50">
        <v>1</v>
      </c>
    </row>
    <row r="29" spans="1:23" ht="116" x14ac:dyDescent="0.35">
      <c r="A29">
        <v>1</v>
      </c>
      <c r="B29" s="33" t="s">
        <v>11</v>
      </c>
      <c r="C29" s="36">
        <v>9734.4</v>
      </c>
      <c r="D29" s="28">
        <v>0</v>
      </c>
      <c r="E29" s="39">
        <v>0</v>
      </c>
      <c r="F29" s="109">
        <f t="shared" si="0"/>
        <v>9734.4</v>
      </c>
      <c r="G29" s="29">
        <v>12848.02</v>
      </c>
      <c r="H29" s="4">
        <v>0</v>
      </c>
      <c r="I29" s="107">
        <v>0</v>
      </c>
      <c r="J29" s="109">
        <f t="shared" si="1"/>
        <v>12848.02</v>
      </c>
      <c r="K29" s="47">
        <v>25</v>
      </c>
      <c r="L29" s="5" t="s">
        <v>69</v>
      </c>
      <c r="M29" s="5" t="s">
        <v>78</v>
      </c>
      <c r="N29" s="5" t="s">
        <v>85</v>
      </c>
      <c r="O29" s="5" t="s">
        <v>141</v>
      </c>
      <c r="P29" s="12" t="s">
        <v>116</v>
      </c>
      <c r="Q29" s="12" t="s">
        <v>116</v>
      </c>
      <c r="R29" s="12"/>
      <c r="S29" s="9" t="s">
        <v>138</v>
      </c>
      <c r="T29" s="3" t="s">
        <v>194</v>
      </c>
      <c r="U29" s="122" t="s">
        <v>156</v>
      </c>
      <c r="W29" s="50">
        <v>1</v>
      </c>
    </row>
    <row r="30" spans="1:23" ht="87" x14ac:dyDescent="0.35">
      <c r="A30">
        <v>1</v>
      </c>
      <c r="B30" s="33" t="s">
        <v>49</v>
      </c>
      <c r="C30" s="36">
        <v>14601.6</v>
      </c>
      <c r="D30" s="29">
        <v>0</v>
      </c>
      <c r="E30" s="40">
        <v>0</v>
      </c>
      <c r="F30" s="109">
        <f t="shared" si="0"/>
        <v>14601.6</v>
      </c>
      <c r="G30" s="29">
        <v>1310.92</v>
      </c>
      <c r="H30" s="4">
        <v>10400</v>
      </c>
      <c r="I30" s="107">
        <v>0</v>
      </c>
      <c r="J30" s="109">
        <f t="shared" si="1"/>
        <v>11710.92</v>
      </c>
      <c r="K30" s="47" t="s">
        <v>94</v>
      </c>
      <c r="L30" s="5" t="s">
        <v>111</v>
      </c>
      <c r="M30" s="5" t="s">
        <v>112</v>
      </c>
      <c r="N30" s="5" t="s">
        <v>85</v>
      </c>
      <c r="O30" s="5" t="s">
        <v>152</v>
      </c>
      <c r="P30" s="12" t="s">
        <v>116</v>
      </c>
      <c r="Q30" s="23" t="s">
        <v>160</v>
      </c>
      <c r="R30" s="12"/>
      <c r="S30" s="3" t="s">
        <v>128</v>
      </c>
      <c r="T30" s="3" t="s">
        <v>194</v>
      </c>
      <c r="U30" s="122" t="s">
        <v>156</v>
      </c>
      <c r="W30" s="50">
        <v>1</v>
      </c>
    </row>
    <row r="31" spans="1:23" ht="87" x14ac:dyDescent="0.35">
      <c r="A31">
        <v>1</v>
      </c>
      <c r="B31" s="33" t="s">
        <v>22</v>
      </c>
      <c r="C31" s="36">
        <v>1622.4</v>
      </c>
      <c r="D31" s="28">
        <v>0</v>
      </c>
      <c r="E31" s="39">
        <v>0</v>
      </c>
      <c r="F31" s="109">
        <f t="shared" si="0"/>
        <v>1622.4</v>
      </c>
      <c r="G31" s="29">
        <v>28470.55</v>
      </c>
      <c r="H31" s="4">
        <v>0</v>
      </c>
      <c r="I31" s="107">
        <v>0</v>
      </c>
      <c r="J31" s="109">
        <f t="shared" si="1"/>
        <v>28470.55</v>
      </c>
      <c r="K31" s="46" t="s">
        <v>55</v>
      </c>
      <c r="L31" s="5" t="s">
        <v>70</v>
      </c>
      <c r="M31" s="5" t="s">
        <v>77</v>
      </c>
      <c r="N31" s="5" t="s">
        <v>79</v>
      </c>
      <c r="O31" s="5" t="s">
        <v>141</v>
      </c>
      <c r="P31" s="12" t="s">
        <v>116</v>
      </c>
      <c r="Q31" s="12" t="s">
        <v>116</v>
      </c>
      <c r="R31" s="12"/>
      <c r="S31" s="9" t="s">
        <v>137</v>
      </c>
      <c r="T31" s="3" t="s">
        <v>195</v>
      </c>
      <c r="U31" s="122" t="s">
        <v>182</v>
      </c>
    </row>
    <row r="32" spans="1:23" ht="58" x14ac:dyDescent="0.35">
      <c r="A32">
        <v>1</v>
      </c>
      <c r="B32" s="33" t="s">
        <v>21</v>
      </c>
      <c r="C32" s="36">
        <v>1622.4</v>
      </c>
      <c r="D32" s="28">
        <v>0</v>
      </c>
      <c r="E32" s="39">
        <v>0</v>
      </c>
      <c r="F32" s="109">
        <f t="shared" si="0"/>
        <v>1622.4</v>
      </c>
      <c r="G32" s="29">
        <v>9831.9</v>
      </c>
      <c r="H32" s="4">
        <v>0</v>
      </c>
      <c r="I32" s="107">
        <v>0</v>
      </c>
      <c r="J32" s="109">
        <f t="shared" si="1"/>
        <v>9831.9</v>
      </c>
      <c r="K32" s="47" t="s">
        <v>52</v>
      </c>
      <c r="L32" s="5" t="s">
        <v>71</v>
      </c>
      <c r="M32" s="5" t="s">
        <v>76</v>
      </c>
      <c r="N32" s="5" t="s">
        <v>79</v>
      </c>
      <c r="O32" s="5" t="s">
        <v>140</v>
      </c>
      <c r="P32" s="12" t="s">
        <v>116</v>
      </c>
      <c r="Q32" s="12" t="s">
        <v>116</v>
      </c>
      <c r="R32" s="12"/>
      <c r="S32" s="9" t="s">
        <v>125</v>
      </c>
      <c r="T32" s="3" t="s">
        <v>176</v>
      </c>
      <c r="U32" s="122" t="s">
        <v>182</v>
      </c>
      <c r="W32" s="50">
        <v>1</v>
      </c>
    </row>
    <row r="33" spans="1:23" ht="72.5" x14ac:dyDescent="0.35">
      <c r="A33">
        <v>1</v>
      </c>
      <c r="B33" s="33" t="s">
        <v>18</v>
      </c>
      <c r="C33" s="36">
        <v>4867.2</v>
      </c>
      <c r="D33" s="28">
        <v>0</v>
      </c>
      <c r="E33" s="39">
        <v>0</v>
      </c>
      <c r="F33" s="109">
        <f t="shared" si="0"/>
        <v>4867.2</v>
      </c>
      <c r="G33" s="29">
        <v>10880.64</v>
      </c>
      <c r="H33" s="4">
        <v>0</v>
      </c>
      <c r="I33" s="107">
        <v>0</v>
      </c>
      <c r="J33" s="109">
        <f t="shared" si="1"/>
        <v>10880.64</v>
      </c>
      <c r="K33" s="47" t="s">
        <v>52</v>
      </c>
      <c r="L33" s="5" t="s">
        <v>23</v>
      </c>
      <c r="M33" s="5" t="s">
        <v>75</v>
      </c>
      <c r="N33" s="5" t="s">
        <v>81</v>
      </c>
      <c r="O33" s="5" t="s">
        <v>146</v>
      </c>
      <c r="P33" s="12" t="s">
        <v>116</v>
      </c>
      <c r="Q33" s="12" t="s">
        <v>116</v>
      </c>
      <c r="R33" s="12"/>
      <c r="S33" s="9" t="s">
        <v>232</v>
      </c>
      <c r="T33" s="3" t="s">
        <v>176</v>
      </c>
      <c r="U33" s="122" t="s">
        <v>182</v>
      </c>
      <c r="W33" s="50">
        <v>1</v>
      </c>
    </row>
    <row r="34" spans="1:23" ht="58" x14ac:dyDescent="0.35">
      <c r="A34">
        <v>1</v>
      </c>
      <c r="B34" s="33" t="s">
        <v>7</v>
      </c>
      <c r="C34" s="36">
        <v>5616</v>
      </c>
      <c r="D34" s="28">
        <v>0</v>
      </c>
      <c r="E34" s="41" t="s">
        <v>164</v>
      </c>
      <c r="F34" s="109">
        <f t="shared" si="0"/>
        <v>5616</v>
      </c>
      <c r="G34" s="29">
        <v>8675.01</v>
      </c>
      <c r="H34" s="4">
        <v>0</v>
      </c>
      <c r="I34" s="107">
        <v>10396.530000000001</v>
      </c>
      <c r="J34" s="109">
        <f t="shared" si="1"/>
        <v>19071.54</v>
      </c>
      <c r="K34" s="24" t="s">
        <v>52</v>
      </c>
      <c r="L34" s="1" t="s">
        <v>72</v>
      </c>
      <c r="M34" s="1" t="s">
        <v>74</v>
      </c>
      <c r="N34" s="1" t="s">
        <v>79</v>
      </c>
      <c r="O34" s="6" t="s">
        <v>31</v>
      </c>
      <c r="P34" s="11" t="s">
        <v>118</v>
      </c>
      <c r="Q34" s="11" t="s">
        <v>159</v>
      </c>
      <c r="R34" s="11"/>
      <c r="S34" s="9" t="s">
        <v>125</v>
      </c>
      <c r="T34" s="3" t="s">
        <v>194</v>
      </c>
      <c r="U34" s="122" t="s">
        <v>156</v>
      </c>
      <c r="W34" s="50">
        <v>1</v>
      </c>
    </row>
    <row r="35" spans="1:23" ht="116" x14ac:dyDescent="0.35">
      <c r="A35">
        <v>1</v>
      </c>
      <c r="B35" s="33" t="s">
        <v>50</v>
      </c>
      <c r="C35" s="36">
        <v>3244.8</v>
      </c>
      <c r="D35" s="29">
        <v>0</v>
      </c>
      <c r="E35" s="39">
        <v>5200</v>
      </c>
      <c r="F35" s="109">
        <f t="shared" si="0"/>
        <v>8444.7999999999993</v>
      </c>
      <c r="G35" s="29">
        <v>8521.58</v>
      </c>
      <c r="H35" s="4">
        <v>0</v>
      </c>
      <c r="I35" s="107">
        <v>5200</v>
      </c>
      <c r="J35" s="109">
        <f t="shared" si="1"/>
        <v>13721.58</v>
      </c>
      <c r="K35" s="48" t="s">
        <v>113</v>
      </c>
      <c r="L35" s="3" t="s">
        <v>114</v>
      </c>
      <c r="M35" s="3" t="s">
        <v>115</v>
      </c>
      <c r="N35" s="3" t="s">
        <v>115</v>
      </c>
      <c r="O35" s="5" t="s">
        <v>145</v>
      </c>
      <c r="P35" s="12" t="s">
        <v>116</v>
      </c>
      <c r="Q35" s="23" t="s">
        <v>159</v>
      </c>
      <c r="R35" s="12"/>
      <c r="S35" s="9" t="s">
        <v>129</v>
      </c>
      <c r="T35" s="9" t="s">
        <v>196</v>
      </c>
      <c r="U35" s="122" t="s">
        <v>182</v>
      </c>
    </row>
    <row r="36" spans="1:23" ht="58" x14ac:dyDescent="0.35">
      <c r="A36">
        <v>1</v>
      </c>
      <c r="B36" s="34" t="s">
        <v>51</v>
      </c>
      <c r="C36" s="37">
        <v>1622.4</v>
      </c>
      <c r="D36" s="31">
        <v>0</v>
      </c>
      <c r="E36" s="42">
        <v>0</v>
      </c>
      <c r="F36" s="109">
        <f t="shared" si="0"/>
        <v>1622.4</v>
      </c>
      <c r="G36" s="29">
        <v>5555.16</v>
      </c>
      <c r="H36" s="4">
        <v>0</v>
      </c>
      <c r="I36" s="107">
        <v>0</v>
      </c>
      <c r="J36" s="109">
        <f t="shared" si="1"/>
        <v>5555.16</v>
      </c>
      <c r="K36" s="24" t="s">
        <v>53</v>
      </c>
      <c r="L36" s="1" t="s">
        <v>23</v>
      </c>
      <c r="M36" s="1" t="s">
        <v>90</v>
      </c>
      <c r="N36" s="1" t="s">
        <v>79</v>
      </c>
      <c r="O36" s="6" t="s">
        <v>23</v>
      </c>
      <c r="P36" s="12" t="s">
        <v>116</v>
      </c>
      <c r="Q36" s="12" t="s">
        <v>116</v>
      </c>
      <c r="R36" s="12"/>
      <c r="S36" s="9" t="s">
        <v>125</v>
      </c>
      <c r="T36" s="3" t="s">
        <v>176</v>
      </c>
      <c r="U36" s="122" t="s">
        <v>182</v>
      </c>
      <c r="W36" s="50">
        <v>1</v>
      </c>
    </row>
    <row r="37" spans="1:23" ht="73" thickBot="1" x14ac:dyDescent="0.4">
      <c r="A37">
        <v>1</v>
      </c>
      <c r="B37" s="123" t="s">
        <v>17</v>
      </c>
      <c r="C37" s="124">
        <v>6489.6</v>
      </c>
      <c r="D37" s="125">
        <v>0</v>
      </c>
      <c r="E37" s="126">
        <v>5200</v>
      </c>
      <c r="F37" s="110">
        <f t="shared" si="0"/>
        <v>11689.6</v>
      </c>
      <c r="G37" s="127">
        <v>17041.96</v>
      </c>
      <c r="H37" s="128">
        <v>0</v>
      </c>
      <c r="I37" s="129">
        <v>0</v>
      </c>
      <c r="J37" s="110">
        <f t="shared" si="1"/>
        <v>17041.96</v>
      </c>
      <c r="K37" s="49" t="s">
        <v>56</v>
      </c>
      <c r="L37" s="8" t="s">
        <v>23</v>
      </c>
      <c r="M37" s="8" t="s">
        <v>73</v>
      </c>
      <c r="N37" s="8" t="s">
        <v>81</v>
      </c>
      <c r="O37" s="8" t="s">
        <v>140</v>
      </c>
      <c r="P37" s="14" t="s">
        <v>116</v>
      </c>
      <c r="Q37" s="27" t="s">
        <v>117</v>
      </c>
      <c r="R37" s="14"/>
      <c r="S37" s="21" t="s">
        <v>130</v>
      </c>
      <c r="T37" s="21" t="s">
        <v>197</v>
      </c>
      <c r="U37" s="130" t="s">
        <v>156</v>
      </c>
      <c r="W37" s="50">
        <v>1</v>
      </c>
    </row>
    <row r="38" spans="1:23" s="50" customFormat="1" ht="40" customHeight="1" thickBot="1" x14ac:dyDescent="0.4">
      <c r="B38" s="51"/>
      <c r="C38" s="52">
        <f>SUM(C$4:C$37)</f>
        <v>165267.03999999998</v>
      </c>
      <c r="D38" s="53">
        <f t="shared" ref="D38:J38" si="2">SUM(D$4:D$37)</f>
        <v>109200</v>
      </c>
      <c r="E38" s="54">
        <f t="shared" si="2"/>
        <v>168800</v>
      </c>
      <c r="F38" s="108">
        <f t="shared" si="2"/>
        <v>443267.04000000004</v>
      </c>
      <c r="G38" s="52">
        <f t="shared" si="2"/>
        <v>318369.25000000006</v>
      </c>
      <c r="H38" s="53">
        <f t="shared" si="2"/>
        <v>38484.800000000003</v>
      </c>
      <c r="I38" s="54">
        <f t="shared" si="2"/>
        <v>187629.53</v>
      </c>
      <c r="J38" s="108">
        <f t="shared" si="2"/>
        <v>544483.58000000007</v>
      </c>
    </row>
    <row r="39" spans="1:23" ht="15" thickBot="1" x14ac:dyDescent="0.4"/>
    <row r="40" spans="1:23" ht="29.25" customHeight="1" thickBot="1" x14ac:dyDescent="0.4">
      <c r="C40" s="115"/>
      <c r="D40" s="116"/>
      <c r="E40" s="116"/>
      <c r="F40" s="118"/>
      <c r="G40" s="116"/>
      <c r="H40" s="117"/>
      <c r="I40" s="116"/>
      <c r="J40" s="114">
        <f>SUM($J$38/$F$38)</f>
        <v>1.2283421298366781</v>
      </c>
    </row>
  </sheetData>
  <autoFilter ref="A3:W38"/>
  <mergeCells count="17">
    <mergeCell ref="B2:B3"/>
    <mergeCell ref="S2:S3"/>
    <mergeCell ref="P2:P3"/>
    <mergeCell ref="C2:C3"/>
    <mergeCell ref="D2:D3"/>
    <mergeCell ref="E2:E3"/>
    <mergeCell ref="U2:U3"/>
    <mergeCell ref="K2:L2"/>
    <mergeCell ref="J2:J3"/>
    <mergeCell ref="F2:F3"/>
    <mergeCell ref="M2:O2"/>
    <mergeCell ref="R2:R3"/>
    <mergeCell ref="Q2:Q3"/>
    <mergeCell ref="G2:G3"/>
    <mergeCell ref="H2:H3"/>
    <mergeCell ref="I2:I3"/>
    <mergeCell ref="T2:T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tabSelected="1" workbookViewId="0">
      <selection activeCell="B1" sqref="B1:E10"/>
    </sheetView>
  </sheetViews>
  <sheetFormatPr defaultRowHeight="14.5" x14ac:dyDescent="0.35"/>
  <cols>
    <col min="2" max="2" width="16.81640625" customWidth="1"/>
    <col min="3" max="4" width="13.54296875" customWidth="1"/>
    <col min="5" max="5" width="90.453125" customWidth="1"/>
  </cols>
  <sheetData>
    <row r="1" spans="2:5" s="55" customFormat="1" ht="25" customHeight="1" x14ac:dyDescent="0.35">
      <c r="B1" s="56"/>
      <c r="C1" s="66">
        <v>43160</v>
      </c>
      <c r="D1" s="66">
        <v>44136</v>
      </c>
      <c r="E1" s="135" t="s">
        <v>237</v>
      </c>
    </row>
    <row r="2" spans="2:5" ht="19.5" customHeight="1" x14ac:dyDescent="0.35">
      <c r="B2" s="60" t="s">
        <v>165</v>
      </c>
      <c r="C2" s="61">
        <v>13</v>
      </c>
      <c r="D2" s="61">
        <v>17</v>
      </c>
      <c r="E2" s="131" t="s">
        <v>234</v>
      </c>
    </row>
    <row r="3" spans="2:5" ht="59.5" customHeight="1" x14ac:dyDescent="0.35">
      <c r="B3" s="60" t="s">
        <v>166</v>
      </c>
      <c r="C3" s="62">
        <v>41</v>
      </c>
      <c r="D3" s="62">
        <v>34</v>
      </c>
      <c r="E3" s="132" t="s">
        <v>235</v>
      </c>
    </row>
    <row r="4" spans="2:5" ht="46" customHeight="1" x14ac:dyDescent="0.35">
      <c r="B4" s="60" t="s">
        <v>167</v>
      </c>
      <c r="C4" s="63">
        <v>77</v>
      </c>
      <c r="D4" s="63">
        <v>73</v>
      </c>
      <c r="E4" s="133" t="s">
        <v>236</v>
      </c>
    </row>
    <row r="5" spans="2:5" ht="32.5" customHeight="1" x14ac:dyDescent="0.35">
      <c r="B5" s="60" t="s">
        <v>168</v>
      </c>
      <c r="C5" s="64">
        <v>101</v>
      </c>
      <c r="D5" s="64">
        <v>111</v>
      </c>
      <c r="E5" s="134" t="s">
        <v>233</v>
      </c>
    </row>
    <row r="6" spans="2:5" ht="25" customHeight="1" x14ac:dyDescent="0.35">
      <c r="B6" s="67" t="s">
        <v>169</v>
      </c>
      <c r="C6" s="65">
        <v>232</v>
      </c>
      <c r="D6" s="65">
        <v>235</v>
      </c>
    </row>
    <row r="8" spans="2:5" x14ac:dyDescent="0.35">
      <c r="B8" s="68" t="s">
        <v>173</v>
      </c>
      <c r="C8" s="57" t="s">
        <v>170</v>
      </c>
      <c r="D8" s="59"/>
    </row>
    <row r="9" spans="2:5" x14ac:dyDescent="0.35">
      <c r="C9" s="57" t="s">
        <v>171</v>
      </c>
      <c r="D9" s="59"/>
    </row>
    <row r="10" spans="2:5" x14ac:dyDescent="0.35">
      <c r="C10" s="57" t="s">
        <v>172</v>
      </c>
      <c r="D10" s="5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opLeftCell="E4" workbookViewId="0">
      <selection activeCell="K8" sqref="K8"/>
    </sheetView>
  </sheetViews>
  <sheetFormatPr defaultRowHeight="14.5" x14ac:dyDescent="0.35"/>
  <cols>
    <col min="1" max="1" width="8.7265625" style="84"/>
    <col min="2" max="2" width="13.453125" customWidth="1"/>
    <col min="3" max="3" width="14.81640625" customWidth="1"/>
    <col min="4" max="4" width="43.54296875" customWidth="1"/>
    <col min="5" max="5" width="12.453125" customWidth="1"/>
    <col min="6" max="7" width="11.7265625" customWidth="1"/>
    <col min="8" max="8" width="25.81640625" customWidth="1"/>
    <col min="9" max="9" width="17.1796875" customWidth="1"/>
    <col min="10" max="10" width="26.1796875" customWidth="1"/>
    <col min="11" max="11" width="41.1796875" customWidth="1"/>
  </cols>
  <sheetData>
    <row r="1" spans="1:11" ht="15" thickBot="1" x14ac:dyDescent="0.4"/>
    <row r="2" spans="1:11" s="71" customFormat="1" ht="29" x14ac:dyDescent="0.35">
      <c r="A2" s="87"/>
      <c r="B2" s="81" t="s">
        <v>198</v>
      </c>
      <c r="C2" s="82" t="s">
        <v>199</v>
      </c>
      <c r="D2" s="82" t="s">
        <v>200</v>
      </c>
      <c r="E2" s="82" t="s">
        <v>207</v>
      </c>
      <c r="F2" s="82" t="s">
        <v>209</v>
      </c>
      <c r="G2" s="82" t="s">
        <v>208</v>
      </c>
      <c r="H2" s="81" t="s">
        <v>201</v>
      </c>
      <c r="I2" s="83" t="s">
        <v>202</v>
      </c>
      <c r="J2" s="81" t="s">
        <v>203</v>
      </c>
      <c r="K2" s="88" t="s">
        <v>212</v>
      </c>
    </row>
    <row r="3" spans="1:11" ht="65.150000000000006" customHeight="1" x14ac:dyDescent="0.35">
      <c r="A3" s="89">
        <v>1</v>
      </c>
      <c r="B3" s="1" t="s">
        <v>37</v>
      </c>
      <c r="C3" s="72" t="s">
        <v>167</v>
      </c>
      <c r="D3" s="86" t="s">
        <v>174</v>
      </c>
      <c r="E3" s="75">
        <v>2000</v>
      </c>
      <c r="F3" s="75">
        <v>1111</v>
      </c>
      <c r="G3" s="75" t="s">
        <v>182</v>
      </c>
      <c r="H3" s="72" t="s">
        <v>167</v>
      </c>
      <c r="I3" s="77">
        <v>17161.88</v>
      </c>
      <c r="J3" s="29">
        <v>17161.88</v>
      </c>
      <c r="K3" s="90" t="s">
        <v>216</v>
      </c>
    </row>
    <row r="4" spans="1:11" ht="65.150000000000006" customHeight="1" x14ac:dyDescent="0.35">
      <c r="A4" s="89">
        <v>2</v>
      </c>
      <c r="B4" s="1" t="s">
        <v>14</v>
      </c>
      <c r="C4" s="73" t="s">
        <v>165</v>
      </c>
      <c r="D4" s="85" t="s">
        <v>206</v>
      </c>
      <c r="E4" s="3">
        <v>550</v>
      </c>
      <c r="F4" s="3">
        <v>786</v>
      </c>
      <c r="G4" s="3" t="s">
        <v>156</v>
      </c>
      <c r="H4" s="78" t="s">
        <v>210</v>
      </c>
      <c r="I4" s="2">
        <v>20421.080000000002</v>
      </c>
      <c r="J4" s="2">
        <v>20421.080000000002</v>
      </c>
      <c r="K4" s="91" t="s">
        <v>211</v>
      </c>
    </row>
    <row r="5" spans="1:11" ht="65.150000000000006" customHeight="1" x14ac:dyDescent="0.35">
      <c r="A5" s="89">
        <v>3</v>
      </c>
      <c r="B5" s="1" t="s">
        <v>2</v>
      </c>
      <c r="C5" s="74" t="s">
        <v>166</v>
      </c>
      <c r="D5" s="9" t="s">
        <v>213</v>
      </c>
      <c r="E5" s="80">
        <v>6334</v>
      </c>
      <c r="F5" s="80">
        <v>5991</v>
      </c>
      <c r="G5" s="80" t="s">
        <v>156</v>
      </c>
      <c r="H5" s="74" t="s">
        <v>166</v>
      </c>
      <c r="I5" s="4">
        <v>12759.52</v>
      </c>
      <c r="J5" s="4">
        <v>12759.52</v>
      </c>
      <c r="K5" s="91" t="s">
        <v>211</v>
      </c>
    </row>
    <row r="6" spans="1:11" ht="65.150000000000006" customHeight="1" x14ac:dyDescent="0.35">
      <c r="A6" s="89">
        <v>4</v>
      </c>
      <c r="B6" s="1" t="s">
        <v>204</v>
      </c>
      <c r="C6" s="74" t="s">
        <v>166</v>
      </c>
      <c r="D6" s="9" t="s">
        <v>222</v>
      </c>
      <c r="E6" s="80">
        <v>7600</v>
      </c>
      <c r="F6" s="80">
        <v>2895</v>
      </c>
      <c r="G6" s="80" t="s">
        <v>156</v>
      </c>
      <c r="H6" s="74" t="s">
        <v>166</v>
      </c>
      <c r="I6" s="4">
        <v>24884.080000000002</v>
      </c>
      <c r="J6" s="4">
        <v>24884.080000000002</v>
      </c>
      <c r="K6" s="90" t="s">
        <v>214</v>
      </c>
    </row>
    <row r="7" spans="1:11" ht="65.150000000000006" customHeight="1" x14ac:dyDescent="0.35">
      <c r="A7" s="89">
        <v>5</v>
      </c>
      <c r="B7" s="1" t="s">
        <v>15</v>
      </c>
      <c r="C7" s="74" t="s">
        <v>166</v>
      </c>
      <c r="D7" s="9" t="s">
        <v>205</v>
      </c>
      <c r="E7" s="80">
        <v>745</v>
      </c>
      <c r="F7" s="80">
        <v>818</v>
      </c>
      <c r="G7" s="80" t="s">
        <v>182</v>
      </c>
      <c r="H7" s="72" t="s">
        <v>167</v>
      </c>
      <c r="I7" s="4">
        <v>12991.33</v>
      </c>
      <c r="J7" s="29">
        <v>4991.33</v>
      </c>
      <c r="K7" s="90" t="s">
        <v>227</v>
      </c>
    </row>
    <row r="8" spans="1:11" ht="75" customHeight="1" x14ac:dyDescent="0.35">
      <c r="A8" s="89">
        <v>6</v>
      </c>
      <c r="B8" s="1" t="s">
        <v>41</v>
      </c>
      <c r="C8" s="72" t="s">
        <v>167</v>
      </c>
      <c r="D8" s="9" t="s">
        <v>185</v>
      </c>
      <c r="E8" s="80">
        <v>4750</v>
      </c>
      <c r="F8" s="80">
        <v>3902</v>
      </c>
      <c r="G8" s="80" t="s">
        <v>182</v>
      </c>
      <c r="H8" s="76" t="s">
        <v>168</v>
      </c>
      <c r="I8" s="4" t="s">
        <v>88</v>
      </c>
      <c r="J8" s="29">
        <v>8834.16</v>
      </c>
      <c r="K8" s="90" t="s">
        <v>215</v>
      </c>
    </row>
    <row r="9" spans="1:11" ht="65.150000000000006" customHeight="1" x14ac:dyDescent="0.35">
      <c r="A9" s="89">
        <v>7</v>
      </c>
      <c r="B9" s="1" t="s">
        <v>43</v>
      </c>
      <c r="C9" s="72" t="s">
        <v>167</v>
      </c>
      <c r="D9" s="86" t="s">
        <v>174</v>
      </c>
      <c r="E9" s="79">
        <v>1630</v>
      </c>
      <c r="F9" s="79">
        <v>1424</v>
      </c>
      <c r="G9" s="79" t="s">
        <v>182</v>
      </c>
      <c r="H9" s="76" t="s">
        <v>168</v>
      </c>
      <c r="I9" s="4">
        <v>18931.400000000001</v>
      </c>
      <c r="J9" s="4">
        <v>18931.400000000001</v>
      </c>
      <c r="K9" s="90" t="s">
        <v>216</v>
      </c>
    </row>
    <row r="10" spans="1:11" ht="65.150000000000006" customHeight="1" x14ac:dyDescent="0.35">
      <c r="A10" s="89">
        <v>8</v>
      </c>
      <c r="B10" s="1" t="s">
        <v>44</v>
      </c>
      <c r="C10" s="72" t="s">
        <v>167</v>
      </c>
      <c r="D10" s="9" t="s">
        <v>189</v>
      </c>
      <c r="E10" s="80">
        <v>1002</v>
      </c>
      <c r="F10" s="80">
        <v>599</v>
      </c>
      <c r="G10" s="80" t="s">
        <v>182</v>
      </c>
      <c r="H10" s="76" t="s">
        <v>168</v>
      </c>
      <c r="I10" s="4">
        <v>8161.49</v>
      </c>
      <c r="J10" s="24" t="s">
        <v>218</v>
      </c>
      <c r="K10" s="92" t="s">
        <v>217</v>
      </c>
    </row>
    <row r="11" spans="1:11" ht="65.150000000000006" customHeight="1" x14ac:dyDescent="0.35">
      <c r="A11" s="89">
        <v>9</v>
      </c>
      <c r="B11" s="1" t="s">
        <v>12</v>
      </c>
      <c r="C11" s="74" t="s">
        <v>166</v>
      </c>
      <c r="D11" s="9" t="s">
        <v>191</v>
      </c>
      <c r="E11" s="80">
        <v>400</v>
      </c>
      <c r="F11" s="80">
        <v>266</v>
      </c>
      <c r="G11" s="80" t="s">
        <v>182</v>
      </c>
      <c r="H11" s="72" t="s">
        <v>167</v>
      </c>
      <c r="I11" s="4">
        <v>23560.15</v>
      </c>
      <c r="J11" s="29">
        <v>20000</v>
      </c>
      <c r="K11" s="90" t="s">
        <v>219</v>
      </c>
    </row>
    <row r="12" spans="1:11" ht="65.150000000000006" customHeight="1" x14ac:dyDescent="0.35">
      <c r="A12" s="89">
        <v>10</v>
      </c>
      <c r="B12" s="1" t="s">
        <v>22</v>
      </c>
      <c r="C12" s="72" t="s">
        <v>167</v>
      </c>
      <c r="D12" s="85" t="s">
        <v>220</v>
      </c>
      <c r="E12" s="80">
        <v>5287</v>
      </c>
      <c r="F12" s="80">
        <v>3802</v>
      </c>
      <c r="G12" s="80" t="s">
        <v>182</v>
      </c>
      <c r="H12" s="76" t="s">
        <v>168</v>
      </c>
      <c r="I12" s="4">
        <v>28470.55</v>
      </c>
      <c r="J12" s="29">
        <v>23915.26</v>
      </c>
      <c r="K12" s="90" t="s">
        <v>221</v>
      </c>
    </row>
    <row r="13" spans="1:11" ht="65.150000000000006" customHeight="1" thickBot="1" x14ac:dyDescent="0.4">
      <c r="A13" s="93">
        <v>11</v>
      </c>
      <c r="B13" s="70" t="s">
        <v>50</v>
      </c>
      <c r="C13" s="94" t="s">
        <v>166</v>
      </c>
      <c r="D13" s="21" t="s">
        <v>223</v>
      </c>
      <c r="E13" s="95">
        <v>470</v>
      </c>
      <c r="F13" s="95">
        <v>393</v>
      </c>
      <c r="G13" s="95" t="s">
        <v>182</v>
      </c>
      <c r="H13" s="96" t="s">
        <v>167</v>
      </c>
      <c r="I13" s="97">
        <v>13721.58</v>
      </c>
      <c r="J13" s="98">
        <v>11526.13</v>
      </c>
      <c r="K13" s="99" t="s">
        <v>224</v>
      </c>
    </row>
    <row r="14" spans="1:11" ht="25" customHeight="1" thickBot="1" x14ac:dyDescent="0.4">
      <c r="I14" s="100">
        <f>SUM(I$3:I$13)</f>
        <v>181063.06</v>
      </c>
      <c r="J14" s="101">
        <f>SUM(J$3:J$13)</f>
        <v>163424.84000000003</v>
      </c>
    </row>
    <row r="15" spans="1:11" ht="15" thickBot="1" x14ac:dyDescent="0.4"/>
    <row r="16" spans="1:11" ht="44" thickBot="1" x14ac:dyDescent="0.4">
      <c r="J16" s="103">
        <f>SUM($J$14/$I$14)</f>
        <v>0.902585209815851</v>
      </c>
      <c r="K16" s="102" t="s">
        <v>225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Revised OPEX Estimate</vt:lpstr>
      <vt:lpstr>Revised RAG Status</vt:lpstr>
      <vt:lpstr>Base Maintenance Impact</vt:lpstr>
      <vt:lpstr>'Revised RAG Status'!Print_Area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Davidson, Clifford</dc:creator>
  <cp:lastModifiedBy>Mulholland, Michael</cp:lastModifiedBy>
  <cp:lastPrinted>2020-12-14T13:02:36Z</cp:lastPrinted>
  <dcterms:created xsi:type="dcterms:W3CDTF">2020-09-17T12:55:58Z</dcterms:created>
  <dcterms:modified xsi:type="dcterms:W3CDTF">2020-12-15T16:26:54Z</dcterms:modified>
</cp:coreProperties>
</file>