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Industry Performance &amp; Compliance\RIGS - SONI\Guidance\30 = Consultation\"/>
    </mc:Choice>
  </mc:AlternateContent>
  <xr:revisionPtr revIDLastSave="0" documentId="13_ncr:1_{CB4A091C-A961-44D9-9D10-CDEF451FA0F3}" xr6:coauthVersionLast="47" xr6:coauthVersionMax="47" xr10:uidLastSave="{00000000-0000-0000-0000-000000000000}"/>
  <bookViews>
    <workbookView xWindow="-108" yWindow="-108" windowWidth="23256" windowHeight="12576" tabRatio="737" xr2:uid="{00000000-000D-0000-FFFF-FFFF00000000}"/>
  </bookViews>
  <sheets>
    <sheet name="Index" sheetId="111" r:id="rId1"/>
    <sheet name="Key " sheetId="1" r:id="rId2"/>
    <sheet name="Change log" sheetId="125" r:id="rId3"/>
    <sheet name="Inflation" sheetId="112" r:id="rId4"/>
    <sheet name="T1- Summary " sheetId="133" r:id="rId5"/>
    <sheet name="T2 - Staff (Bt)" sheetId="124" r:id="rId6"/>
    <sheet name="T3 - Non-staff (Bt)" sheetId="132" r:id="rId7"/>
    <sheet name="T4 - Base Opex" sheetId="147" r:id="rId8"/>
    <sheet name="T5 - Enh Opex " sheetId="148" r:id="rId9"/>
    <sheet name="T6 - Et Opex" sheetId="149" r:id="rId10"/>
    <sheet name="T7 - Net Planning" sheetId="150" r:id="rId11"/>
    <sheet name="T8 - Connection Fees " sheetId="151" r:id="rId12"/>
    <sheet name="T9 - Connection Projects" sheetId="160" r:id="rId13"/>
    <sheet name="T10 - Pensions" sheetId="142" r:id="rId14"/>
    <sheet name="T11 - Margin" sheetId="152" r:id="rId15"/>
    <sheet name="T12 - Dt Opex" sheetId="153" r:id="rId16"/>
    <sheet name="T13 - Zt Capex" sheetId="154" r:id="rId17"/>
    <sheet name="T14 - TNPPs" sheetId="155" r:id="rId18"/>
    <sheet name="T15 - Base Capex" sheetId="157" r:id="rId19"/>
    <sheet name="T16 - Enh Capex" sheetId="135" r:id="rId20"/>
    <sheet name="T17 - Vt Capex" sheetId="159" r:id="rId21"/>
    <sheet name="T18 - RAB Summary" sheetId="145" r:id="rId22"/>
    <sheet name="T19 - Ancillary Services" sheetId="139" r:id="rId23"/>
    <sheet name="T20 - PC Delivery" sheetId="140" r:id="rId24"/>
    <sheet name="T21 - Staff Resource Matrix" sheetId="156" r:id="rId25"/>
  </sheets>
  <definedNames>
    <definedName name="_Order1" hidden="1">255</definedName>
    <definedName name="_Order2" hidden="1">255</definedName>
    <definedName name="_xlnm.Print_Area" localSheetId="3">Inflation!$A$1:$Q$32</definedName>
    <definedName name="_xlnm.Print_Area" localSheetId="4">'T1- Summary '!$A$1:$R$54</definedName>
    <definedName name="_xlnm.Print_Area" localSheetId="13">'T10 - Pensions'!$A$1:$Q$41</definedName>
    <definedName name="_xlnm.Print_Area" localSheetId="18">'T15 - Base Capex'!$A$1:$Q$53</definedName>
    <definedName name="_xlnm.Print_Area" localSheetId="19">'T16 - Enh Capex'!$A$1:$Q$59</definedName>
    <definedName name="_xlnm.Print_Area" localSheetId="20">'T17 - Vt Capex'!$A$1:$Q$53</definedName>
    <definedName name="_xlnm.Print_Area" localSheetId="21">'T18 - RAB Summary'!#REF!</definedName>
    <definedName name="_xlnm.Print_Area" localSheetId="22">'T19 - Ancillary Services'!$A$1:$Q$32</definedName>
    <definedName name="_xlnm.Print_Area" localSheetId="5">'T2 - Staff (Bt)'!$A$1:$Q$54</definedName>
    <definedName name="_xlnm.Print_Area" localSheetId="23">'T20 - PC Delivery'!$A$1:$J$69</definedName>
    <definedName name="_xlnm.Print_Area" localSheetId="24">'T21 - Staff Resource Matrix'!#REF!</definedName>
    <definedName name="_xlnm.Print_Area" localSheetId="6">'T3 - Non-staff (Bt)'!$A$1:$Q$57</definedName>
  </definedNames>
  <calcPr calcId="191029"/>
  <customWorkbookViews>
    <customWorkbookView name="Roy Colville - Personal View" guid="{DF9F3B91-E934-46D9-9FCE-A4155C624A14}" mergeInterval="0" personalView="1" maximized="1" xWindow="1" yWindow="1" windowWidth="1680" windowHeight="787" tabRatio="737" activeSheetId="1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trainor - Personal View" guid="{FE687FB1-5151-4D44-8177-B71484D4AB4A}" mergeInterval="0" personalView="1" maximized="1" windowWidth="1276" windowHeight="721" tabRatio="620" activeSheetId="2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swales - Personal View" guid="{D221B1C6-FD4F-4EC0-9F68-6FA55C6CFD94}" mergeInterval="0" personalView="1" maximized="1" windowWidth="1676" windowHeight="887" tabRatio="797" activeSheetId="35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133" l="1"/>
  <c r="M40" i="133"/>
  <c r="N40" i="133"/>
  <c r="O40" i="133"/>
  <c r="K40" i="133"/>
  <c r="C40" i="133"/>
  <c r="C41" i="133"/>
  <c r="C42" i="133"/>
  <c r="C43" i="133" s="1"/>
  <c r="C44" i="133" s="1"/>
  <c r="L16" i="133"/>
  <c r="M16" i="133"/>
  <c r="N16" i="133"/>
  <c r="O16" i="133"/>
  <c r="K16" i="133"/>
  <c r="L32" i="160"/>
  <c r="M32" i="160"/>
  <c r="N32" i="160"/>
  <c r="O32" i="160"/>
  <c r="K32" i="160"/>
  <c r="C32" i="160"/>
  <c r="O37" i="160"/>
  <c r="N37" i="160"/>
  <c r="M37" i="160"/>
  <c r="L37" i="160"/>
  <c r="K37" i="160"/>
  <c r="O29" i="160"/>
  <c r="N29" i="160"/>
  <c r="M29" i="160"/>
  <c r="L29" i="160"/>
  <c r="K29" i="160"/>
  <c r="O21" i="160"/>
  <c r="N21" i="160"/>
  <c r="M21" i="160"/>
  <c r="L21" i="160"/>
  <c r="K21" i="160"/>
  <c r="O16" i="160"/>
  <c r="N16" i="160"/>
  <c r="M16" i="160"/>
  <c r="L16" i="160"/>
  <c r="K16" i="160"/>
  <c r="C13" i="160"/>
  <c r="C14" i="160" s="1"/>
  <c r="C15" i="160" s="1"/>
  <c r="C16" i="160" s="1"/>
  <c r="C19" i="160" s="1"/>
  <c r="C20" i="160" s="1"/>
  <c r="C21" i="160" s="1"/>
  <c r="C24" i="160" s="1"/>
  <c r="C25" i="160" s="1"/>
  <c r="C26" i="160" s="1"/>
  <c r="C27" i="160" s="1"/>
  <c r="C28" i="160" s="1"/>
  <c r="C29" i="160" s="1"/>
  <c r="C4" i="160"/>
  <c r="L38" i="132"/>
  <c r="M38" i="132"/>
  <c r="N38" i="132"/>
  <c r="O38" i="132"/>
  <c r="K38" i="132"/>
  <c r="L26" i="124"/>
  <c r="M26" i="124"/>
  <c r="N26" i="124"/>
  <c r="O26" i="124"/>
  <c r="I97" i="156"/>
  <c r="I94" i="156"/>
  <c r="I91" i="156"/>
  <c r="I88" i="156"/>
  <c r="I83" i="156"/>
  <c r="I80" i="156"/>
  <c r="I74" i="156"/>
  <c r="I69" i="156"/>
  <c r="I66" i="156"/>
  <c r="I56" i="156"/>
  <c r="I58" i="156" s="1"/>
  <c r="J56" i="156"/>
  <c r="J58" i="156" s="1"/>
  <c r="K56" i="156"/>
  <c r="K58" i="156" s="1"/>
  <c r="L56" i="156"/>
  <c r="L58" i="156" s="1"/>
  <c r="M56" i="156"/>
  <c r="M58" i="156" s="1"/>
  <c r="N56" i="156"/>
  <c r="N58" i="156" s="1"/>
  <c r="O56" i="156"/>
  <c r="O58" i="156" s="1"/>
  <c r="H56" i="156"/>
  <c r="H58" i="156" s="1"/>
  <c r="I42" i="156"/>
  <c r="I44" i="156" s="1"/>
  <c r="J42" i="156"/>
  <c r="J44" i="156" s="1"/>
  <c r="K42" i="156"/>
  <c r="K44" i="156" s="1"/>
  <c r="L42" i="156"/>
  <c r="L44" i="156" s="1"/>
  <c r="M42" i="156"/>
  <c r="M44" i="156" s="1"/>
  <c r="N42" i="156"/>
  <c r="N44" i="156" s="1"/>
  <c r="O42" i="156"/>
  <c r="O44" i="156" s="1"/>
  <c r="P42" i="156"/>
  <c r="P44" i="156" s="1"/>
  <c r="Q42" i="156"/>
  <c r="Q44" i="156" s="1"/>
  <c r="R42" i="156"/>
  <c r="R44" i="156" s="1"/>
  <c r="S42" i="156"/>
  <c r="S44" i="156" s="1"/>
  <c r="T42" i="156"/>
  <c r="T44" i="156" s="1"/>
  <c r="U42" i="156"/>
  <c r="U44" i="156" s="1"/>
  <c r="V42" i="156"/>
  <c r="V44" i="156" s="1"/>
  <c r="H42" i="156"/>
  <c r="H44" i="156" s="1"/>
  <c r="I28" i="156"/>
  <c r="I30" i="156" s="1"/>
  <c r="J28" i="156"/>
  <c r="J30" i="156" s="1"/>
  <c r="K28" i="156"/>
  <c r="K30" i="156" s="1"/>
  <c r="L28" i="156"/>
  <c r="L30" i="156" s="1"/>
  <c r="M28" i="156"/>
  <c r="M30" i="156" s="1"/>
  <c r="N28" i="156"/>
  <c r="N30" i="156" s="1"/>
  <c r="H28" i="156"/>
  <c r="H30" i="156" s="1"/>
  <c r="W13" i="156"/>
  <c r="W14" i="156"/>
  <c r="I15" i="156"/>
  <c r="I17" i="156" s="1"/>
  <c r="J15" i="156"/>
  <c r="J17" i="156" s="1"/>
  <c r="K15" i="156"/>
  <c r="K17" i="156" s="1"/>
  <c r="L15" i="156"/>
  <c r="L17" i="156" s="1"/>
  <c r="M15" i="156"/>
  <c r="M17" i="156" s="1"/>
  <c r="N15" i="156"/>
  <c r="N17" i="156" s="1"/>
  <c r="O15" i="156"/>
  <c r="O17" i="156" s="1"/>
  <c r="P15" i="156"/>
  <c r="P17" i="156" s="1"/>
  <c r="Q15" i="156"/>
  <c r="Q17" i="156" s="1"/>
  <c r="R15" i="156"/>
  <c r="R17" i="156" s="1"/>
  <c r="S15" i="156"/>
  <c r="S17" i="156" s="1"/>
  <c r="T15" i="156"/>
  <c r="T17" i="156" s="1"/>
  <c r="H15" i="156"/>
  <c r="W16" i="156" s="1"/>
  <c r="C35" i="160" l="1"/>
  <c r="C36" i="160" s="1"/>
  <c r="C37" i="160" s="1"/>
  <c r="I100" i="156"/>
  <c r="H17" i="156"/>
  <c r="W17" i="156" s="1"/>
  <c r="W15" i="156"/>
  <c r="J80" i="156" l="1"/>
  <c r="J66" i="156"/>
  <c r="J68" i="156"/>
  <c r="J76" i="156"/>
  <c r="J84" i="156"/>
  <c r="J92" i="156"/>
  <c r="J100" i="156"/>
  <c r="J85" i="156"/>
  <c r="J93" i="156"/>
  <c r="J72" i="156"/>
  <c r="J96" i="156"/>
  <c r="J81" i="156"/>
  <c r="J97" i="156"/>
  <c r="J75" i="156"/>
  <c r="J91" i="156"/>
  <c r="J69" i="156"/>
  <c r="J77" i="156"/>
  <c r="J88" i="156"/>
  <c r="J89" i="156"/>
  <c r="J83" i="156"/>
  <c r="J70" i="156"/>
  <c r="J78" i="156"/>
  <c r="J86" i="156"/>
  <c r="J94" i="156"/>
  <c r="J71" i="156"/>
  <c r="J79" i="156"/>
  <c r="J87" i="156"/>
  <c r="J95" i="156"/>
  <c r="J73" i="156"/>
  <c r="J67" i="156"/>
  <c r="J99" i="156"/>
  <c r="J74" i="156"/>
  <c r="J82" i="156"/>
  <c r="J90" i="156"/>
  <c r="J98" i="156"/>
  <c r="O37" i="151"/>
  <c r="N37" i="151"/>
  <c r="M37" i="151"/>
  <c r="L37" i="151"/>
  <c r="K37" i="151"/>
  <c r="L36" i="133" l="1"/>
  <c r="M36" i="133"/>
  <c r="N36" i="133"/>
  <c r="O36" i="133"/>
  <c r="K36" i="133"/>
  <c r="K14" i="124"/>
  <c r="K55" i="124" s="1"/>
  <c r="L14" i="124"/>
  <c r="L55" i="124" s="1"/>
  <c r="M14" i="124"/>
  <c r="M55" i="124" s="1"/>
  <c r="N14" i="124"/>
  <c r="N55" i="124" s="1"/>
  <c r="O14" i="124"/>
  <c r="O55" i="124" s="1"/>
  <c r="L43" i="133" l="1"/>
  <c r="M43" i="133"/>
  <c r="N43" i="133"/>
  <c r="O43" i="133"/>
  <c r="K43" i="133"/>
  <c r="M28" i="133"/>
  <c r="O47" i="159"/>
  <c r="O50" i="159" s="1"/>
  <c r="O28" i="133" s="1"/>
  <c r="N47" i="159"/>
  <c r="N50" i="159" s="1"/>
  <c r="N28" i="133" s="1"/>
  <c r="M47" i="159"/>
  <c r="L47" i="159"/>
  <c r="K47" i="159"/>
  <c r="O40" i="159"/>
  <c r="N40" i="159"/>
  <c r="M40" i="159"/>
  <c r="M50" i="159" s="1"/>
  <c r="L40" i="159"/>
  <c r="K40" i="159"/>
  <c r="O30" i="159"/>
  <c r="N30" i="159"/>
  <c r="M30" i="159"/>
  <c r="L30" i="159"/>
  <c r="K30" i="159"/>
  <c r="O22" i="159"/>
  <c r="N22" i="159"/>
  <c r="M22" i="159"/>
  <c r="L22" i="159"/>
  <c r="K22" i="159"/>
  <c r="O17" i="159"/>
  <c r="N17" i="159"/>
  <c r="M17" i="159"/>
  <c r="L17" i="159"/>
  <c r="K17" i="159"/>
  <c r="C13" i="159"/>
  <c r="C14" i="159" s="1"/>
  <c r="C15" i="159" s="1"/>
  <c r="C16" i="159" s="1"/>
  <c r="C17" i="159" s="1"/>
  <c r="C20" i="159" s="1"/>
  <c r="C21" i="159" s="1"/>
  <c r="C22" i="159" s="1"/>
  <c r="C25" i="159" s="1"/>
  <c r="C26" i="159" s="1"/>
  <c r="C27" i="159" s="1"/>
  <c r="C28" i="159" s="1"/>
  <c r="C29" i="159" s="1"/>
  <c r="C30" i="159" s="1"/>
  <c r="C33" i="159" s="1"/>
  <c r="C36" i="159" s="1"/>
  <c r="C37" i="159" s="1"/>
  <c r="C38" i="159" s="1"/>
  <c r="C39" i="159" s="1"/>
  <c r="C40" i="159" s="1"/>
  <c r="C43" i="159" s="1"/>
  <c r="C44" i="159" s="1"/>
  <c r="C45" i="159" s="1"/>
  <c r="C46" i="159" s="1"/>
  <c r="C47" i="159" s="1"/>
  <c r="C50" i="159" s="1"/>
  <c r="C4" i="159"/>
  <c r="L33" i="159" l="1"/>
  <c r="O33" i="159"/>
  <c r="O56" i="159" s="1"/>
  <c r="L50" i="159"/>
  <c r="L28" i="133" s="1"/>
  <c r="K50" i="159"/>
  <c r="K28" i="133" s="1"/>
  <c r="K33" i="159"/>
  <c r="M33" i="159"/>
  <c r="M56" i="159" s="1"/>
  <c r="N33" i="159"/>
  <c r="N56" i="159" s="1"/>
  <c r="K56" i="159"/>
  <c r="L56" i="159"/>
  <c r="O47" i="157" l="1"/>
  <c r="N47" i="157"/>
  <c r="M47" i="157"/>
  <c r="M50" i="157" s="1"/>
  <c r="M26" i="133" s="1"/>
  <c r="L47" i="157"/>
  <c r="L50" i="157" s="1"/>
  <c r="L26" i="133" s="1"/>
  <c r="K47" i="157"/>
  <c r="O40" i="157"/>
  <c r="N40" i="157"/>
  <c r="M40" i="157"/>
  <c r="L40" i="157"/>
  <c r="K40" i="157"/>
  <c r="K50" i="157" s="1"/>
  <c r="K26" i="133" s="1"/>
  <c r="O30" i="157"/>
  <c r="N30" i="157"/>
  <c r="M30" i="157"/>
  <c r="L30" i="157"/>
  <c r="K30" i="157"/>
  <c r="O22" i="157"/>
  <c r="N22" i="157"/>
  <c r="M22" i="157"/>
  <c r="M33" i="157" s="1"/>
  <c r="L22" i="157"/>
  <c r="K22" i="157"/>
  <c r="O17" i="157"/>
  <c r="N17" i="157"/>
  <c r="M17" i="157"/>
  <c r="L17" i="157"/>
  <c r="K17" i="157"/>
  <c r="C13" i="157"/>
  <c r="C14" i="157" s="1"/>
  <c r="C15" i="157" s="1"/>
  <c r="C16" i="157" s="1"/>
  <c r="C17" i="157" s="1"/>
  <c r="C20" i="157" s="1"/>
  <c r="C21" i="157" s="1"/>
  <c r="C22" i="157" s="1"/>
  <c r="C25" i="157" s="1"/>
  <c r="C26" i="157" s="1"/>
  <c r="C27" i="157" s="1"/>
  <c r="C28" i="157" s="1"/>
  <c r="C29" i="157" s="1"/>
  <c r="C30" i="157" s="1"/>
  <c r="C33" i="157" s="1"/>
  <c r="C36" i="157" s="1"/>
  <c r="C37" i="157" s="1"/>
  <c r="C38" i="157" s="1"/>
  <c r="C39" i="157" s="1"/>
  <c r="C40" i="157" s="1"/>
  <c r="C43" i="157" s="1"/>
  <c r="C44" i="157" s="1"/>
  <c r="C45" i="157" s="1"/>
  <c r="C46" i="157" s="1"/>
  <c r="C47" i="157" s="1"/>
  <c r="C4" i="157"/>
  <c r="K33" i="157" l="1"/>
  <c r="O50" i="157"/>
  <c r="O26" i="133" s="1"/>
  <c r="C50" i="157"/>
  <c r="N33" i="157"/>
  <c r="O33" i="157"/>
  <c r="O56" i="157" s="1"/>
  <c r="L33" i="157"/>
  <c r="L56" i="157" s="1"/>
  <c r="N50" i="157"/>
  <c r="N26" i="133" s="1"/>
  <c r="K56" i="157"/>
  <c r="M56" i="157"/>
  <c r="N56" i="157" l="1"/>
  <c r="L51" i="155" l="1"/>
  <c r="L25" i="133" s="1"/>
  <c r="M51" i="155"/>
  <c r="M25" i="133" s="1"/>
  <c r="N51" i="155"/>
  <c r="N25" i="133" s="1"/>
  <c r="O51" i="155"/>
  <c r="O25" i="133" s="1"/>
  <c r="K51" i="155"/>
  <c r="K25" i="133" s="1"/>
  <c r="L19" i="133"/>
  <c r="M19" i="133"/>
  <c r="N19" i="133"/>
  <c r="O19" i="133"/>
  <c r="K19" i="133"/>
  <c r="C13" i="133"/>
  <c r="C14" i="133" s="1"/>
  <c r="C15" i="133" s="1"/>
  <c r="C16" i="133" s="1"/>
  <c r="C17" i="133" s="1"/>
  <c r="C18" i="133" s="1"/>
  <c r="C19" i="133" s="1"/>
  <c r="C20" i="133" s="1"/>
  <c r="L42" i="133"/>
  <c r="M42" i="133"/>
  <c r="N42" i="133"/>
  <c r="O42" i="133"/>
  <c r="K42" i="133"/>
  <c r="L41" i="133"/>
  <c r="M41" i="133"/>
  <c r="N41" i="133"/>
  <c r="O41" i="133"/>
  <c r="K41" i="133"/>
  <c r="L39" i="133"/>
  <c r="M39" i="133"/>
  <c r="N39" i="133"/>
  <c r="O39" i="133"/>
  <c r="K39" i="133"/>
  <c r="L38" i="133"/>
  <c r="M38" i="133"/>
  <c r="N38" i="133"/>
  <c r="O38" i="133"/>
  <c r="K38" i="133"/>
  <c r="L37" i="133"/>
  <c r="M37" i="133"/>
  <c r="N37" i="133"/>
  <c r="O37" i="133"/>
  <c r="K37" i="133"/>
  <c r="W57" i="156"/>
  <c r="W55" i="156"/>
  <c r="W54" i="156"/>
  <c r="W53" i="156"/>
  <c r="W43" i="156"/>
  <c r="W41" i="156"/>
  <c r="W40" i="156"/>
  <c r="W39" i="156"/>
  <c r="W27" i="156"/>
  <c r="W26" i="156"/>
  <c r="W25" i="156"/>
  <c r="W12" i="156"/>
  <c r="W29" i="156"/>
  <c r="C13" i="156"/>
  <c r="C14" i="156" s="1"/>
  <c r="C15" i="156" l="1"/>
  <c r="C16" i="156" s="1"/>
  <c r="C17" i="156" s="1"/>
  <c r="C25" i="156" s="1"/>
  <c r="C26" i="156" s="1"/>
  <c r="C23" i="133"/>
  <c r="C24" i="133" s="1"/>
  <c r="C25" i="133" s="1"/>
  <c r="C26" i="133" s="1"/>
  <c r="C27" i="133" s="1"/>
  <c r="W58" i="156"/>
  <c r="W28" i="156"/>
  <c r="W42" i="156"/>
  <c r="W44" i="156"/>
  <c r="W56" i="156"/>
  <c r="I105" i="156" s="1"/>
  <c r="W30" i="156"/>
  <c r="C4" i="156"/>
  <c r="C27" i="156" l="1"/>
  <c r="C28" i="156" s="1"/>
  <c r="C29" i="156" s="1"/>
  <c r="C30" i="156" s="1"/>
  <c r="C39" i="156" s="1"/>
  <c r="C40" i="156" s="1"/>
  <c r="C28" i="133"/>
  <c r="C29" i="133" s="1"/>
  <c r="C32" i="133" s="1"/>
  <c r="C35" i="133" s="1"/>
  <c r="C36" i="133" s="1"/>
  <c r="C37" i="133" s="1"/>
  <c r="C38" i="133" s="1"/>
  <c r="C39" i="133" s="1"/>
  <c r="C41" i="156" l="1"/>
  <c r="C42" i="156" s="1"/>
  <c r="C43" i="156" s="1"/>
  <c r="C44" i="156" s="1"/>
  <c r="C53" i="156" s="1"/>
  <c r="C54" i="156" s="1"/>
  <c r="C13" i="140"/>
  <c r="C14" i="140" s="1"/>
  <c r="C15" i="140" s="1"/>
  <c r="C16" i="140" s="1"/>
  <c r="C17" i="140" s="1"/>
  <c r="C18" i="140" s="1"/>
  <c r="C55" i="156" l="1"/>
  <c r="C56" i="156" s="1"/>
  <c r="C57" i="156" s="1"/>
  <c r="C58" i="156" s="1"/>
  <c r="C66" i="156" s="1"/>
  <c r="R73" i="145"/>
  <c r="Q73" i="145"/>
  <c r="P73" i="145"/>
  <c r="O73" i="145"/>
  <c r="N73" i="145"/>
  <c r="L73" i="145"/>
  <c r="K73" i="145"/>
  <c r="J73" i="145"/>
  <c r="I73" i="145"/>
  <c r="H73" i="145"/>
  <c r="R62" i="145"/>
  <c r="Q62" i="145"/>
  <c r="N62" i="145"/>
  <c r="R51" i="145"/>
  <c r="Q51" i="145"/>
  <c r="P51" i="145"/>
  <c r="O51" i="145"/>
  <c r="N51" i="145"/>
  <c r="L51" i="145"/>
  <c r="K51" i="145"/>
  <c r="J51" i="145"/>
  <c r="I51" i="145"/>
  <c r="H51" i="145"/>
  <c r="R40" i="145"/>
  <c r="Q40" i="145"/>
  <c r="P40" i="145"/>
  <c r="O40" i="145"/>
  <c r="N40" i="145"/>
  <c r="L40" i="145"/>
  <c r="K40" i="145"/>
  <c r="J40" i="145"/>
  <c r="I40" i="145"/>
  <c r="H40" i="145"/>
  <c r="R29" i="145"/>
  <c r="Q29" i="145"/>
  <c r="P29" i="145"/>
  <c r="O29" i="145"/>
  <c r="N29" i="145"/>
  <c r="L29" i="145"/>
  <c r="K29" i="145"/>
  <c r="J29" i="145"/>
  <c r="I29" i="145"/>
  <c r="H29" i="145"/>
  <c r="R18" i="145"/>
  <c r="Q18" i="145"/>
  <c r="P18" i="145"/>
  <c r="O18" i="145"/>
  <c r="N18" i="145"/>
  <c r="J18" i="145"/>
  <c r="K18" i="145"/>
  <c r="L18" i="145"/>
  <c r="I18" i="145"/>
  <c r="H18" i="145"/>
  <c r="R61" i="145"/>
  <c r="Q61" i="145"/>
  <c r="P61" i="145"/>
  <c r="O61" i="145"/>
  <c r="N61" i="145"/>
  <c r="R60" i="145"/>
  <c r="Q60" i="145"/>
  <c r="P60" i="145"/>
  <c r="O60" i="145"/>
  <c r="N60" i="145"/>
  <c r="R59" i="145"/>
  <c r="Q59" i="145"/>
  <c r="P59" i="145"/>
  <c r="O59" i="145"/>
  <c r="N59" i="145"/>
  <c r="R58" i="145"/>
  <c r="Q58" i="145"/>
  <c r="P58" i="145"/>
  <c r="O58" i="145"/>
  <c r="N58" i="145"/>
  <c r="R57" i="145"/>
  <c r="Q57" i="145"/>
  <c r="P57" i="145"/>
  <c r="O57" i="145"/>
  <c r="N57" i="145"/>
  <c r="R56" i="145"/>
  <c r="Q56" i="145"/>
  <c r="P56" i="145"/>
  <c r="P62" i="145" s="1"/>
  <c r="O56" i="145"/>
  <c r="O62" i="145" s="1"/>
  <c r="N56" i="145"/>
  <c r="I56" i="145"/>
  <c r="I62" i="145" s="1"/>
  <c r="J56" i="145"/>
  <c r="J62" i="145" s="1"/>
  <c r="K56" i="145"/>
  <c r="L56" i="145"/>
  <c r="I57" i="145"/>
  <c r="J57" i="145"/>
  <c r="K57" i="145"/>
  <c r="L57" i="145"/>
  <c r="I58" i="145"/>
  <c r="J58" i="145"/>
  <c r="K58" i="145"/>
  <c r="L58" i="145"/>
  <c r="I59" i="145"/>
  <c r="J59" i="145"/>
  <c r="K59" i="145"/>
  <c r="L59" i="145"/>
  <c r="I60" i="145"/>
  <c r="J60" i="145"/>
  <c r="K60" i="145"/>
  <c r="L60" i="145"/>
  <c r="I61" i="145"/>
  <c r="J61" i="145"/>
  <c r="K61" i="145"/>
  <c r="L61" i="145"/>
  <c r="H61" i="145"/>
  <c r="H60" i="145"/>
  <c r="H59" i="145"/>
  <c r="H58" i="145"/>
  <c r="H57" i="145"/>
  <c r="H56" i="145"/>
  <c r="C4" i="145"/>
  <c r="W79" i="145"/>
  <c r="C13" i="145"/>
  <c r="C14" i="145" s="1"/>
  <c r="C15" i="145" s="1"/>
  <c r="C16" i="145" s="1"/>
  <c r="C17" i="145" s="1"/>
  <c r="C18" i="145" s="1"/>
  <c r="C20" i="145" s="1"/>
  <c r="C23" i="145" s="1"/>
  <c r="C24" i="145" s="1"/>
  <c r="C25" i="145" s="1"/>
  <c r="C26" i="145" s="1"/>
  <c r="C27" i="145" s="1"/>
  <c r="C28" i="145" s="1"/>
  <c r="C29" i="145" s="1"/>
  <c r="C31" i="145" s="1"/>
  <c r="C34" i="145" s="1"/>
  <c r="C35" i="145" s="1"/>
  <c r="C36" i="145" s="1"/>
  <c r="C37" i="145" s="1"/>
  <c r="C38" i="145" s="1"/>
  <c r="C39" i="145" s="1"/>
  <c r="C40" i="145" s="1"/>
  <c r="C42" i="145" s="1"/>
  <c r="O45" i="155"/>
  <c r="O24" i="133" s="1"/>
  <c r="N45" i="155"/>
  <c r="N24" i="133" s="1"/>
  <c r="M45" i="155"/>
  <c r="M24" i="133" s="1"/>
  <c r="L45" i="155"/>
  <c r="L24" i="133" s="1"/>
  <c r="K45" i="155"/>
  <c r="K24" i="133" s="1"/>
  <c r="O29" i="155"/>
  <c r="N29" i="155"/>
  <c r="M29" i="155"/>
  <c r="L29" i="155"/>
  <c r="K29" i="155"/>
  <c r="O21" i="155"/>
  <c r="N21" i="155"/>
  <c r="M21" i="155"/>
  <c r="L21" i="155"/>
  <c r="K21" i="155"/>
  <c r="O16" i="155"/>
  <c r="N16" i="155"/>
  <c r="M16" i="155"/>
  <c r="L16" i="155"/>
  <c r="K16" i="155"/>
  <c r="C13" i="155"/>
  <c r="C14" i="155" s="1"/>
  <c r="C15" i="155" s="1"/>
  <c r="C16" i="155" s="1"/>
  <c r="C19" i="155" s="1"/>
  <c r="C20" i="155" s="1"/>
  <c r="C21" i="155" s="1"/>
  <c r="C24" i="155" s="1"/>
  <c r="C25" i="155" s="1"/>
  <c r="C26" i="155" s="1"/>
  <c r="C27" i="155" s="1"/>
  <c r="C28" i="155" s="1"/>
  <c r="C29" i="155" s="1"/>
  <c r="C32" i="155" s="1"/>
  <c r="C35" i="155" s="1"/>
  <c r="C36" i="155" s="1"/>
  <c r="C37" i="155" s="1"/>
  <c r="C38" i="155" s="1"/>
  <c r="C39" i="155" s="1"/>
  <c r="C40" i="155" s="1"/>
  <c r="C41" i="155" s="1"/>
  <c r="C42" i="155" s="1"/>
  <c r="C43" i="155" s="1"/>
  <c r="C44" i="155" s="1"/>
  <c r="C45" i="155" s="1"/>
  <c r="C48" i="155" s="1"/>
  <c r="C49" i="155" s="1"/>
  <c r="C50" i="155" s="1"/>
  <c r="C51" i="155" s="1"/>
  <c r="C4" i="155"/>
  <c r="L53" i="135"/>
  <c r="M53" i="135"/>
  <c r="N53" i="135"/>
  <c r="O53" i="135"/>
  <c r="K53" i="135"/>
  <c r="L62" i="145" l="1"/>
  <c r="C67" i="156"/>
  <c r="C68" i="156" s="1"/>
  <c r="C69" i="156" s="1"/>
  <c r="C70" i="156" s="1"/>
  <c r="C71" i="156" s="1"/>
  <c r="C72" i="156" s="1"/>
  <c r="C73" i="156" s="1"/>
  <c r="C74" i="156" s="1"/>
  <c r="C75" i="156" s="1"/>
  <c r="C76" i="156" s="1"/>
  <c r="C77" i="156" s="1"/>
  <c r="C78" i="156" s="1"/>
  <c r="C79" i="156" s="1"/>
  <c r="C80" i="156" s="1"/>
  <c r="C81" i="156" s="1"/>
  <c r="C82" i="156" s="1"/>
  <c r="C83" i="156" s="1"/>
  <c r="C84" i="156" s="1"/>
  <c r="C85" i="156" s="1"/>
  <c r="C86" i="156" s="1"/>
  <c r="C87" i="156" s="1"/>
  <c r="C88" i="156" s="1"/>
  <c r="C89" i="156" s="1"/>
  <c r="C90" i="156" s="1"/>
  <c r="C91" i="156" s="1"/>
  <c r="C92" i="156" s="1"/>
  <c r="C93" i="156" s="1"/>
  <c r="C94" i="156" s="1"/>
  <c r="C95" i="156" s="1"/>
  <c r="C96" i="156" s="1"/>
  <c r="C97" i="156" s="1"/>
  <c r="C98" i="156" s="1"/>
  <c r="C99" i="156" s="1"/>
  <c r="H62" i="145"/>
  <c r="K62" i="145"/>
  <c r="L32" i="155"/>
  <c r="L57" i="155" s="1"/>
  <c r="M32" i="155"/>
  <c r="M57" i="155" s="1"/>
  <c r="N32" i="155"/>
  <c r="N57" i="155" s="1"/>
  <c r="K32" i="155"/>
  <c r="K57" i="155" s="1"/>
  <c r="O32" i="155"/>
  <c r="O57" i="155" s="1"/>
  <c r="C56" i="145"/>
  <c r="C57" i="145" s="1"/>
  <c r="C58" i="145" s="1"/>
  <c r="C59" i="145" s="1"/>
  <c r="C60" i="145" s="1"/>
  <c r="C61" i="145" s="1"/>
  <c r="C62" i="145" s="1"/>
  <c r="C64" i="145" s="1"/>
  <c r="C67" i="145" s="1"/>
  <c r="C68" i="145" s="1"/>
  <c r="C69" i="145" s="1"/>
  <c r="C70" i="145" s="1"/>
  <c r="C71" i="145" s="1"/>
  <c r="C72" i="145" s="1"/>
  <c r="C73" i="145" s="1"/>
  <c r="C75" i="145" s="1"/>
  <c r="C45" i="145"/>
  <c r="C46" i="145" s="1"/>
  <c r="C47" i="145" s="1"/>
  <c r="C48" i="145" s="1"/>
  <c r="C49" i="145" s="1"/>
  <c r="C50" i="145" s="1"/>
  <c r="C51" i="145" s="1"/>
  <c r="C53" i="145" s="1"/>
  <c r="H51" i="154" l="1"/>
  <c r="I51" i="153"/>
  <c r="C37" i="153"/>
  <c r="C38" i="153" s="1"/>
  <c r="C39" i="153" s="1"/>
  <c r="C40" i="153" s="1"/>
  <c r="C41" i="153" s="1"/>
  <c r="C42" i="153" s="1"/>
  <c r="C43" i="153" s="1"/>
  <c r="C44" i="153" s="1"/>
  <c r="C45" i="153" s="1"/>
  <c r="C36" i="153"/>
  <c r="L37" i="135"/>
  <c r="M37" i="135"/>
  <c r="N37" i="135"/>
  <c r="O37" i="135"/>
  <c r="K37" i="135"/>
  <c r="K56" i="135" l="1"/>
  <c r="K27" i="133" s="1"/>
  <c r="O56" i="135"/>
  <c r="O27" i="133" s="1"/>
  <c r="N56" i="135"/>
  <c r="N27" i="133" s="1"/>
  <c r="M56" i="135"/>
  <c r="M27" i="133" s="1"/>
  <c r="L56" i="135"/>
  <c r="L27" i="133" s="1"/>
  <c r="I51" i="154"/>
  <c r="H51" i="153"/>
  <c r="M22" i="135"/>
  <c r="N22" i="135"/>
  <c r="O22" i="135"/>
  <c r="M30" i="135"/>
  <c r="N30" i="135"/>
  <c r="O30" i="135"/>
  <c r="L30" i="135"/>
  <c r="K30" i="135"/>
  <c r="L22" i="135"/>
  <c r="K22" i="135"/>
  <c r="L17" i="135"/>
  <c r="M17" i="135"/>
  <c r="N17" i="135"/>
  <c r="O17" i="135"/>
  <c r="K17" i="135"/>
  <c r="O33" i="135" l="1"/>
  <c r="O62" i="135" s="1"/>
  <c r="L33" i="135"/>
  <c r="L62" i="135" s="1"/>
  <c r="N33" i="135"/>
  <c r="N62" i="135" s="1"/>
  <c r="M33" i="135"/>
  <c r="M62" i="135" s="1"/>
  <c r="K33" i="135"/>
  <c r="K62" i="135" s="1"/>
  <c r="O45" i="154"/>
  <c r="N45" i="154"/>
  <c r="M45" i="154"/>
  <c r="L45" i="154"/>
  <c r="K45" i="154"/>
  <c r="O29" i="154"/>
  <c r="N29" i="154"/>
  <c r="M29" i="154"/>
  <c r="L29" i="154"/>
  <c r="K29" i="154"/>
  <c r="O21" i="154"/>
  <c r="N21" i="154"/>
  <c r="M21" i="154"/>
  <c r="L21" i="154"/>
  <c r="K21" i="154"/>
  <c r="O16" i="154"/>
  <c r="N16" i="154"/>
  <c r="M16" i="154"/>
  <c r="L16" i="154"/>
  <c r="K16" i="154"/>
  <c r="C13" i="154"/>
  <c r="C14" i="154" s="1"/>
  <c r="C15" i="154" s="1"/>
  <c r="C16" i="154" s="1"/>
  <c r="C19" i="154" s="1"/>
  <c r="C20" i="154" s="1"/>
  <c r="C21" i="154" s="1"/>
  <c r="C24" i="154" s="1"/>
  <c r="C25" i="154" s="1"/>
  <c r="C26" i="154" s="1"/>
  <c r="C27" i="154" s="1"/>
  <c r="C28" i="154" s="1"/>
  <c r="C29" i="154" s="1"/>
  <c r="C32" i="154" s="1"/>
  <c r="C35" i="154" s="1"/>
  <c r="C36" i="154" s="1"/>
  <c r="C37" i="154" s="1"/>
  <c r="C38" i="154" s="1"/>
  <c r="C39" i="154" s="1"/>
  <c r="C40" i="154" s="1"/>
  <c r="C41" i="154" s="1"/>
  <c r="C42" i="154" s="1"/>
  <c r="C43" i="154" s="1"/>
  <c r="C44" i="154" s="1"/>
  <c r="C45" i="154" s="1"/>
  <c r="C4" i="154"/>
  <c r="O45" i="153"/>
  <c r="N45" i="153"/>
  <c r="M45" i="153"/>
  <c r="L45" i="153"/>
  <c r="K45" i="153"/>
  <c r="O29" i="153"/>
  <c r="N29" i="153"/>
  <c r="M29" i="153"/>
  <c r="L29" i="153"/>
  <c r="K29" i="153"/>
  <c r="O21" i="153"/>
  <c r="N21" i="153"/>
  <c r="M21" i="153"/>
  <c r="M32" i="153" s="1"/>
  <c r="L21" i="153"/>
  <c r="K21" i="153"/>
  <c r="O16" i="153"/>
  <c r="O32" i="153" s="1"/>
  <c r="N16" i="153"/>
  <c r="M16" i="153"/>
  <c r="L16" i="153"/>
  <c r="K16" i="153"/>
  <c r="C13" i="153"/>
  <c r="C14" i="153" s="1"/>
  <c r="C15" i="153" s="1"/>
  <c r="C16" i="153" s="1"/>
  <c r="C19" i="153" s="1"/>
  <c r="C20" i="153" s="1"/>
  <c r="C21" i="153" s="1"/>
  <c r="C24" i="153" s="1"/>
  <c r="C25" i="153" s="1"/>
  <c r="C26" i="153" s="1"/>
  <c r="C27" i="153" s="1"/>
  <c r="C28" i="153" s="1"/>
  <c r="C29" i="153" s="1"/>
  <c r="C32" i="153" s="1"/>
  <c r="C4" i="153"/>
  <c r="L15" i="152"/>
  <c r="M15" i="152"/>
  <c r="N15" i="152"/>
  <c r="O15" i="152"/>
  <c r="K15" i="152"/>
  <c r="O32" i="154" l="1"/>
  <c r="M51" i="153"/>
  <c r="M18" i="133"/>
  <c r="O51" i="153"/>
  <c r="O18" i="133"/>
  <c r="K32" i="153"/>
  <c r="L32" i="153"/>
  <c r="N32" i="153"/>
  <c r="K32" i="154"/>
  <c r="L32" i="154"/>
  <c r="N32" i="154"/>
  <c r="M32" i="154"/>
  <c r="C13" i="152"/>
  <c r="C14" i="152" s="1"/>
  <c r="C15" i="152" s="1"/>
  <c r="C4" i="152"/>
  <c r="O36" i="142"/>
  <c r="N36" i="142"/>
  <c r="M36" i="142"/>
  <c r="L36" i="142"/>
  <c r="K36" i="142"/>
  <c r="L22" i="142"/>
  <c r="M22" i="142"/>
  <c r="N22" i="142"/>
  <c r="O22" i="142"/>
  <c r="K22" i="142"/>
  <c r="O45" i="151"/>
  <c r="N45" i="151"/>
  <c r="M45" i="151"/>
  <c r="L45" i="151"/>
  <c r="K45" i="151"/>
  <c r="L51" i="153" l="1"/>
  <c r="L18" i="133"/>
  <c r="K51" i="153"/>
  <c r="K18" i="133"/>
  <c r="M23" i="133"/>
  <c r="M29" i="133" s="1"/>
  <c r="M51" i="154"/>
  <c r="N23" i="133"/>
  <c r="N29" i="133" s="1"/>
  <c r="N51" i="154"/>
  <c r="L23" i="133"/>
  <c r="L29" i="133" s="1"/>
  <c r="L51" i="154"/>
  <c r="N51" i="153"/>
  <c r="N18" i="133"/>
  <c r="K23" i="133"/>
  <c r="K29" i="133" s="1"/>
  <c r="K51" i="154"/>
  <c r="O23" i="133"/>
  <c r="O29" i="133" s="1"/>
  <c r="O51" i="154"/>
  <c r="L28" i="132"/>
  <c r="M28" i="132"/>
  <c r="N28" i="132"/>
  <c r="O28" i="132"/>
  <c r="K28" i="132"/>
  <c r="O29" i="151" l="1"/>
  <c r="N29" i="151"/>
  <c r="M29" i="151"/>
  <c r="L29" i="151"/>
  <c r="K29" i="151"/>
  <c r="O21" i="151"/>
  <c r="N21" i="151"/>
  <c r="M21" i="151"/>
  <c r="L21" i="151"/>
  <c r="K21" i="151"/>
  <c r="O16" i="151"/>
  <c r="N16" i="151"/>
  <c r="M16" i="151"/>
  <c r="L16" i="151"/>
  <c r="L32" i="151" s="1"/>
  <c r="L40" i="151" s="1"/>
  <c r="K16" i="151"/>
  <c r="C13" i="151"/>
  <c r="C14" i="151" s="1"/>
  <c r="C15" i="151" s="1"/>
  <c r="C16" i="151" s="1"/>
  <c r="C19" i="151" s="1"/>
  <c r="C20" i="151" s="1"/>
  <c r="C21" i="151" s="1"/>
  <c r="C24" i="151" s="1"/>
  <c r="C25" i="151" s="1"/>
  <c r="C26" i="151" s="1"/>
  <c r="C27" i="151" s="1"/>
  <c r="C28" i="151" s="1"/>
  <c r="C29" i="151" s="1"/>
  <c r="C32" i="151" s="1"/>
  <c r="C35" i="151" s="1"/>
  <c r="C4" i="151"/>
  <c r="L29" i="150"/>
  <c r="K29" i="150"/>
  <c r="J29" i="150"/>
  <c r="I29" i="150"/>
  <c r="H29" i="150"/>
  <c r="L21" i="150"/>
  <c r="K21" i="150"/>
  <c r="J21" i="150"/>
  <c r="I21" i="150"/>
  <c r="H21" i="150"/>
  <c r="L16" i="150"/>
  <c r="K16" i="150"/>
  <c r="J16" i="150"/>
  <c r="J32" i="150" s="1"/>
  <c r="M14" i="133" s="1"/>
  <c r="I16" i="150"/>
  <c r="I32" i="150" s="1"/>
  <c r="L14" i="133" s="1"/>
  <c r="H16" i="150"/>
  <c r="H32" i="150" s="1"/>
  <c r="K14" i="133" s="1"/>
  <c r="C13" i="150"/>
  <c r="C14" i="150" s="1"/>
  <c r="C15" i="150" s="1"/>
  <c r="C16" i="150" s="1"/>
  <c r="C19" i="150" s="1"/>
  <c r="C20" i="150" s="1"/>
  <c r="C21" i="150" s="1"/>
  <c r="C24" i="150" s="1"/>
  <c r="C25" i="150" s="1"/>
  <c r="C26" i="150" s="1"/>
  <c r="C27" i="150" s="1"/>
  <c r="C28" i="150" s="1"/>
  <c r="C29" i="150" s="1"/>
  <c r="C32" i="150" s="1"/>
  <c r="C4" i="150"/>
  <c r="L39" i="149"/>
  <c r="K39" i="149"/>
  <c r="J39" i="149"/>
  <c r="I39" i="149"/>
  <c r="H39" i="149"/>
  <c r="K32" i="150" l="1"/>
  <c r="N14" i="133" s="1"/>
  <c r="L32" i="150"/>
  <c r="O14" i="133" s="1"/>
  <c r="C36" i="151"/>
  <c r="C37" i="151" s="1"/>
  <c r="C40" i="151" s="1"/>
  <c r="C43" i="151" s="1"/>
  <c r="C44" i="151" s="1"/>
  <c r="C45" i="151" s="1"/>
  <c r="L15" i="133"/>
  <c r="K32" i="151"/>
  <c r="K40" i="151" s="1"/>
  <c r="O32" i="151"/>
  <c r="O40" i="151" s="1"/>
  <c r="M32" i="151"/>
  <c r="M40" i="151" s="1"/>
  <c r="N32" i="151"/>
  <c r="N40" i="151" s="1"/>
  <c r="L29" i="149"/>
  <c r="K29" i="149"/>
  <c r="J29" i="149"/>
  <c r="I29" i="149"/>
  <c r="H29" i="149"/>
  <c r="L21" i="149"/>
  <c r="K21" i="149"/>
  <c r="J21" i="149"/>
  <c r="I21" i="149"/>
  <c r="H21" i="149"/>
  <c r="L16" i="149"/>
  <c r="K16" i="149"/>
  <c r="J16" i="149"/>
  <c r="I16" i="149"/>
  <c r="H16" i="149"/>
  <c r="C13" i="149"/>
  <c r="C14" i="149" s="1"/>
  <c r="C15" i="149" s="1"/>
  <c r="C16" i="149" s="1"/>
  <c r="C19" i="149" s="1"/>
  <c r="C20" i="149" s="1"/>
  <c r="C21" i="149" s="1"/>
  <c r="C24" i="149" s="1"/>
  <c r="C25" i="149" s="1"/>
  <c r="C26" i="149" s="1"/>
  <c r="C27" i="149" s="1"/>
  <c r="C28" i="149" s="1"/>
  <c r="C29" i="149" s="1"/>
  <c r="C32" i="149" s="1"/>
  <c r="C35" i="149" s="1"/>
  <c r="C36" i="149" s="1"/>
  <c r="C37" i="149" s="1"/>
  <c r="C38" i="149" s="1"/>
  <c r="C39" i="149" s="1"/>
  <c r="C4" i="149"/>
  <c r="L32" i="149" l="1"/>
  <c r="L44" i="149" s="1"/>
  <c r="N15" i="133"/>
  <c r="O15" i="133"/>
  <c r="M15" i="133"/>
  <c r="K15" i="133"/>
  <c r="K32" i="149"/>
  <c r="K44" i="149" s="1"/>
  <c r="I32" i="149"/>
  <c r="I44" i="149" s="1"/>
  <c r="J32" i="149"/>
  <c r="J44" i="149" s="1"/>
  <c r="H32" i="149"/>
  <c r="H44" i="149" s="1"/>
  <c r="L29" i="148" l="1"/>
  <c r="K29" i="148"/>
  <c r="J29" i="148"/>
  <c r="I29" i="148"/>
  <c r="H29" i="148"/>
  <c r="L21" i="148"/>
  <c r="K21" i="148"/>
  <c r="J21" i="148"/>
  <c r="I21" i="148"/>
  <c r="H21" i="148"/>
  <c r="L16" i="148"/>
  <c r="L32" i="148" s="1"/>
  <c r="K16" i="148"/>
  <c r="K32" i="148" s="1"/>
  <c r="J16" i="148"/>
  <c r="I16" i="148"/>
  <c r="H16" i="148"/>
  <c r="C13" i="148"/>
  <c r="C14" i="148" s="1"/>
  <c r="C15" i="148" s="1"/>
  <c r="C16" i="148" s="1"/>
  <c r="C19" i="148" s="1"/>
  <c r="C20" i="148" s="1"/>
  <c r="C21" i="148" s="1"/>
  <c r="C24" i="148" s="1"/>
  <c r="C25" i="148" s="1"/>
  <c r="C26" i="148" s="1"/>
  <c r="C27" i="148" s="1"/>
  <c r="C28" i="148" s="1"/>
  <c r="C29" i="148" s="1"/>
  <c r="C32" i="148" s="1"/>
  <c r="C4" i="148"/>
  <c r="L29" i="147"/>
  <c r="K29" i="147"/>
  <c r="J29" i="147"/>
  <c r="I29" i="147"/>
  <c r="H29" i="147"/>
  <c r="L21" i="147"/>
  <c r="K21" i="147"/>
  <c r="J21" i="147"/>
  <c r="I21" i="147"/>
  <c r="H21" i="147"/>
  <c r="L16" i="147"/>
  <c r="L32" i="147" s="1"/>
  <c r="K16" i="147"/>
  <c r="J16" i="147"/>
  <c r="I16" i="147"/>
  <c r="I32" i="147" s="1"/>
  <c r="H16" i="147"/>
  <c r="C14" i="147"/>
  <c r="C15" i="147" s="1"/>
  <c r="C16" i="147" s="1"/>
  <c r="C19" i="147" s="1"/>
  <c r="C20" i="147" s="1"/>
  <c r="C21" i="147" s="1"/>
  <c r="C24" i="147" s="1"/>
  <c r="C25" i="147" s="1"/>
  <c r="C26" i="147" s="1"/>
  <c r="C27" i="147" s="1"/>
  <c r="C28" i="147" s="1"/>
  <c r="C29" i="147" s="1"/>
  <c r="C32" i="147" s="1"/>
  <c r="C13" i="147"/>
  <c r="C4" i="147"/>
  <c r="J32" i="147" l="1"/>
  <c r="K32" i="147"/>
  <c r="H32" i="148"/>
  <c r="I32" i="148"/>
  <c r="J32" i="148"/>
  <c r="H32" i="147"/>
  <c r="C13" i="135" l="1"/>
  <c r="C14" i="135" s="1"/>
  <c r="C15" i="135" s="1"/>
  <c r="C16" i="135" s="1"/>
  <c r="C17" i="135" s="1"/>
  <c r="C20" i="135" s="1"/>
  <c r="C21" i="135" s="1"/>
  <c r="C22" i="135" s="1"/>
  <c r="C25" i="135" s="1"/>
  <c r="C26" i="135" s="1"/>
  <c r="C27" i="135" s="1"/>
  <c r="C28" i="135" s="1"/>
  <c r="C29" i="135" s="1"/>
  <c r="C30" i="135" s="1"/>
  <c r="C33" i="135" s="1"/>
  <c r="C36" i="135" s="1"/>
  <c r="C37" i="135" s="1"/>
  <c r="C40" i="135" l="1"/>
  <c r="C41" i="135" s="1"/>
  <c r="C42" i="135" s="1"/>
  <c r="C43" i="135" s="1"/>
  <c r="C44" i="135" s="1"/>
  <c r="C45" i="135" s="1"/>
  <c r="C46" i="135" s="1"/>
  <c r="C47" i="135" s="1"/>
  <c r="C48" i="135" s="1"/>
  <c r="C49" i="135" s="1"/>
  <c r="C50" i="135" s="1"/>
  <c r="C51" i="135" s="1"/>
  <c r="C52" i="135" s="1"/>
  <c r="C53" i="135" s="1"/>
  <c r="C56" i="135" l="1"/>
  <c r="L15" i="142"/>
  <c r="M15" i="142"/>
  <c r="N15" i="142"/>
  <c r="O15" i="142"/>
  <c r="K15" i="142"/>
  <c r="C13" i="142"/>
  <c r="C14" i="142" s="1"/>
  <c r="C15" i="142" s="1"/>
  <c r="C18" i="142" s="1"/>
  <c r="C4" i="142"/>
  <c r="C19" i="142" l="1"/>
  <c r="C20" i="142" s="1"/>
  <c r="C21" i="142" s="1"/>
  <c r="C22" i="142" s="1"/>
  <c r="C21" i="140"/>
  <c r="C4" i="140"/>
  <c r="O30" i="139"/>
  <c r="O17" i="133" s="1"/>
  <c r="N30" i="139"/>
  <c r="N17" i="133" s="1"/>
  <c r="M30" i="139"/>
  <c r="M17" i="133" s="1"/>
  <c r="L30" i="139"/>
  <c r="L17" i="133" s="1"/>
  <c r="K30" i="139"/>
  <c r="K17" i="133" s="1"/>
  <c r="C13" i="139"/>
  <c r="C14" i="139" s="1"/>
  <c r="C15" i="139" s="1"/>
  <c r="C16" i="139" s="1"/>
  <c r="C17" i="139" s="1"/>
  <c r="C18" i="139" s="1"/>
  <c r="C19" i="139" s="1"/>
  <c r="C20" i="139" s="1"/>
  <c r="C21" i="139" s="1"/>
  <c r="C22" i="139" s="1"/>
  <c r="C23" i="139" s="1"/>
  <c r="C24" i="139" s="1"/>
  <c r="C25" i="139" s="1"/>
  <c r="C26" i="139" s="1"/>
  <c r="C27" i="139" s="1"/>
  <c r="C28" i="139" s="1"/>
  <c r="C29" i="139" s="1"/>
  <c r="C30" i="139" s="1"/>
  <c r="C4" i="139"/>
  <c r="C4" i="135"/>
  <c r="C23" i="142" l="1"/>
  <c r="C24" i="142" s="1"/>
  <c r="C27" i="142" s="1"/>
  <c r="C28" i="142" s="1"/>
  <c r="C34" i="142"/>
  <c r="C35" i="142" s="1"/>
  <c r="C36" i="142" s="1"/>
  <c r="C37" i="142" s="1"/>
  <c r="C38" i="142" s="1"/>
  <c r="C22" i="140"/>
  <c r="C23" i="140" s="1"/>
  <c r="C26" i="140" s="1"/>
  <c r="C27" i="140" s="1"/>
  <c r="C28" i="140" s="1"/>
  <c r="C29" i="140" s="1"/>
  <c r="C30" i="140" s="1"/>
  <c r="C31" i="140" s="1"/>
  <c r="C34" i="140" s="1"/>
  <c r="C35" i="140" s="1"/>
  <c r="C36" i="140" s="1"/>
  <c r="C37" i="140" s="1"/>
  <c r="C38" i="140" s="1"/>
  <c r="C39" i="140" s="1"/>
  <c r="C42" i="140" s="1"/>
  <c r="C43" i="140" s="1"/>
  <c r="C44" i="140" s="1"/>
  <c r="C45" i="140" s="1"/>
  <c r="C46" i="140" s="1"/>
  <c r="C49" i="140" s="1"/>
  <c r="C50" i="140" s="1"/>
  <c r="C51" i="140" l="1"/>
  <c r="C52" i="140" s="1"/>
  <c r="C53" i="140" s="1"/>
  <c r="C54" i="140" s="1"/>
  <c r="C55" i="140" s="1"/>
  <c r="C56" i="140" s="1"/>
  <c r="C59" i="140" s="1"/>
  <c r="C60" i="140" s="1"/>
  <c r="C61" i="140" s="1"/>
  <c r="C62" i="140" s="1"/>
  <c r="C63" i="140" s="1"/>
  <c r="C64" i="140" s="1"/>
  <c r="C65" i="140" s="1"/>
  <c r="C66" i="140" s="1"/>
  <c r="C67" i="140" s="1"/>
  <c r="O43" i="132" l="1"/>
  <c r="N43" i="132"/>
  <c r="M43" i="132"/>
  <c r="L43" i="132"/>
  <c r="K43" i="132"/>
  <c r="C4" i="133"/>
  <c r="O50" i="132"/>
  <c r="N50" i="132"/>
  <c r="M50" i="132"/>
  <c r="L50" i="132"/>
  <c r="K50" i="132"/>
  <c r="O16" i="132"/>
  <c r="N16" i="132"/>
  <c r="M16" i="132"/>
  <c r="L16" i="132"/>
  <c r="K16" i="132"/>
  <c r="C14" i="132"/>
  <c r="C15" i="132" s="1"/>
  <c r="C16" i="132" s="1"/>
  <c r="C19" i="132" s="1"/>
  <c r="C20" i="132" s="1"/>
  <c r="C21" i="132" s="1"/>
  <c r="C22" i="132" s="1"/>
  <c r="C23" i="132" s="1"/>
  <c r="C24" i="132" s="1"/>
  <c r="C4" i="132"/>
  <c r="C4" i="124"/>
  <c r="C4" i="112"/>
  <c r="O35" i="133" l="1"/>
  <c r="O44" i="133" s="1"/>
  <c r="O50" i="133" s="1"/>
  <c r="L35" i="133"/>
  <c r="L44" i="133" s="1"/>
  <c r="L50" i="133" s="1"/>
  <c r="N35" i="133"/>
  <c r="N44" i="133" s="1"/>
  <c r="N50" i="133" s="1"/>
  <c r="C25" i="132"/>
  <c r="N53" i="132"/>
  <c r="N54" i="132" s="1"/>
  <c r="L53" i="132"/>
  <c r="L54" i="132" s="1"/>
  <c r="M53" i="132"/>
  <c r="M54" i="132" s="1"/>
  <c r="K53" i="132"/>
  <c r="K54" i="132" s="1"/>
  <c r="O53" i="132"/>
  <c r="O54" i="132" s="1"/>
  <c r="L36" i="124"/>
  <c r="L47" i="124" s="1"/>
  <c r="N36" i="124"/>
  <c r="N47" i="124" s="1"/>
  <c r="M36" i="124"/>
  <c r="M47" i="124" s="1"/>
  <c r="K36" i="124"/>
  <c r="K47" i="124" s="1"/>
  <c r="O36" i="124"/>
  <c r="O47" i="124" s="1"/>
  <c r="K24" i="124"/>
  <c r="O24" i="124"/>
  <c r="O46" i="124" s="1"/>
  <c r="O48" i="124" s="1"/>
  <c r="N24" i="124"/>
  <c r="N46" i="124" s="1"/>
  <c r="M24" i="124"/>
  <c r="M46" i="124" s="1"/>
  <c r="L24" i="124"/>
  <c r="L46" i="124" s="1"/>
  <c r="L48" i="124" s="1"/>
  <c r="K26" i="124" l="1"/>
  <c r="K46" i="124" s="1"/>
  <c r="K48" i="124" s="1"/>
  <c r="M13" i="133"/>
  <c r="M60" i="132"/>
  <c r="L13" i="133"/>
  <c r="L60" i="132"/>
  <c r="K13" i="133"/>
  <c r="K60" i="132"/>
  <c r="N13" i="133"/>
  <c r="N60" i="132"/>
  <c r="O13" i="133"/>
  <c r="O60" i="132"/>
  <c r="C26" i="132"/>
  <c r="C27" i="132" s="1"/>
  <c r="C28" i="132" s="1"/>
  <c r="C31" i="132" s="1"/>
  <c r="C32" i="132" s="1"/>
  <c r="C33" i="132" s="1"/>
  <c r="C34" i="132" s="1"/>
  <c r="C35" i="132" s="1"/>
  <c r="C36" i="132" s="1"/>
  <c r="C37" i="132" s="1"/>
  <c r="C38" i="132" s="1"/>
  <c r="C41" i="132" s="1"/>
  <c r="C42" i="132" s="1"/>
  <c r="C43" i="132" s="1"/>
  <c r="C46" i="132" s="1"/>
  <c r="C47" i="132" s="1"/>
  <c r="C48" i="132" s="1"/>
  <c r="C49" i="132" s="1"/>
  <c r="C50" i="132" s="1"/>
  <c r="C53" i="132" s="1"/>
  <c r="C54" i="132" s="1"/>
  <c r="M35" i="133"/>
  <c r="M44" i="133" s="1"/>
  <c r="M50" i="133" s="1"/>
  <c r="O54" i="124"/>
  <c r="O12" i="133"/>
  <c r="O20" i="133" s="1"/>
  <c r="O32" i="133" s="1"/>
  <c r="L54" i="124"/>
  <c r="L12" i="133"/>
  <c r="M48" i="124"/>
  <c r="N48" i="124"/>
  <c r="K35" i="133" l="1"/>
  <c r="K44" i="133" s="1"/>
  <c r="K50" i="133" s="1"/>
  <c r="N54" i="124"/>
  <c r="N12" i="133"/>
  <c r="N20" i="133" s="1"/>
  <c r="N32" i="133" s="1"/>
  <c r="M12" i="133"/>
  <c r="M20" i="133" s="1"/>
  <c r="M32" i="133" s="1"/>
  <c r="M54" i="124"/>
  <c r="K12" i="133"/>
  <c r="K20" i="133" s="1"/>
  <c r="K32" i="133" s="1"/>
  <c r="K54" i="124"/>
  <c r="L20" i="133"/>
  <c r="L32" i="133" s="1"/>
  <c r="O14" i="112"/>
  <c r="N14" i="112"/>
  <c r="M14" i="112"/>
  <c r="L14" i="112"/>
  <c r="K14" i="112"/>
  <c r="I14" i="112"/>
  <c r="H14" i="112"/>
  <c r="C13" i="124" l="1"/>
  <c r="O13" i="112"/>
  <c r="N13" i="112"/>
  <c r="M13" i="112"/>
  <c r="L13" i="112"/>
  <c r="K13" i="112"/>
  <c r="C14" i="124" l="1"/>
  <c r="C17" i="124" s="1"/>
  <c r="C18" i="124" s="1"/>
  <c r="C19" i="124" s="1"/>
  <c r="C20" i="124" s="1"/>
  <c r="C21" i="124" s="1"/>
  <c r="C22" i="124" s="1"/>
  <c r="C23" i="124" s="1"/>
  <c r="C24" i="124" s="1"/>
  <c r="C25" i="124" s="1"/>
  <c r="C26" i="124" s="1"/>
  <c r="C29" i="124" s="1"/>
  <c r="C30" i="124" s="1"/>
  <c r="C31" i="124" s="1"/>
  <c r="C32" i="124" s="1"/>
  <c r="C33" i="124" s="1"/>
  <c r="C34" i="124" s="1"/>
  <c r="C35" i="124" s="1"/>
  <c r="I13" i="112"/>
  <c r="C13" i="112"/>
  <c r="C14" i="112" s="1"/>
  <c r="C36" i="124" l="1"/>
  <c r="C40" i="124" s="1"/>
  <c r="C43" i="124" s="1"/>
  <c r="C46" i="124" s="1"/>
  <c r="C47" i="124" s="1"/>
  <c r="C48" i="124" s="1"/>
  <c r="C39" i="124"/>
</calcChain>
</file>

<file path=xl/sharedStrings.xml><?xml version="1.0" encoding="utf-8"?>
<sst xmlns="http://schemas.openxmlformats.org/spreadsheetml/2006/main" count="2004" uniqueCount="565">
  <si>
    <t>A</t>
  </si>
  <si>
    <t>B</t>
  </si>
  <si>
    <t>Input cell</t>
  </si>
  <si>
    <t>Calculated data</t>
  </si>
  <si>
    <t>Not to be completed</t>
  </si>
  <si>
    <t>DESCRIPTION</t>
  </si>
  <si>
    <t>UNITS</t>
  </si>
  <si>
    <t>DP</t>
  </si>
  <si>
    <t>C</t>
  </si>
  <si>
    <t>D</t>
  </si>
  <si>
    <t>E</t>
  </si>
  <si>
    <t>F</t>
  </si>
  <si>
    <t xml:space="preserve">YEAR </t>
  </si>
  <si>
    <t>YEAR</t>
  </si>
  <si>
    <t>2018-19</t>
  </si>
  <si>
    <t>2019-20</t>
  </si>
  <si>
    <t>Date</t>
  </si>
  <si>
    <t>nr</t>
  </si>
  <si>
    <t>Inflation</t>
  </si>
  <si>
    <t>% Change</t>
  </si>
  <si>
    <t>%</t>
  </si>
  <si>
    <t>TABLE INDEX</t>
  </si>
  <si>
    <t xml:space="preserve">Table </t>
  </si>
  <si>
    <t>Link</t>
  </si>
  <si>
    <t>Key</t>
  </si>
  <si>
    <t>Description</t>
  </si>
  <si>
    <t xml:space="preserve">Yes </t>
  </si>
  <si>
    <t>No</t>
  </si>
  <si>
    <t xml:space="preserve">Key </t>
  </si>
  <si>
    <t xml:space="preserve">Inflation </t>
  </si>
  <si>
    <t xml:space="preserve">No. of Staff by Salary Band </t>
  </si>
  <si>
    <t>TSO - ANNUAL REPORTING REQUIREMENTS</t>
  </si>
  <si>
    <t>ANNUAL REPORTING COST TEMPLATE</t>
  </si>
  <si>
    <t>RELEVANT</t>
  </si>
  <si>
    <t>SONI Price Control 2015-2020</t>
  </si>
  <si>
    <t>Changes from previous version</t>
  </si>
  <si>
    <t>Overtime</t>
  </si>
  <si>
    <t>Other Allowances - Standby</t>
  </si>
  <si>
    <t>Bonus &amp; Profit related pay</t>
  </si>
  <si>
    <t>National Insurance Contributions-Employers</t>
  </si>
  <si>
    <t>Ongoing Pension Costs - Defined Benefit Scheme-Employers</t>
  </si>
  <si>
    <t>Ongoing Pension Costs - Defined Contributions Scheme-Employers</t>
  </si>
  <si>
    <t>INFLATION</t>
  </si>
  <si>
    <t>Version</t>
  </si>
  <si>
    <t>Comments/ Notable changes (including sheet and cell references)</t>
  </si>
  <si>
    <t>Effect of changes</t>
  </si>
  <si>
    <t>Reason for changes</t>
  </si>
  <si>
    <t>Change log</t>
  </si>
  <si>
    <t>Direct costs</t>
  </si>
  <si>
    <t>Agency costs</t>
  </si>
  <si>
    <t>Other staff costs (not reported elsewhere)</t>
  </si>
  <si>
    <t>Indirect staff costs</t>
  </si>
  <si>
    <t xml:space="preserve">Please specify … </t>
  </si>
  <si>
    <t xml:space="preserve">RECHARGES … </t>
  </si>
  <si>
    <t>Basic salaries and wage expense</t>
  </si>
  <si>
    <t>Total staff costs</t>
  </si>
  <si>
    <t>Total staff costs (excluding indirects)</t>
  </si>
  <si>
    <t>Recruitment costs</t>
  </si>
  <si>
    <t>Training</t>
  </si>
  <si>
    <t>Motor and travel costs</t>
  </si>
  <si>
    <t>Hotels</t>
  </si>
  <si>
    <t>Employee meals</t>
  </si>
  <si>
    <t>Mobile phone charges</t>
  </si>
  <si>
    <t>Subscription and membership fees</t>
  </si>
  <si>
    <t>Defined Contribution Scheme</t>
  </si>
  <si>
    <t>£'000</t>
  </si>
  <si>
    <t>TELECOMS &amp; IT COSTS</t>
  </si>
  <si>
    <t>Telecommunications (OTN, calls, rental, support, internet, equipment)</t>
  </si>
  <si>
    <t>Hardware warranty and support</t>
  </si>
  <si>
    <t>Software licence and support (EMS, other applications)</t>
  </si>
  <si>
    <t>Total Telecoms &amp; IT costs</t>
  </si>
  <si>
    <t>PROFESSIONAL FEES</t>
  </si>
  <si>
    <t>Total Professional Fees</t>
  </si>
  <si>
    <t>Network planning consultancy</t>
  </si>
  <si>
    <t>Grid Code</t>
  </si>
  <si>
    <t>Legal costs (excluding network planning function)</t>
  </si>
  <si>
    <t>Professional services (excluding network planning function)</t>
  </si>
  <si>
    <t>Public Affairs</t>
  </si>
  <si>
    <t>DS3</t>
  </si>
  <si>
    <t>FACILITIES COSTS</t>
  </si>
  <si>
    <t>Building Rates</t>
  </si>
  <si>
    <t>Heat, light and power</t>
  </si>
  <si>
    <t>Security</t>
  </si>
  <si>
    <t>Maintenance</t>
  </si>
  <si>
    <t>Building and Contents insurance</t>
  </si>
  <si>
    <t>Mail service / switchboard</t>
  </si>
  <si>
    <t>Total Facilities Costs</t>
  </si>
  <si>
    <t>OTHER OPERATING COSTS</t>
  </si>
  <si>
    <t>Total Other Operating Costs</t>
  </si>
  <si>
    <t>Insurance (please specify)</t>
  </si>
  <si>
    <t>Stationery</t>
  </si>
  <si>
    <t>Banking charges</t>
  </si>
  <si>
    <t>Other costs (please specify)</t>
  </si>
  <si>
    <t>T1- Summary</t>
  </si>
  <si>
    <t>Total operating costs</t>
  </si>
  <si>
    <t>GROUP RECHARGES</t>
  </si>
  <si>
    <t>Net recharges</t>
  </si>
  <si>
    <t>Group Recharge - by SONI TSO</t>
  </si>
  <si>
    <t>Group Recharge - to SONI TSO</t>
  </si>
  <si>
    <t>TOTAL (NON-STAFF) OPERATING COSTS</t>
  </si>
  <si>
    <t>Total (non-staff) operating costs (excluding recharges)</t>
  </si>
  <si>
    <t>Total (non-staff) operating costs (including recharges)</t>
  </si>
  <si>
    <t>Total staff costs (including indirect costs)</t>
  </si>
  <si>
    <t>T2- Staff (Bt)</t>
  </si>
  <si>
    <t>IS Infrastructure</t>
  </si>
  <si>
    <t>Corporate Systems</t>
  </si>
  <si>
    <t>Total</t>
  </si>
  <si>
    <t>HAS - Reserve</t>
  </si>
  <si>
    <t>HAS - Reactive Power Payments</t>
  </si>
  <si>
    <t>HAS - Synch Comp (Energy Costs)</t>
  </si>
  <si>
    <t>HAS - Synch Comp (Start-up Costs)</t>
  </si>
  <si>
    <t>HAS - Synch Comp (Maintenance Costs)</t>
  </si>
  <si>
    <t>HAS - Multimode operation</t>
  </si>
  <si>
    <t>IC Static Frequency Service</t>
  </si>
  <si>
    <t>IC High Frequency Service (1 event)</t>
  </si>
  <si>
    <t xml:space="preserve">Fuel Switching </t>
  </si>
  <si>
    <t>Local Reserve Services Agreements</t>
  </si>
  <si>
    <t>System services</t>
  </si>
  <si>
    <t>Other - please specify</t>
  </si>
  <si>
    <t>Total system services</t>
  </si>
  <si>
    <t xml:space="preserve">Historical data </t>
  </si>
  <si>
    <t>KEY:</t>
  </si>
  <si>
    <t>Deferred Members</t>
  </si>
  <si>
    <t xml:space="preserve">Active Members </t>
  </si>
  <si>
    <t>Defined Benefit Membership (year end figures)</t>
  </si>
  <si>
    <t xml:space="preserve">Pensioner Members </t>
  </si>
  <si>
    <t xml:space="preserve">Total </t>
  </si>
  <si>
    <t>Deficit Value (year end)</t>
  </si>
  <si>
    <t>Deficit Repair Payment</t>
  </si>
  <si>
    <t>Defined Benefit Scheme</t>
  </si>
  <si>
    <t>Defined Contribution Membership (year end figures)</t>
  </si>
  <si>
    <t>Members</t>
  </si>
  <si>
    <t>Contribution Rate</t>
  </si>
  <si>
    <t>Defined Benefit Scheme (post cut off)</t>
  </si>
  <si>
    <t>Deficit relating to liabilities up to 31 March 2019</t>
  </si>
  <si>
    <t xml:space="preserve">Incremental Deficit </t>
  </si>
  <si>
    <t>Ongoing Contribution (employer)</t>
  </si>
  <si>
    <t>Ongoing Contribution (employee)</t>
  </si>
  <si>
    <t>Check</t>
  </si>
  <si>
    <t>Staff Numbers</t>
  </si>
  <si>
    <t>Synchronous Inertial Response</t>
  </si>
  <si>
    <t>Dynamic Reactive Response</t>
  </si>
  <si>
    <t>Fast Frequency Response</t>
  </si>
  <si>
    <t>Total Ramping Margin</t>
  </si>
  <si>
    <t>Fast Post-Fault Active Power Recovery</t>
  </si>
  <si>
    <t>RoCoF</t>
  </si>
  <si>
    <t>AS Reserve Rebalance</t>
  </si>
  <si>
    <t>Opening RAB</t>
  </si>
  <si>
    <t>Additions</t>
  </si>
  <si>
    <t>Return</t>
  </si>
  <si>
    <t>Regulatory Depreciation</t>
  </si>
  <si>
    <t>Closing RAB</t>
  </si>
  <si>
    <t xml:space="preserve">Non-Building </t>
  </si>
  <si>
    <t>Buildings</t>
  </si>
  <si>
    <t>1.0</t>
  </si>
  <si>
    <t>2020-25</t>
  </si>
  <si>
    <t>2020-21</t>
  </si>
  <si>
    <t>2021-22</t>
  </si>
  <si>
    <t>2022-23</t>
  </si>
  <si>
    <t>2023-24</t>
  </si>
  <si>
    <t>2024-25</t>
  </si>
  <si>
    <t>CPIH (April)</t>
  </si>
  <si>
    <t>Conversion Factor (Nominal to April 2019 prices)</t>
  </si>
  <si>
    <t>SONI Price Control 2020-2025</t>
  </si>
  <si>
    <t>NON STAFF COSTS</t>
  </si>
  <si>
    <t>INTERNAL STAFF COSTS</t>
  </si>
  <si>
    <t>Telecoms &amp; IT Costs</t>
  </si>
  <si>
    <t>Professional Fees</t>
  </si>
  <si>
    <t>Facilities Costs</t>
  </si>
  <si>
    <t>Group Recharges</t>
  </si>
  <si>
    <t>Other Operating Costs</t>
  </si>
  <si>
    <t>Total Non-Staff Costs</t>
  </si>
  <si>
    <t>Total Internal Staff Costs</t>
  </si>
  <si>
    <t>CPIH</t>
  </si>
  <si>
    <t>TABLE 1 - SUMMARY [Opex, Capex &amp; Staff]</t>
  </si>
  <si>
    <t>Total Base Opex</t>
  </si>
  <si>
    <t>Total Baseline Opex</t>
  </si>
  <si>
    <t>Total Enhancement Opex</t>
  </si>
  <si>
    <t>Total UM Opex</t>
  </si>
  <si>
    <t>Project A - EU Costs</t>
  </si>
  <si>
    <t>Project B - Min Gen Studies</t>
  </si>
  <si>
    <t>Project C - ???</t>
  </si>
  <si>
    <t>Project D - ???</t>
  </si>
  <si>
    <t>Project E - ???</t>
  </si>
  <si>
    <t>Total Uncertainty Mechanism Opex (Et)</t>
  </si>
  <si>
    <t>Audit Check</t>
  </si>
  <si>
    <t>Total Opex</t>
  </si>
  <si>
    <t>Total Network Planning Opex</t>
  </si>
  <si>
    <t>Total Connection Costs</t>
  </si>
  <si>
    <t>Baseline Opex</t>
  </si>
  <si>
    <t>Enhancement Opex</t>
  </si>
  <si>
    <t>Uncertainty Mechanism Opex</t>
  </si>
  <si>
    <t>Network Planning, Scoping &amp; Feasibility Studies</t>
  </si>
  <si>
    <t>Connections</t>
  </si>
  <si>
    <t>STAFF RECHARGES</t>
  </si>
  <si>
    <t>Payroll Recharges</t>
  </si>
  <si>
    <t>Total Internal Direct Costs</t>
  </si>
  <si>
    <t>Total Internal Indirect Costs</t>
  </si>
  <si>
    <t>Total FTE Resource</t>
  </si>
  <si>
    <t>Total Direct Staff Costs</t>
  </si>
  <si>
    <t>I-SEM</t>
  </si>
  <si>
    <t>Facilities Recharge</t>
  </si>
  <si>
    <t>Other (please specify)</t>
  </si>
  <si>
    <t>Price Control Related Costs</t>
  </si>
  <si>
    <t>Connection Income</t>
  </si>
  <si>
    <t>Total Connection Income</t>
  </si>
  <si>
    <t>Admin Costs (employer)</t>
  </si>
  <si>
    <t>Salary Roll of Defined Contribution Members (Excl. SEMO Staff)</t>
  </si>
  <si>
    <t>Salary Roll of Defined Benefit Members (Excl. SEMO Staff)</t>
  </si>
  <si>
    <t>Spend By Project</t>
  </si>
  <si>
    <t>Other (Please Specify)</t>
  </si>
  <si>
    <t xml:space="preserve">Ancillary Services - (ASt) </t>
  </si>
  <si>
    <t xml:space="preserve">TUoS - (TUoSt) </t>
  </si>
  <si>
    <t xml:space="preserve">Imperfections - (IMPt) </t>
  </si>
  <si>
    <t xml:space="preserve">Total Collection Agent Revenue </t>
  </si>
  <si>
    <t>COLLECTION AGENT REVENUES</t>
  </si>
  <si>
    <t>Total Uncertainty Mechanism Opex (Dt)</t>
  </si>
  <si>
    <t>Project A - Section 75 Pension Costs</t>
  </si>
  <si>
    <t>Project B - ENTSO-E ITC Costs</t>
  </si>
  <si>
    <t>Project C - Interconnector Admin Costs</t>
  </si>
  <si>
    <t>Project F - ???</t>
  </si>
  <si>
    <t>Project G - ???</t>
  </si>
  <si>
    <t>Project H - ???</t>
  </si>
  <si>
    <t>Project I - ???</t>
  </si>
  <si>
    <t>Project J - ???</t>
  </si>
  <si>
    <t>Project A - MIP Solver</t>
  </si>
  <si>
    <t>Project B - Interim Intraday Market</t>
  </si>
  <si>
    <t>Project C - Moyle Control System Upgrade</t>
  </si>
  <si>
    <t>Total Uncertainty Mechanism Capex (Zt)</t>
  </si>
  <si>
    <t>Uncertainty Mechanism Capex</t>
  </si>
  <si>
    <t>Margin Revenues</t>
  </si>
  <si>
    <t>Pensions</t>
  </si>
  <si>
    <t>Uncertainty Mechanism Opex (Et)</t>
  </si>
  <si>
    <t>Non-Staff Opex (Bt)</t>
  </si>
  <si>
    <t>Staff Opex (Bt)</t>
  </si>
  <si>
    <t xml:space="preserve">INTERNAL CAPEX STAFF </t>
  </si>
  <si>
    <t>Total Capex</t>
  </si>
  <si>
    <t xml:space="preserve">Capital Expenditure Projects - Buildings </t>
  </si>
  <si>
    <t>Facilities improvements</t>
  </si>
  <si>
    <t>Telecomms</t>
  </si>
  <si>
    <t>Near Time Smart Outage</t>
  </si>
  <si>
    <t>Cyber Security</t>
  </si>
  <si>
    <t>DSU Compliance with State Aid</t>
  </si>
  <si>
    <t>Cloud Adoption</t>
  </si>
  <si>
    <t>Operating Model</t>
  </si>
  <si>
    <t>DS30</t>
  </si>
  <si>
    <t>Clean Energy Package (Early Stages)</t>
  </si>
  <si>
    <t>Website Update &amp; Engagement Platform</t>
  </si>
  <si>
    <t>Green Energy App</t>
  </si>
  <si>
    <t>Capital Expenditure Projects - Non-Buildings</t>
  </si>
  <si>
    <t>Energy Management Systems - All Island Operations</t>
  </si>
  <si>
    <t>Buildings &amp; Non-Buildings Capital Spend</t>
  </si>
  <si>
    <t>TNPP Spend</t>
  </si>
  <si>
    <t>Total TNPP Capex Spend</t>
  </si>
  <si>
    <t>Project A - North South Interconnector</t>
  </si>
  <si>
    <t>Project C - Ballylumford - Eden</t>
  </si>
  <si>
    <t>Project B - Castlereagh - Knock</t>
  </si>
  <si>
    <t>Project D - Airport Road</t>
  </si>
  <si>
    <t>Project E - Kells - Rasharkin</t>
  </si>
  <si>
    <t>Project F - Shunt Reactors</t>
  </si>
  <si>
    <t>Project G - Belfast Metropolitan Project</t>
  </si>
  <si>
    <t>Project H - Carnmoney - Eden</t>
  </si>
  <si>
    <t>2015-16</t>
  </si>
  <si>
    <t>2016-17</t>
  </si>
  <si>
    <t>2017-18</t>
  </si>
  <si>
    <t>Proceeds from Disposal</t>
  </si>
  <si>
    <t>Write Offs/Impairments</t>
  </si>
  <si>
    <t>Average RAB</t>
  </si>
  <si>
    <t>Special Projects</t>
  </si>
  <si>
    <t>Capex overspend for 2010-15</t>
  </si>
  <si>
    <t>TNPPs - Side RAB</t>
  </si>
  <si>
    <t>Price Indices Table</t>
  </si>
  <si>
    <t xml:space="preserve">Year </t>
  </si>
  <si>
    <t>April</t>
  </si>
  <si>
    <t>Proceeds from Transfer to NIE Networks</t>
  </si>
  <si>
    <r>
      <t>AB-PC</t>
    </r>
    <r>
      <rPr>
        <vertAlign val="subscript"/>
        <sz val="10"/>
        <rFont val="Arial"/>
        <family val="2"/>
      </rPr>
      <t>t</t>
    </r>
  </si>
  <si>
    <t>Regulatory Depreciation (Not relevant)</t>
  </si>
  <si>
    <t>Forecast 2.8%</t>
  </si>
  <si>
    <t>Status Update</t>
  </si>
  <si>
    <t>Not Started</t>
  </si>
  <si>
    <t>In Progress</t>
  </si>
  <si>
    <t>Completed</t>
  </si>
  <si>
    <t>List</t>
  </si>
  <si>
    <t>IT Business As Usual</t>
  </si>
  <si>
    <t>Telecoms Business As Usual</t>
  </si>
  <si>
    <t>Moyle HVDC Project</t>
  </si>
  <si>
    <t>Ballylumford 275kv Upgrade</t>
  </si>
  <si>
    <t>IP Telephony Upgrade</t>
  </si>
  <si>
    <t>Replacing End of Life Assets</t>
  </si>
  <si>
    <t>EMS Renewal</t>
  </si>
  <si>
    <t>Transition to Cloud</t>
  </si>
  <si>
    <t>IT Operating Model</t>
  </si>
  <si>
    <t>Simplify &amp; Standardise IT Solutions</t>
  </si>
  <si>
    <t xml:space="preserve">Maintain Cyber Security </t>
  </si>
  <si>
    <t>SONI Workplace BAU</t>
  </si>
  <si>
    <t>Non-Price Control Funded Outputs</t>
  </si>
  <si>
    <t>RTUs &amp; UPS Replacements</t>
  </si>
  <si>
    <t>FASS (Phase 1)</t>
  </si>
  <si>
    <t>Minimum Generation Studies</t>
  </si>
  <si>
    <t>MMM/YY</t>
  </si>
  <si>
    <t>Sustainability &amp; Decarbonisation</t>
  </si>
  <si>
    <t>TSO-DSO Interface</t>
  </si>
  <si>
    <t>RES Integration - Scoping Phase</t>
  </si>
  <si>
    <t>Control Centre Tools - Scoping Phase</t>
  </si>
  <si>
    <t>Smarter Outage Management</t>
  </si>
  <si>
    <t>System Planning</t>
  </si>
  <si>
    <t>Grid Operations</t>
  </si>
  <si>
    <t>MIP Solver</t>
  </si>
  <si>
    <t>Capacity Market Secondary Trading</t>
  </si>
  <si>
    <t>Partnership &amp; Engagement</t>
  </si>
  <si>
    <t>Stakeholder Needs Assessment</t>
  </si>
  <si>
    <t>Interim Intraday Market</t>
  </si>
  <si>
    <t xml:space="preserve">Moyle Control System Upgrade </t>
  </si>
  <si>
    <t>Replacement Energy Metering Solution</t>
  </si>
  <si>
    <t>EUNC Compliance</t>
  </si>
  <si>
    <t>DRBC - Business Case</t>
  </si>
  <si>
    <t>Physical Security - Business Case</t>
  </si>
  <si>
    <t>G</t>
  </si>
  <si>
    <t>Service Expectations</t>
  </si>
  <si>
    <t>Dedicated Customer Account Team</t>
  </si>
  <si>
    <t>Digitalisation Strategy &amp; Delivery Plan</t>
  </si>
  <si>
    <t>Whole System Thinking Strategy &amp; Delivery Plan</t>
  </si>
  <si>
    <t>Develop and deliver against internal sustainability policies</t>
  </si>
  <si>
    <t>Develop and report against EUNCs compliance register</t>
  </si>
  <si>
    <t xml:space="preserve">Deliver an outage management governance framework </t>
  </si>
  <si>
    <t>Catalogue vendor contracts and develop/monitor against performance standards</t>
  </si>
  <si>
    <t>Cyber governance and risk framework demonstrating NIS compliance</t>
  </si>
  <si>
    <t>Pre-Application Process &amp; SLAs</t>
  </si>
  <si>
    <t>Project A - ??</t>
  </si>
  <si>
    <t>Publish up-to-date network capacity and generation info on a monthly basis</t>
  </si>
  <si>
    <t>Actual / Estimated Delivery Date</t>
  </si>
  <si>
    <t>Copied data</t>
  </si>
  <si>
    <t>Least Cost Deviation</t>
  </si>
  <si>
    <t>Priority Dispatch</t>
  </si>
  <si>
    <t>System Security &amp; Safety</t>
  </si>
  <si>
    <t>Forecasting Demand &amp; Intermittent Generation</t>
  </si>
  <si>
    <t>Common Grid Model</t>
  </si>
  <si>
    <t>Scheduling &amp; Dispatch</t>
  </si>
  <si>
    <t>Capacity Market Delivery</t>
  </si>
  <si>
    <t>Faciliatation of Renewable Generation</t>
  </si>
  <si>
    <t>Outage Planning</t>
  </si>
  <si>
    <t>Emergency Preparedness &amp; Blackstart</t>
  </si>
  <si>
    <t>Protection Policy &amp; Operations</t>
  </si>
  <si>
    <t xml:space="preserve">System Services, Market, Procurement </t>
  </si>
  <si>
    <t>Role 1 - System Operation &amp; Adequacy</t>
  </si>
  <si>
    <t>Role 1 Totals</t>
  </si>
  <si>
    <t>Role 2 - Independent Expert</t>
  </si>
  <si>
    <t>Role 2 Totals</t>
  </si>
  <si>
    <t>NI Voice</t>
  </si>
  <si>
    <t>Representation in Europe</t>
  </si>
  <si>
    <t>Transparency Information</t>
  </si>
  <si>
    <t>Gride Code Management</t>
  </si>
  <si>
    <t>EU Network Code Implementation</t>
  </si>
  <si>
    <t>Transparency for Regulatory Purposes</t>
  </si>
  <si>
    <t>Quality of Information Provision to Regulator</t>
  </si>
  <si>
    <t>Role 3 Totals</t>
  </si>
  <si>
    <t>Role 3 - System Planning</t>
  </si>
  <si>
    <t>Identify Future Needs</t>
  </si>
  <si>
    <t>Determine Transmission Investment Plan</t>
  </si>
  <si>
    <t>Energy Systems Analysis</t>
  </si>
  <si>
    <t>Project Definition</t>
  </si>
  <si>
    <t>Long List of Options</t>
  </si>
  <si>
    <t>Project Analysis</t>
  </si>
  <si>
    <t>Identify Preliminary Best Performing Option</t>
  </si>
  <si>
    <t>Route &amp; Technology Selection</t>
  </si>
  <si>
    <t>Funding Approval</t>
  </si>
  <si>
    <t>Environmental Studies</t>
  </si>
  <si>
    <t>Planning Application &amp; Engagement</t>
  </si>
  <si>
    <t>Acquisition &amp; Landowner Consents</t>
  </si>
  <si>
    <t>Functional Specification to NIE Networks</t>
  </si>
  <si>
    <t>Design Spec &amp; Supporting D5 Application</t>
  </si>
  <si>
    <t>Landowner Compensation, Project Closure</t>
  </si>
  <si>
    <t>Role 4 - Contractual Interface</t>
  </si>
  <si>
    <t>Role 4 Totals</t>
  </si>
  <si>
    <t>Initial Customer Queries &amp; Engagement - Connections</t>
  </si>
  <si>
    <t>Connection Offers</t>
  </si>
  <si>
    <t>TUoS Contracting</t>
  </si>
  <si>
    <t>Moyle Interconnector Services</t>
  </si>
  <si>
    <t>SSS Tariffing &amp; Settlement</t>
  </si>
  <si>
    <t>System Services Settlement</t>
  </si>
  <si>
    <t>Industry Backstop - CRM &amp; Balancing Market</t>
  </si>
  <si>
    <t>ENTSO-E ITC Mechanism</t>
  </si>
  <si>
    <t>TNPP Network Planners - Opex [Internal &amp; Recharged]</t>
  </si>
  <si>
    <t>TNPP Staff - Capex [Internal &amp; Recharged]</t>
  </si>
  <si>
    <t>Dt Opex Staff - [Internal &amp; Recharged]</t>
  </si>
  <si>
    <t>Zt Capex Staff - [Internal &amp; Recharged]</t>
  </si>
  <si>
    <t>General Capex Staff [Internal &amp; Recharged]</t>
  </si>
  <si>
    <t>Total FTE Employees (Internal &amp; Recharged)</t>
  </si>
  <si>
    <t xml:space="preserve">Operating Costs </t>
  </si>
  <si>
    <t>Staff Costs (Bt)</t>
  </si>
  <si>
    <t>Non-Staff Costs (Bt)</t>
  </si>
  <si>
    <t>Network Planning Opex (SFt)</t>
  </si>
  <si>
    <t>Up-To-A-Cap UM Opex (Dt)</t>
  </si>
  <si>
    <t>Up-To-A-Cap UM Capex (Zt)</t>
  </si>
  <si>
    <t>TNPP Capex (PCRt)</t>
  </si>
  <si>
    <t>Abandoned Project Capex (AB_PCt)</t>
  </si>
  <si>
    <t>Project C - ??</t>
  </si>
  <si>
    <t>Project B - ??</t>
  </si>
  <si>
    <t>Abandoned Projects</t>
  </si>
  <si>
    <t>Total Abandoned Project Spend (AB_PCt)</t>
  </si>
  <si>
    <t>Total capital costs</t>
  </si>
  <si>
    <t xml:space="preserve">Capital Costs </t>
  </si>
  <si>
    <t>T3 - Non-Staff (Bt)</t>
  </si>
  <si>
    <t>Summary Spend &amp; Staff Numbers</t>
  </si>
  <si>
    <t>Internal &amp; recharged opex staff costs</t>
  </si>
  <si>
    <t>T2 - Staff (Bt)</t>
  </si>
  <si>
    <t>TABLE 4 - Baseline Opex (BOt)</t>
  </si>
  <si>
    <t>TABLE 5 - Enhancement Opex (UOt)</t>
  </si>
  <si>
    <t>TABLE 7 - Network Planning, Scoping and Feasibility Studies (SFt)</t>
  </si>
  <si>
    <t>T4- Base Opex</t>
  </si>
  <si>
    <t>T5 - Enhancement Opex</t>
  </si>
  <si>
    <t>T6 - Et Opex</t>
  </si>
  <si>
    <t>T7 - Net Planning</t>
  </si>
  <si>
    <t>T5 - Enh Opex</t>
  </si>
  <si>
    <t>Non-Staff opex costs</t>
  </si>
  <si>
    <t>Baseline opex costs</t>
  </si>
  <si>
    <t>Uncertainty mechanism opex subject to cost sharing</t>
  </si>
  <si>
    <t>Network planning &amp; feasibility studies opex</t>
  </si>
  <si>
    <t>Pension costs</t>
  </si>
  <si>
    <t>Collection agent revenues for margin purposes</t>
  </si>
  <si>
    <t>Uncertainty mechanism opex subject to a cap</t>
  </si>
  <si>
    <t>Uncertainty mechanism capex subject to a cap</t>
  </si>
  <si>
    <t>Capital spend on pre-construction projects</t>
  </si>
  <si>
    <t>Various RAB summaries and returns</t>
  </si>
  <si>
    <t>Ancillary service costs</t>
  </si>
  <si>
    <t>Status report of price control project deliverables</t>
  </si>
  <si>
    <t>TABLE 3 - (Non-Staff) Opex Cost Included Within Bt Allowance</t>
  </si>
  <si>
    <t>Pension Deficit Repair (PRt)</t>
  </si>
  <si>
    <t>Bt Opex Staff - [Internal &amp; Recharged]</t>
  </si>
  <si>
    <t>Ancillary Services (At)</t>
  </si>
  <si>
    <t>TABLE 2 - Staff Costs &amp; Numbers Included Within Aallowance For Bt</t>
  </si>
  <si>
    <t>Total Spend</t>
  </si>
  <si>
    <t>SONI Spend</t>
  </si>
  <si>
    <t>Project A - ???</t>
  </si>
  <si>
    <t>Project B - ???</t>
  </si>
  <si>
    <t>Total Buildings Base Capex Spend</t>
  </si>
  <si>
    <t>Total Non-Buildings Base Capex Spend</t>
  </si>
  <si>
    <t xml:space="preserve">Total Buildings &amp; Non-Buildings Base Capex </t>
  </si>
  <si>
    <t xml:space="preserve">Total Buildings &amp; Non-Buildings Enhancement Capex </t>
  </si>
  <si>
    <t>Total Non-Buildings Enhancement Capex Spend</t>
  </si>
  <si>
    <t>Total Buildings Enhancement Capex Spend</t>
  </si>
  <si>
    <t>Base Capex (BC_Rt)</t>
  </si>
  <si>
    <t>Enhancement Capex (UC_Rt)</t>
  </si>
  <si>
    <t xml:space="preserve">Total Buildings &amp; Non-Buildings UM Capex </t>
  </si>
  <si>
    <t>Total Buildings UM Capex Spend</t>
  </si>
  <si>
    <t>Total Non-Buildings UM Capex Spend</t>
  </si>
  <si>
    <t>Project A - RTU &amp; UPS</t>
  </si>
  <si>
    <t>Project B  - FASS Phase 1</t>
  </si>
  <si>
    <t>Project C  - Energy Metering Solution</t>
  </si>
  <si>
    <t>TABLE 6 - Uncertainty Mechanism Opex Subject to Cost Sharing (Et)</t>
  </si>
  <si>
    <t>Buildings &amp; non-buildings base capital spend</t>
  </si>
  <si>
    <t>Buildings &amp; non-buildings enhancement capital spend</t>
  </si>
  <si>
    <t>UM Capex Subject to Cost Sharing (V_Rt)</t>
  </si>
  <si>
    <t>Enhancement opex costs as a result of PC funding</t>
  </si>
  <si>
    <t>Buildings &amp; non-buildings UM capital spend subject to cost sharing</t>
  </si>
  <si>
    <t>Net FTE Recharges (from wider EirGrid group)</t>
  </si>
  <si>
    <t>Agency or staff substitution FTEs</t>
  </si>
  <si>
    <t>Agency staff costs</t>
  </si>
  <si>
    <t>Bt Opex Staff - [Agency / Staff Substitution]</t>
  </si>
  <si>
    <t>Group Payroll Recharges (from wider EirGrid Group)</t>
  </si>
  <si>
    <t>Recharged FTE Employees (from wider EirGrid group)</t>
  </si>
  <si>
    <t>SONI Connection Costs</t>
  </si>
  <si>
    <t>Non-SONI Related Costs</t>
  </si>
  <si>
    <t>NIE Networks Connection Costs</t>
  </si>
  <si>
    <t>Other Non-SONI Related Connection Costs</t>
  </si>
  <si>
    <t>Total Non-SONI Related Costs</t>
  </si>
  <si>
    <t xml:space="preserve">Internal SONI Connection Costs </t>
  </si>
  <si>
    <t>Direct Costs</t>
  </si>
  <si>
    <t>Indirect Staff Costs</t>
  </si>
  <si>
    <t>Agency Costs</t>
  </si>
  <si>
    <t>SONI FTE Employees (and agency staff)</t>
  </si>
  <si>
    <t>Agency Staff</t>
  </si>
  <si>
    <t xml:space="preserve">SONI FTE Employees </t>
  </si>
  <si>
    <t>Total Headcount</t>
  </si>
  <si>
    <t>Capitalised FTEs</t>
  </si>
  <si>
    <t>Net Headcount</t>
  </si>
  <si>
    <t>Role 1 Staff Numbers</t>
  </si>
  <si>
    <t>Role 2 Staff Numbers</t>
  </si>
  <si>
    <t>Role 3 Staff Numbers</t>
  </si>
  <si>
    <t>Role 4 Staff Numbers</t>
  </si>
  <si>
    <t>SOC Classification</t>
  </si>
  <si>
    <t>Managers, directors and senior officials</t>
  </si>
  <si>
    <t xml:space="preserve">  Corporate managers and directors</t>
  </si>
  <si>
    <t xml:space="preserve">  Other managers and proprietors</t>
  </si>
  <si>
    <t>Professional occupations</t>
  </si>
  <si>
    <t xml:space="preserve">  Science, research, engineering and technology professionals</t>
  </si>
  <si>
    <t xml:space="preserve">  Health professionals</t>
  </si>
  <si>
    <t xml:space="preserve">  Teaching and educational professionals</t>
  </si>
  <si>
    <t xml:space="preserve">  Business, media and public service professionals</t>
  </si>
  <si>
    <t>Associate professional and technical occupations</t>
  </si>
  <si>
    <t xml:space="preserve">  Science, engineering and technology associate professionals</t>
  </si>
  <si>
    <t xml:space="preserve">  Health and social care associate professionals</t>
  </si>
  <si>
    <t xml:space="preserve">  Protective service occupations</t>
  </si>
  <si>
    <t xml:space="preserve">  Culture, media and sports occupations</t>
  </si>
  <si>
    <t xml:space="preserve">  Business and public service associate professionals</t>
  </si>
  <si>
    <t>Administrative and secretarial occupations</t>
  </si>
  <si>
    <t xml:space="preserve">  Administrative occupations</t>
  </si>
  <si>
    <t xml:space="preserve">  Secretarial and related occupations</t>
  </si>
  <si>
    <t>Skilled trades occupations</t>
  </si>
  <si>
    <t xml:space="preserve">  Skilled agricultural and related trades</t>
  </si>
  <si>
    <t xml:space="preserve">  Skilled metal, electrical and electronic trades</t>
  </si>
  <si>
    <t xml:space="preserve">  Skilled construction and building trades</t>
  </si>
  <si>
    <t xml:space="preserve">  Textiles, printing and other skilled trades</t>
  </si>
  <si>
    <t>Caring, leisure and other service occupations</t>
  </si>
  <si>
    <t xml:space="preserve">  Caring personal service occupations</t>
  </si>
  <si>
    <t xml:space="preserve">  Leisure, travel and related personal service occupations</t>
  </si>
  <si>
    <t>Sales and customer service occupations</t>
  </si>
  <si>
    <t xml:space="preserve">  Sales occupations</t>
  </si>
  <si>
    <t xml:space="preserve">  Customer service occupations</t>
  </si>
  <si>
    <t>Process, plant and machine operatives</t>
  </si>
  <si>
    <t xml:space="preserve">  Process, plant and machine operatives</t>
  </si>
  <si>
    <t xml:space="preserve">  Transport and mobile machine drivers and operatives</t>
  </si>
  <si>
    <t>Elementary occupations</t>
  </si>
  <si>
    <t xml:space="preserve">  Elementary trades and related occupations</t>
  </si>
  <si>
    <t xml:space="preserve">  Elementary administration and service occupations</t>
  </si>
  <si>
    <t>Code</t>
  </si>
  <si>
    <t>nr &amp; %</t>
  </si>
  <si>
    <t>FTE Headcount</t>
  </si>
  <si>
    <t>FTE %</t>
  </si>
  <si>
    <t>Total FTE Headcount</t>
  </si>
  <si>
    <t>Staff reporting by role/service area</t>
  </si>
  <si>
    <t>TABLE 8 - Connections Fee Costs &amp; Income [Non-Price Conrol Related]</t>
  </si>
  <si>
    <t>TABLE 9 - Connections Projects Costs &amp; Income [Non-Price Conrol Related]</t>
  </si>
  <si>
    <t xml:space="preserve">Total Connection Project Costs </t>
  </si>
  <si>
    <t>Connection Project Income</t>
  </si>
  <si>
    <t>Total Connection Project Income</t>
  </si>
  <si>
    <t>TABLE 10 - SONI LIMITED PENSION SCHEMES (Includes all SONI TSO, MO and TNPP staff)</t>
  </si>
  <si>
    <t>TABLE 11 - Collection Agent Revenues (Nt)</t>
  </si>
  <si>
    <t>TABLE 12 - Up-to-a-Cap Uncertainty Mechanism Opex (Dt)</t>
  </si>
  <si>
    <t>TABLE 13 - Up-to-a-Cap Uncertainty Mechanism Capex (Zt)</t>
  </si>
  <si>
    <t>TABLE 14 - Transmission Network Pre-Construction Projects Spend</t>
  </si>
  <si>
    <t>TABLE 15 - Base Capex (Buildings &amp; Non-Buildings RAB) - (BC_BDt &amp; BC_NBt)</t>
  </si>
  <si>
    <t>TABLE 16 - Enhancement Capex (Buildings &amp; Non-Buildings RAB) - (UC_BDt &amp; UC_NBt)</t>
  </si>
  <si>
    <t>TABLE 17 - Uncertainty Mechanism Capex Subject to Cost Sharing (Buildings &amp; Non-Buildings RAB) - (Vt)</t>
  </si>
  <si>
    <t>TABLE 18 - RAB Summary</t>
  </si>
  <si>
    <t>TABLE 19 - Ancillary Services</t>
  </si>
  <si>
    <t xml:space="preserve">TABLE 20 - Price Control Deliverables Status </t>
  </si>
  <si>
    <t>TABLE 21 - Role / Service Staff Matrix</t>
  </si>
  <si>
    <t>Connection Fee Opex (Non-PC Related)</t>
  </si>
  <si>
    <t>Connection Project Opex (Non-PC Related)</t>
  </si>
  <si>
    <t>Connection Fee Staff - [Internal &amp; Recharged]</t>
  </si>
  <si>
    <t>Connection Project Staff - [Internal &amp; Recharged]</t>
  </si>
  <si>
    <t>T9 - Connection Projects Costs &amp; Income</t>
  </si>
  <si>
    <t>T8 - Connection Fee Costs &amp; Income</t>
  </si>
  <si>
    <t>Connection fee costs and income</t>
  </si>
  <si>
    <t>Connection projects costs and income</t>
  </si>
  <si>
    <t>T10 - Pensions</t>
  </si>
  <si>
    <t>T11 - Margin</t>
  </si>
  <si>
    <t>T12 - Dt Opex</t>
  </si>
  <si>
    <t>T13 - Zt Capex</t>
  </si>
  <si>
    <t>T14 - TNPPs</t>
  </si>
  <si>
    <t>T15 - Base Capex</t>
  </si>
  <si>
    <t>T16 - Enhancement Capex</t>
  </si>
  <si>
    <t>T17 - Vt Capex</t>
  </si>
  <si>
    <t>T18 - RAB Summary</t>
  </si>
  <si>
    <t>T19 - Ancillary Services</t>
  </si>
  <si>
    <t>T20 - PC Delivery</t>
  </si>
  <si>
    <t>T21 - Staff Resource Matrix</t>
  </si>
  <si>
    <t>T16 - Enh Capex</t>
  </si>
  <si>
    <t>T9 - Connection Projects</t>
  </si>
  <si>
    <t>T8 - Connection Fees</t>
  </si>
  <si>
    <t xml:space="preserve">Total Internal FTE Employees </t>
  </si>
  <si>
    <t>Connection Fee Income</t>
  </si>
  <si>
    <t xml:space="preserve">Total Connection Fee Costs </t>
  </si>
  <si>
    <t>Draft for consultation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</si>
</sst>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0.000"/>
    <numFmt numFmtId="166" formatCode="0.0"/>
    <numFmt numFmtId="167" formatCode="0.0%"/>
    <numFmt numFmtId="168" formatCode="_-[$€-2]* #,##0.00_-;\-[$€-2]* #,##0.00_-;_-[$€-2]* &quot;-&quot;??_-"/>
    <numFmt numFmtId="169" formatCode="#,###.00;\(#,###.00\)"/>
    <numFmt numFmtId="170" formatCode="General_)"/>
    <numFmt numFmtId="171" formatCode="#,##0.00;[Red]\-#,##0.00;\-"/>
    <numFmt numFmtId="172" formatCode="_-* #,##0_-;\-* #,##0_-;_-* &quot;-&quot;??_-;_-@_-"/>
    <numFmt numFmtId="173" formatCode="#,##0;[Red]\(#,##0\)"/>
  </numFmts>
  <fonts count="3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  <font>
      <sz val="12"/>
      <color theme="0"/>
      <name val="Arial MT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bscript"/>
      <sz val="10"/>
      <name val="Arial"/>
      <family val="2"/>
    </font>
    <font>
      <b/>
      <sz val="12"/>
      <name val="Arial MT"/>
    </font>
    <font>
      <u/>
      <sz val="10"/>
      <color indexed="12"/>
      <name val="MS Sans Serif"/>
      <family val="2"/>
    </font>
    <font>
      <u/>
      <sz val="9.35"/>
      <color theme="10"/>
      <name val="Calibri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FFFF99"/>
        <bgColor indexed="8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60">
    <xf numFmtId="0" fontId="0" fillId="0" borderId="0"/>
    <xf numFmtId="0" fontId="6" fillId="0" borderId="0"/>
    <xf numFmtId="0" fontId="9" fillId="0" borderId="0"/>
    <xf numFmtId="0" fontId="9" fillId="0" borderId="0"/>
    <xf numFmtId="0" fontId="5" fillId="0" borderId="0"/>
    <xf numFmtId="0" fontId="4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168" fontId="17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19" fillId="0" borderId="0"/>
    <xf numFmtId="0" fontId="1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94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7" fillId="3" borderId="9" xfId="5" applyFont="1" applyFill="1" applyBorder="1" applyAlignment="1">
      <alignment horizontal="center"/>
    </xf>
    <xf numFmtId="0" fontId="7" fillId="3" borderId="5" xfId="5" quotePrefix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7" borderId="1" xfId="0" applyFont="1" applyFill="1" applyBorder="1"/>
    <xf numFmtId="0" fontId="5" fillId="0" borderId="1" xfId="5" applyFont="1" applyBorder="1" applyAlignment="1">
      <alignment horizontal="center"/>
    </xf>
    <xf numFmtId="0" fontId="5" fillId="3" borderId="5" xfId="5" applyFont="1" applyFill="1" applyBorder="1" applyAlignment="1">
      <alignment horizontal="center"/>
    </xf>
    <xf numFmtId="0" fontId="5" fillId="0" borderId="0" xfId="0" applyFont="1" applyFill="1"/>
    <xf numFmtId="0" fontId="5" fillId="8" borderId="1" xfId="0" applyFont="1" applyFill="1" applyBorder="1"/>
    <xf numFmtId="0" fontId="5" fillId="2" borderId="6" xfId="0" applyFont="1" applyFill="1" applyBorder="1"/>
    <xf numFmtId="0" fontId="5" fillId="5" borderId="1" xfId="0" applyFont="1" applyFill="1" applyBorder="1"/>
    <xf numFmtId="0" fontId="5" fillId="3" borderId="4" xfId="5" applyFont="1" applyFill="1" applyBorder="1" applyAlignment="1">
      <alignment horizontal="center"/>
    </xf>
    <xf numFmtId="0" fontId="4" fillId="0" borderId="1" xfId="5" applyFont="1" applyBorder="1" applyAlignment="1">
      <alignment wrapText="1"/>
    </xf>
    <xf numFmtId="0" fontId="5" fillId="9" borderId="12" xfId="5" applyFont="1" applyFill="1" applyBorder="1" applyAlignment="1">
      <alignment horizontal="center"/>
    </xf>
    <xf numFmtId="0" fontId="5" fillId="9" borderId="0" xfId="5" applyFont="1" applyFill="1" applyBorder="1" applyAlignment="1">
      <alignment horizontal="center"/>
    </xf>
    <xf numFmtId="0" fontId="12" fillId="9" borderId="0" xfId="5" applyFont="1" applyFill="1" applyBorder="1" applyAlignment="1">
      <alignment horizontal="left"/>
    </xf>
    <xf numFmtId="0" fontId="7" fillId="9" borderId="0" xfId="5" applyFont="1" applyFill="1" applyBorder="1" applyAlignment="1">
      <alignment horizontal="center"/>
    </xf>
    <xf numFmtId="0" fontId="5" fillId="9" borderId="3" xfId="5" applyFont="1" applyFill="1" applyBorder="1" applyAlignment="1"/>
    <xf numFmtId="0" fontId="5" fillId="9" borderId="0" xfId="5" applyFont="1" applyFill="1" applyBorder="1" applyAlignment="1"/>
    <xf numFmtId="0" fontId="7" fillId="9" borderId="9" xfId="5" applyFont="1" applyFill="1" applyBorder="1" applyAlignment="1">
      <alignment horizontal="center"/>
    </xf>
    <xf numFmtId="0" fontId="7" fillId="9" borderId="9" xfId="5" quotePrefix="1" applyFont="1" applyFill="1" applyBorder="1" applyAlignment="1">
      <alignment horizontal="center"/>
    </xf>
    <xf numFmtId="0" fontId="7" fillId="3" borderId="5" xfId="5" applyFont="1" applyFill="1" applyBorder="1" applyAlignment="1">
      <alignment horizontal="center"/>
    </xf>
    <xf numFmtId="166" fontId="5" fillId="10" borderId="1" xfId="5" applyNumberFormat="1" applyFont="1" applyFill="1" applyBorder="1" applyAlignment="1" applyProtection="1">
      <alignment horizontal="center"/>
    </xf>
    <xf numFmtId="166" fontId="5" fillId="4" borderId="1" xfId="5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4" fillId="9" borderId="1" xfId="9" quotePrefix="1" applyFont="1" applyFill="1" applyBorder="1" applyAlignment="1" applyProtection="1">
      <alignment horizontal="center"/>
    </xf>
    <xf numFmtId="0" fontId="14" fillId="9" borderId="1" xfId="9" applyFont="1" applyFill="1" applyBorder="1" applyAlignment="1" applyProtection="1">
      <alignment horizontal="center"/>
    </xf>
    <xf numFmtId="0" fontId="5" fillId="9" borderId="0" xfId="5" applyFont="1" applyFill="1" applyBorder="1" applyAlignment="1">
      <alignment wrapText="1"/>
    </xf>
    <xf numFmtId="0" fontId="4" fillId="9" borderId="0" xfId="5" applyFont="1" applyFill="1" applyBorder="1" applyAlignment="1">
      <alignment horizontal="center"/>
    </xf>
    <xf numFmtId="0" fontId="4" fillId="9" borderId="0" xfId="5" applyFont="1" applyFill="1" applyBorder="1" applyAlignment="1">
      <alignment wrapText="1"/>
    </xf>
    <xf numFmtId="0" fontId="4" fillId="0" borderId="1" xfId="5" applyFont="1" applyBorder="1" applyAlignment="1"/>
    <xf numFmtId="0" fontId="0" fillId="9" borderId="0" xfId="0" applyFill="1" applyAlignment="1"/>
    <xf numFmtId="0" fontId="5" fillId="9" borderId="13" xfId="5" applyFont="1" applyFill="1" applyBorder="1" applyAlignment="1"/>
    <xf numFmtId="0" fontId="7" fillId="9" borderId="12" xfId="5" applyFont="1" applyFill="1" applyBorder="1" applyAlignment="1"/>
    <xf numFmtId="0" fontId="5" fillId="9" borderId="12" xfId="5" applyFont="1" applyFill="1" applyBorder="1" applyAlignment="1"/>
    <xf numFmtId="0" fontId="5" fillId="9" borderId="14" xfId="5" applyFont="1" applyFill="1" applyBorder="1" applyAlignment="1"/>
    <xf numFmtId="0" fontId="5" fillId="9" borderId="15" xfId="5" applyFont="1" applyFill="1" applyBorder="1" applyAlignment="1"/>
    <xf numFmtId="0" fontId="8" fillId="9" borderId="0" xfId="5" applyFont="1" applyFill="1" applyBorder="1" applyAlignment="1"/>
    <xf numFmtId="0" fontId="5" fillId="9" borderId="16" xfId="5" applyFont="1" applyFill="1" applyBorder="1" applyAlignment="1"/>
    <xf numFmtId="0" fontId="7" fillId="9" borderId="0" xfId="0" applyFont="1" applyFill="1" applyBorder="1" applyAlignment="1">
      <alignment horizontal="left"/>
    </xf>
    <xf numFmtId="0" fontId="7" fillId="9" borderId="0" xfId="5" applyFont="1" applyFill="1" applyBorder="1" applyAlignment="1"/>
    <xf numFmtId="0" fontId="7" fillId="3" borderId="10" xfId="5" applyFont="1" applyFill="1" applyBorder="1" applyAlignment="1"/>
    <xf numFmtId="0" fontId="5" fillId="3" borderId="7" xfId="5" applyFont="1" applyFill="1" applyBorder="1" applyAlignment="1"/>
    <xf numFmtId="0" fontId="0" fillId="0" borderId="0" xfId="0" applyAlignment="1"/>
    <xf numFmtId="0" fontId="5" fillId="3" borderId="3" xfId="5" applyFont="1" applyFill="1" applyBorder="1" applyAlignment="1"/>
    <xf numFmtId="0" fontId="7" fillId="3" borderId="0" xfId="5" applyFont="1" applyFill="1" applyBorder="1" applyAlignment="1"/>
    <xf numFmtId="0" fontId="5" fillId="3" borderId="2" xfId="5" applyFont="1" applyFill="1" applyBorder="1" applyAlignment="1"/>
    <xf numFmtId="0" fontId="5" fillId="3" borderId="11" xfId="5" applyFont="1" applyFill="1" applyBorder="1" applyAlignment="1"/>
    <xf numFmtId="0" fontId="7" fillId="3" borderId="1" xfId="5" applyFont="1" applyFill="1" applyBorder="1" applyAlignment="1">
      <alignment horizontal="center"/>
    </xf>
    <xf numFmtId="0" fontId="7" fillId="3" borderId="8" xfId="5" applyFont="1" applyFill="1" applyBorder="1" applyAlignment="1"/>
    <xf numFmtId="0" fontId="4" fillId="6" borderId="1" xfId="5" applyFont="1" applyFill="1" applyBorder="1" applyAlignment="1">
      <alignment horizontal="center"/>
    </xf>
    <xf numFmtId="0" fontId="5" fillId="6" borderId="1" xfId="5" applyFont="1" applyFill="1" applyBorder="1" applyAlignment="1">
      <alignment horizontal="center"/>
    </xf>
    <xf numFmtId="0" fontId="0" fillId="9" borderId="16" xfId="0" applyFill="1" applyBorder="1" applyAlignment="1"/>
    <xf numFmtId="0" fontId="0" fillId="9" borderId="17" xfId="0" applyFill="1" applyBorder="1" applyAlignment="1"/>
    <xf numFmtId="0" fontId="0" fillId="9" borderId="18" xfId="0" applyFill="1" applyBorder="1" applyAlignment="1"/>
    <xf numFmtId="0" fontId="0" fillId="9" borderId="19" xfId="0" applyFill="1" applyBorder="1" applyAlignment="1"/>
    <xf numFmtId="0" fontId="4" fillId="9" borderId="0" xfId="5" applyFont="1" applyFill="1" applyBorder="1" applyAlignment="1"/>
    <xf numFmtId="0" fontId="4" fillId="9" borderId="0" xfId="0" applyFont="1" applyFill="1" applyAlignment="1"/>
    <xf numFmtId="0" fontId="0" fillId="9" borderId="23" xfId="0" applyFill="1" applyBorder="1" applyAlignment="1"/>
    <xf numFmtId="0" fontId="0" fillId="9" borderId="12" xfId="0" applyFill="1" applyBorder="1" applyAlignment="1"/>
    <xf numFmtId="0" fontId="0" fillId="9" borderId="13" xfId="0" applyFill="1" applyBorder="1" applyAlignment="1"/>
    <xf numFmtId="0" fontId="8" fillId="9" borderId="12" xfId="5" applyFont="1" applyFill="1" applyBorder="1" applyAlignment="1"/>
    <xf numFmtId="0" fontId="4" fillId="9" borderId="12" xfId="5" applyFont="1" applyFill="1" applyBorder="1" applyAlignment="1"/>
    <xf numFmtId="0" fontId="0" fillId="9" borderId="14" xfId="0" applyFill="1" applyBorder="1" applyAlignment="1"/>
    <xf numFmtId="0" fontId="0" fillId="9" borderId="15" xfId="0" applyFill="1" applyBorder="1" applyAlignment="1"/>
    <xf numFmtId="0" fontId="0" fillId="9" borderId="0" xfId="0" applyFill="1" applyBorder="1" applyAlignment="1"/>
    <xf numFmtId="0" fontId="4" fillId="9" borderId="1" xfId="0" applyFont="1" applyFill="1" applyBorder="1" applyAlignment="1"/>
    <xf numFmtId="167" fontId="5" fillId="2" borderId="6" xfId="8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7" fillId="3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3" borderId="25" xfId="5" applyFont="1" applyFill="1" applyBorder="1" applyAlignment="1">
      <alignment horizontal="center"/>
    </xf>
    <xf numFmtId="0" fontId="7" fillId="3" borderId="24" xfId="5" applyFont="1" applyFill="1" applyBorder="1" applyAlignment="1">
      <alignment horizontal="center"/>
    </xf>
    <xf numFmtId="0" fontId="7" fillId="3" borderId="11" xfId="5" quotePrefix="1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167" fontId="5" fillId="2" borderId="22" xfId="8" applyNumberFormat="1" applyFont="1" applyFill="1" applyBorder="1" applyAlignment="1">
      <alignment horizontal="center"/>
    </xf>
    <xf numFmtId="167" fontId="5" fillId="2" borderId="26" xfId="8" applyNumberFormat="1" applyFont="1" applyFill="1" applyBorder="1" applyAlignment="1">
      <alignment horizontal="center"/>
    </xf>
    <xf numFmtId="17" fontId="7" fillId="9" borderId="9" xfId="5" applyNumberFormat="1" applyFont="1" applyFill="1" applyBorder="1" applyAlignment="1">
      <alignment horizontal="center"/>
    </xf>
    <xf numFmtId="166" fontId="5" fillId="9" borderId="9" xfId="5" applyNumberFormat="1" applyFont="1" applyFill="1" applyBorder="1" applyAlignment="1" applyProtection="1">
      <alignment horizontal="center"/>
    </xf>
    <xf numFmtId="167" fontId="5" fillId="9" borderId="9" xfId="8" applyNumberFormat="1" applyFont="1" applyFill="1" applyBorder="1" applyAlignment="1">
      <alignment horizontal="center"/>
    </xf>
    <xf numFmtId="165" fontId="5" fillId="9" borderId="9" xfId="0" applyNumberFormat="1" applyFont="1" applyFill="1" applyBorder="1" applyAlignment="1">
      <alignment horizontal="center"/>
    </xf>
    <xf numFmtId="17" fontId="7" fillId="13" borderId="1" xfId="5" applyNumberFormat="1" applyFont="1" applyFill="1" applyBorder="1" applyAlignment="1">
      <alignment horizontal="center"/>
    </xf>
    <xf numFmtId="17" fontId="7" fillId="13" borderId="8" xfId="5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/>
    <xf numFmtId="0" fontId="7" fillId="3" borderId="8" xfId="5" applyFont="1" applyFill="1" applyBorder="1" applyAlignment="1">
      <alignment wrapText="1"/>
    </xf>
    <xf numFmtId="0" fontId="0" fillId="9" borderId="0" xfId="0" applyFill="1" applyAlignment="1">
      <alignment wrapText="1"/>
    </xf>
    <xf numFmtId="0" fontId="5" fillId="9" borderId="12" xfId="5" applyFont="1" applyFill="1" applyBorder="1" applyAlignment="1">
      <alignment wrapText="1"/>
    </xf>
    <xf numFmtId="0" fontId="5" fillId="3" borderId="11" xfId="5" applyFont="1" applyFill="1" applyBorder="1" applyAlignment="1">
      <alignment wrapText="1"/>
    </xf>
    <xf numFmtId="0" fontId="5" fillId="3" borderId="7" xfId="5" applyFont="1" applyFill="1" applyBorder="1" applyAlignment="1">
      <alignment wrapText="1"/>
    </xf>
    <xf numFmtId="0" fontId="7" fillId="3" borderId="0" xfId="5" applyFont="1" applyFill="1" applyBorder="1" applyAlignment="1">
      <alignment wrapText="1"/>
    </xf>
    <xf numFmtId="0" fontId="5" fillId="0" borderId="0" xfId="5" applyFont="1" applyBorder="1" applyAlignment="1">
      <alignment horizontal="center"/>
    </xf>
    <xf numFmtId="0" fontId="4" fillId="0" borderId="0" xfId="5" applyFont="1" applyBorder="1" applyAlignment="1">
      <alignment wrapText="1"/>
    </xf>
    <xf numFmtId="0" fontId="4" fillId="6" borderId="0" xfId="5" applyFont="1" applyFill="1" applyBorder="1" applyAlignment="1">
      <alignment horizontal="center"/>
    </xf>
    <xf numFmtId="0" fontId="5" fillId="6" borderId="0" xfId="5" applyFont="1" applyFill="1" applyBorder="1" applyAlignment="1">
      <alignment horizontal="center"/>
    </xf>
    <xf numFmtId="0" fontId="0" fillId="9" borderId="0" xfId="0" applyFill="1" applyBorder="1" applyAlignment="1">
      <alignment wrapText="1"/>
    </xf>
    <xf numFmtId="0" fontId="0" fillId="9" borderId="18" xfId="0" applyFill="1" applyBorder="1" applyAlignment="1">
      <alignment wrapText="1"/>
    </xf>
    <xf numFmtId="0" fontId="21" fillId="9" borderId="16" xfId="0" applyFont="1" applyFill="1" applyBorder="1" applyAlignment="1"/>
    <xf numFmtId="0" fontId="4" fillId="9" borderId="1" xfId="0" quotePrefix="1" applyFont="1" applyFill="1" applyBorder="1" applyAlignment="1"/>
    <xf numFmtId="166" fontId="5" fillId="2" borderId="6" xfId="0" applyNumberFormat="1" applyFont="1" applyFill="1" applyBorder="1" applyAlignment="1">
      <alignment horizontal="center"/>
    </xf>
    <xf numFmtId="1" fontId="5" fillId="4" borderId="1" xfId="5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5" fillId="9" borderId="0" xfId="0" applyFont="1" applyFill="1" applyBorder="1"/>
    <xf numFmtId="1" fontId="0" fillId="9" borderId="0" xfId="0" applyNumberFormat="1" applyFill="1" applyBorder="1" applyAlignment="1"/>
    <xf numFmtId="1" fontId="5" fillId="11" borderId="0" xfId="0" applyNumberFormat="1" applyFont="1" applyFill="1" applyBorder="1" applyAlignment="1">
      <alignment horizontal="center"/>
    </xf>
    <xf numFmtId="0" fontId="7" fillId="0" borderId="0" xfId="0" applyFont="1"/>
    <xf numFmtId="166" fontId="0" fillId="9" borderId="0" xfId="0" applyNumberFormat="1" applyFill="1" applyBorder="1" applyAlignment="1"/>
    <xf numFmtId="166" fontId="5" fillId="4" borderId="1" xfId="5" applyNumberFormat="1" applyFont="1" applyFill="1" applyBorder="1" applyAlignment="1">
      <alignment horizontal="center" vertical="center"/>
    </xf>
    <xf numFmtId="2" fontId="5" fillId="4" borderId="1" xfId="5" applyNumberFormat="1" applyFont="1" applyFill="1" applyBorder="1" applyAlignment="1">
      <alignment horizontal="center"/>
    </xf>
    <xf numFmtId="0" fontId="4" fillId="0" borderId="1" xfId="5" applyFont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9" borderId="1" xfId="5" applyFont="1" applyFill="1" applyBorder="1" applyAlignment="1">
      <alignment horizontal="center"/>
    </xf>
    <xf numFmtId="0" fontId="4" fillId="9" borderId="1" xfId="5" applyFont="1" applyFill="1" applyBorder="1" applyAlignment="1">
      <alignment wrapText="1"/>
    </xf>
    <xf numFmtId="0" fontId="4" fillId="9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168" fontId="16" fillId="9" borderId="13" xfId="19" applyFont="1" applyFill="1" applyBorder="1"/>
    <xf numFmtId="168" fontId="16" fillId="9" borderId="12" xfId="19" applyFont="1" applyFill="1" applyBorder="1"/>
    <xf numFmtId="168" fontId="16" fillId="9" borderId="14" xfId="19" applyFont="1" applyFill="1" applyBorder="1"/>
    <xf numFmtId="168" fontId="16" fillId="9" borderId="15" xfId="19" applyFont="1" applyFill="1" applyBorder="1"/>
    <xf numFmtId="168" fontId="22" fillId="9" borderId="1" xfId="19" applyFont="1" applyFill="1" applyBorder="1" applyAlignment="1">
      <alignment vertical="top"/>
    </xf>
    <xf numFmtId="168" fontId="16" fillId="9" borderId="16" xfId="19" applyFont="1" applyFill="1" applyBorder="1"/>
    <xf numFmtId="168" fontId="16" fillId="9" borderId="20" xfId="19" applyFont="1" applyFill="1" applyBorder="1" applyAlignment="1">
      <alignment wrapText="1"/>
    </xf>
    <xf numFmtId="168" fontId="16" fillId="9" borderId="8" xfId="19" applyFont="1" applyFill="1" applyBorder="1" applyAlignment="1">
      <alignment wrapText="1"/>
    </xf>
    <xf numFmtId="168" fontId="16" fillId="9" borderId="1" xfId="19" applyFont="1" applyFill="1" applyBorder="1" applyAlignment="1">
      <alignment wrapText="1"/>
    </xf>
    <xf numFmtId="168" fontId="16" fillId="9" borderId="25" xfId="19" applyFont="1" applyFill="1" applyBorder="1" applyAlignment="1">
      <alignment wrapText="1"/>
    </xf>
    <xf numFmtId="168" fontId="16" fillId="9" borderId="4" xfId="19" applyFont="1" applyFill="1" applyBorder="1" applyAlignment="1">
      <alignment wrapText="1"/>
    </xf>
    <xf numFmtId="168" fontId="16" fillId="9" borderId="10" xfId="19" applyFont="1" applyFill="1" applyBorder="1" applyAlignment="1">
      <alignment wrapText="1"/>
    </xf>
    <xf numFmtId="168" fontId="16" fillId="9" borderId="17" xfId="19" applyFont="1" applyFill="1" applyBorder="1"/>
    <xf numFmtId="168" fontId="16" fillId="9" borderId="18" xfId="19" applyFont="1" applyFill="1" applyBorder="1"/>
    <xf numFmtId="168" fontId="16" fillId="9" borderId="19" xfId="19" applyFont="1" applyFill="1" applyBorder="1"/>
    <xf numFmtId="0" fontId="4" fillId="9" borderId="0" xfId="0" applyFont="1" applyFill="1"/>
    <xf numFmtId="49" fontId="4" fillId="9" borderId="8" xfId="19" applyNumberFormat="1" applyFont="1" applyFill="1" applyBorder="1" applyAlignment="1">
      <alignment wrapText="1"/>
    </xf>
    <xf numFmtId="168" fontId="4" fillId="9" borderId="1" xfId="19" applyFont="1" applyFill="1" applyBorder="1" applyAlignment="1">
      <alignment wrapText="1"/>
    </xf>
    <xf numFmtId="168" fontId="4" fillId="9" borderId="8" xfId="19" applyFont="1" applyFill="1" applyBorder="1" applyAlignment="1">
      <alignment wrapText="1"/>
    </xf>
    <xf numFmtId="168" fontId="4" fillId="9" borderId="20" xfId="19" applyFont="1" applyFill="1" applyBorder="1" applyAlignment="1">
      <alignment wrapText="1"/>
    </xf>
    <xf numFmtId="171" fontId="4" fillId="9" borderId="8" xfId="44" applyNumberFormat="1" applyFont="1" applyFill="1" applyBorder="1" applyAlignment="1">
      <alignment wrapText="1"/>
    </xf>
    <xf numFmtId="171" fontId="4" fillId="9" borderId="1" xfId="44" applyNumberFormat="1" applyFont="1" applyFill="1" applyBorder="1" applyAlignment="1">
      <alignment wrapText="1"/>
    </xf>
    <xf numFmtId="171" fontId="4" fillId="9" borderId="20" xfId="44" applyNumberFormat="1" applyFont="1" applyFill="1" applyBorder="1" applyAlignment="1">
      <alignment wrapText="1"/>
    </xf>
    <xf numFmtId="0" fontId="4" fillId="9" borderId="0" xfId="0" applyFont="1" applyFill="1" applyAlignment="1">
      <alignment horizontal="center"/>
    </xf>
    <xf numFmtId="2" fontId="7" fillId="9" borderId="12" xfId="19" applyNumberFormat="1" applyFont="1" applyFill="1" applyBorder="1" applyAlignment="1" applyProtection="1">
      <alignment horizontal="center"/>
    </xf>
    <xf numFmtId="2" fontId="7" fillId="9" borderId="1" xfId="19" applyNumberFormat="1" applyFont="1" applyFill="1" applyBorder="1" applyAlignment="1" applyProtection="1">
      <alignment horizontal="center" vertical="top"/>
    </xf>
    <xf numFmtId="14" fontId="4" fillId="9" borderId="1" xfId="19" applyNumberFormat="1" applyFont="1" applyFill="1" applyBorder="1" applyAlignment="1" applyProtection="1">
      <alignment horizontal="center" wrapText="1"/>
    </xf>
    <xf numFmtId="171" fontId="4" fillId="9" borderId="1" xfId="44" applyNumberFormat="1" applyFont="1" applyFill="1" applyBorder="1" applyAlignment="1">
      <alignment horizontal="center" wrapText="1"/>
    </xf>
    <xf numFmtId="2" fontId="4" fillId="9" borderId="1" xfId="19" applyNumberFormat="1" applyFont="1" applyFill="1" applyBorder="1" applyAlignment="1" applyProtection="1">
      <alignment horizontal="center" wrapText="1"/>
    </xf>
    <xf numFmtId="2" fontId="4" fillId="9" borderId="4" xfId="19" applyNumberFormat="1" applyFont="1" applyFill="1" applyBorder="1" applyAlignment="1" applyProtection="1">
      <alignment horizontal="center" wrapText="1"/>
    </xf>
    <xf numFmtId="168" fontId="16" fillId="9" borderId="18" xfId="19" applyFont="1" applyFill="1" applyBorder="1" applyAlignment="1">
      <alignment horizontal="center"/>
    </xf>
    <xf numFmtId="166" fontId="5" fillId="12" borderId="8" xfId="0" applyNumberFormat="1" applyFont="1" applyFill="1" applyBorder="1" applyAlignment="1">
      <alignment horizontal="center"/>
    </xf>
    <xf numFmtId="0" fontId="4" fillId="0" borderId="1" xfId="5" applyFont="1" applyBorder="1" applyAlignment="1">
      <alignment horizontal="center"/>
    </xf>
    <xf numFmtId="2" fontId="0" fillId="9" borderId="0" xfId="0" applyNumberFormat="1" applyFill="1" applyBorder="1" applyAlignment="1"/>
    <xf numFmtId="1" fontId="5" fillId="9" borderId="9" xfId="5" applyNumberFormat="1" applyFont="1" applyFill="1" applyBorder="1" applyAlignment="1">
      <alignment horizontal="center"/>
    </xf>
    <xf numFmtId="1" fontId="5" fillId="11" borderId="28" xfId="0" applyNumberFormat="1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0" fontId="4" fillId="9" borderId="12" xfId="5" applyFont="1" applyFill="1" applyBorder="1" applyAlignment="1">
      <alignment wrapText="1"/>
    </xf>
    <xf numFmtId="0" fontId="4" fillId="9" borderId="12" xfId="5" applyFont="1" applyFill="1" applyBorder="1" applyAlignment="1">
      <alignment horizontal="center"/>
    </xf>
    <xf numFmtId="1" fontId="5" fillId="11" borderId="12" xfId="0" applyNumberFormat="1" applyFont="1" applyFill="1" applyBorder="1" applyAlignment="1">
      <alignment horizontal="center"/>
    </xf>
    <xf numFmtId="0" fontId="5" fillId="9" borderId="18" xfId="5" applyFont="1" applyFill="1" applyBorder="1" applyAlignment="1">
      <alignment horizontal="center"/>
    </xf>
    <xf numFmtId="0" fontId="4" fillId="9" borderId="18" xfId="5" applyFont="1" applyFill="1" applyBorder="1" applyAlignment="1">
      <alignment wrapText="1"/>
    </xf>
    <xf numFmtId="0" fontId="4" fillId="9" borderId="18" xfId="5" applyFont="1" applyFill="1" applyBorder="1" applyAlignment="1">
      <alignment horizontal="center"/>
    </xf>
    <xf numFmtId="1" fontId="5" fillId="11" borderId="18" xfId="0" applyNumberFormat="1" applyFont="1" applyFill="1" applyBorder="1" applyAlignment="1">
      <alignment horizontal="center"/>
    </xf>
    <xf numFmtId="0" fontId="5" fillId="9" borderId="23" xfId="5" applyFont="1" applyFill="1" applyBorder="1" applyAlignment="1">
      <alignment horizontal="center"/>
    </xf>
    <xf numFmtId="0" fontId="4" fillId="9" borderId="23" xfId="5" applyFont="1" applyFill="1" applyBorder="1" applyAlignment="1">
      <alignment wrapText="1"/>
    </xf>
    <xf numFmtId="0" fontId="4" fillId="9" borderId="23" xfId="5" applyFont="1" applyFill="1" applyBorder="1" applyAlignment="1">
      <alignment horizontal="center"/>
    </xf>
    <xf numFmtId="1" fontId="5" fillId="11" borderId="23" xfId="0" applyNumberFormat="1" applyFont="1" applyFill="1" applyBorder="1" applyAlignment="1">
      <alignment horizontal="center"/>
    </xf>
    <xf numFmtId="0" fontId="5" fillId="14" borderId="1" xfId="0" applyFont="1" applyFill="1" applyBorder="1"/>
    <xf numFmtId="1" fontId="5" fillId="14" borderId="1" xfId="5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1" fontId="5" fillId="0" borderId="9" xfId="5" applyNumberFormat="1" applyFont="1" applyFill="1" applyBorder="1" applyAlignment="1">
      <alignment horizontal="center"/>
    </xf>
    <xf numFmtId="0" fontId="4" fillId="9" borderId="13" xfId="5" applyFont="1" applyFill="1" applyBorder="1" applyAlignment="1"/>
    <xf numFmtId="0" fontId="4" fillId="9" borderId="14" xfId="5" applyFont="1" applyFill="1" applyBorder="1" applyAlignment="1"/>
    <xf numFmtId="0" fontId="4" fillId="9" borderId="15" xfId="5" applyFont="1" applyFill="1" applyBorder="1" applyAlignment="1"/>
    <xf numFmtId="0" fontId="4" fillId="9" borderId="16" xfId="5" applyFont="1" applyFill="1" applyBorder="1" applyAlignment="1"/>
    <xf numFmtId="0" fontId="4" fillId="3" borderId="7" xfId="5" applyFont="1" applyFill="1" applyBorder="1" applyAlignment="1">
      <alignment wrapText="1"/>
    </xf>
    <xf numFmtId="0" fontId="4" fillId="3" borderId="4" xfId="5" applyFont="1" applyFill="1" applyBorder="1" applyAlignment="1">
      <alignment horizontal="center"/>
    </xf>
    <xf numFmtId="0" fontId="4" fillId="3" borderId="3" xfId="5" applyFont="1" applyFill="1" applyBorder="1" applyAlignment="1"/>
    <xf numFmtId="0" fontId="4" fillId="3" borderId="2" xfId="5" applyFont="1" applyFill="1" applyBorder="1" applyAlignment="1"/>
    <xf numFmtId="0" fontId="4" fillId="3" borderId="11" xfId="5" applyFont="1" applyFill="1" applyBorder="1" applyAlignment="1">
      <alignment wrapText="1"/>
    </xf>
    <xf numFmtId="0" fontId="4" fillId="3" borderId="5" xfId="5" applyFont="1" applyFill="1" applyBorder="1" applyAlignment="1">
      <alignment horizontal="center"/>
    </xf>
    <xf numFmtId="0" fontId="4" fillId="9" borderId="3" xfId="5" applyFont="1" applyFill="1" applyBorder="1" applyAlignment="1"/>
    <xf numFmtId="172" fontId="7" fillId="9" borderId="0" xfId="56" applyNumberFormat="1" applyFont="1" applyFill="1" applyBorder="1" applyAlignment="1">
      <alignment horizontal="center"/>
    </xf>
    <xf numFmtId="172" fontId="7" fillId="0" borderId="0" xfId="56" applyNumberFormat="1" applyFont="1" applyFill="1" applyBorder="1" applyAlignment="1">
      <alignment horizontal="center"/>
    </xf>
    <xf numFmtId="173" fontId="4" fillId="4" borderId="1" xfId="56" applyNumberFormat="1" applyFont="1" applyFill="1" applyBorder="1" applyAlignment="1">
      <alignment horizontal="center"/>
    </xf>
    <xf numFmtId="173" fontId="4" fillId="9" borderId="0" xfId="56" applyNumberFormat="1" applyFont="1" applyFill="1" applyBorder="1" applyAlignment="1">
      <alignment horizontal="center"/>
    </xf>
    <xf numFmtId="172" fontId="4" fillId="9" borderId="0" xfId="56" applyNumberFormat="1" applyFont="1" applyFill="1" applyBorder="1" applyAlignment="1">
      <alignment horizontal="center"/>
    </xf>
    <xf numFmtId="173" fontId="4" fillId="15" borderId="1" xfId="56" applyNumberFormat="1" applyFont="1" applyFill="1" applyBorder="1" applyAlignment="1">
      <alignment horizontal="center"/>
    </xf>
    <xf numFmtId="173" fontId="0" fillId="9" borderId="0" xfId="56" applyNumberFormat="1" applyFont="1" applyFill="1" applyAlignment="1"/>
    <xf numFmtId="172" fontId="0" fillId="9" borderId="0" xfId="56" applyNumberFormat="1" applyFont="1" applyFill="1" applyAlignment="1"/>
    <xf numFmtId="173" fontId="7" fillId="9" borderId="0" xfId="5" applyNumberFormat="1" applyFont="1" applyFill="1" applyBorder="1" applyAlignment="1">
      <alignment horizontal="center"/>
    </xf>
    <xf numFmtId="173" fontId="7" fillId="0" borderId="0" xfId="5" applyNumberFormat="1" applyFont="1" applyFill="1" applyBorder="1" applyAlignment="1">
      <alignment horizontal="center"/>
    </xf>
    <xf numFmtId="173" fontId="7" fillId="9" borderId="0" xfId="56" applyNumberFormat="1" applyFont="1" applyFill="1" applyBorder="1" applyAlignment="1">
      <alignment horizontal="center"/>
    </xf>
    <xf numFmtId="173" fontId="7" fillId="0" borderId="0" xfId="56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/>
    </xf>
    <xf numFmtId="0" fontId="25" fillId="0" borderId="33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166" fontId="25" fillId="0" borderId="35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73" fontId="4" fillId="9" borderId="9" xfId="56" applyNumberFormat="1" applyFont="1" applyFill="1" applyBorder="1" applyAlignment="1">
      <alignment horizontal="center"/>
    </xf>
    <xf numFmtId="172" fontId="0" fillId="9" borderId="0" xfId="56" applyNumberFormat="1" applyFont="1" applyFill="1" applyBorder="1" applyAlignment="1"/>
    <xf numFmtId="3" fontId="5" fillId="2" borderId="6" xfId="0" applyNumberFormat="1" applyFont="1" applyFill="1" applyBorder="1" applyAlignment="1">
      <alignment horizontal="center"/>
    </xf>
    <xf numFmtId="3" fontId="4" fillId="9" borderId="9" xfId="56" applyNumberFormat="1" applyFont="1" applyFill="1" applyBorder="1" applyAlignment="1">
      <alignment horizontal="center"/>
    </xf>
    <xf numFmtId="0" fontId="7" fillId="9" borderId="0" xfId="5" quotePrefix="1" applyFont="1" applyFill="1" applyBorder="1" applyAlignment="1">
      <alignment horizontal="center"/>
    </xf>
    <xf numFmtId="17" fontId="7" fillId="9" borderId="0" xfId="5" applyNumberFormat="1" applyFont="1" applyFill="1" applyBorder="1" applyAlignment="1">
      <alignment horizontal="center"/>
    </xf>
    <xf numFmtId="0" fontId="5" fillId="3" borderId="25" xfId="5" applyFont="1" applyFill="1" applyBorder="1" applyAlignment="1">
      <alignment wrapText="1"/>
    </xf>
    <xf numFmtId="0" fontId="7" fillId="3" borderId="24" xfId="5" applyFont="1" applyFill="1" applyBorder="1" applyAlignment="1">
      <alignment wrapText="1"/>
    </xf>
    <xf numFmtId="17" fontId="5" fillId="4" borderId="1" xfId="5" applyNumberFormat="1" applyFont="1" applyFill="1" applyBorder="1" applyAlignment="1">
      <alignment horizontal="center"/>
    </xf>
    <xf numFmtId="17" fontId="0" fillId="9" borderId="0" xfId="0" applyNumberFormat="1" applyFill="1" applyBorder="1" applyAlignment="1"/>
    <xf numFmtId="17" fontId="5" fillId="4" borderId="1" xfId="5" applyNumberFormat="1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5" fillId="17" borderId="1" xfId="0" applyFont="1" applyFill="1" applyBorder="1"/>
    <xf numFmtId="3" fontId="5" fillId="4" borderId="1" xfId="5" applyNumberFormat="1" applyFont="1" applyFill="1" applyBorder="1" applyAlignment="1">
      <alignment horizontal="center"/>
    </xf>
    <xf numFmtId="3" fontId="0" fillId="9" borderId="0" xfId="0" applyNumberFormat="1" applyFill="1" applyBorder="1" applyAlignment="1"/>
    <xf numFmtId="166" fontId="5" fillId="9" borderId="9" xfId="5" applyNumberFormat="1" applyFont="1" applyFill="1" applyBorder="1" applyAlignment="1">
      <alignment horizontal="center"/>
    </xf>
    <xf numFmtId="17" fontId="7" fillId="9" borderId="7" xfId="5" applyNumberFormat="1" applyFont="1" applyFill="1" applyBorder="1" applyAlignment="1">
      <alignment horizontal="center"/>
    </xf>
    <xf numFmtId="2" fontId="5" fillId="14" borderId="1" xfId="5" applyNumberFormat="1" applyFont="1" applyFill="1" applyBorder="1" applyAlignment="1">
      <alignment horizontal="center"/>
    </xf>
    <xf numFmtId="166" fontId="5" fillId="14" borderId="1" xfId="5" applyNumberFormat="1" applyFont="1" applyFill="1" applyBorder="1" applyAlignment="1">
      <alignment horizontal="center"/>
    </xf>
    <xf numFmtId="1" fontId="5" fillId="18" borderId="6" xfId="0" applyNumberFormat="1" applyFont="1" applyFill="1" applyBorder="1" applyAlignment="1">
      <alignment horizontal="center"/>
    </xf>
    <xf numFmtId="0" fontId="7" fillId="3" borderId="4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166" fontId="5" fillId="14" borderId="27" xfId="5" applyNumberFormat="1" applyFont="1" applyFill="1" applyBorder="1" applyAlignment="1">
      <alignment horizontal="center"/>
    </xf>
    <xf numFmtId="166" fontId="5" fillId="2" borderId="22" xfId="0" applyNumberFormat="1" applyFont="1" applyFill="1" applyBorder="1" applyAlignment="1">
      <alignment horizontal="center"/>
    </xf>
    <xf numFmtId="1" fontId="5" fillId="18" borderId="1" xfId="0" applyNumberFormat="1" applyFont="1" applyFill="1" applyBorder="1" applyAlignment="1">
      <alignment horizontal="center"/>
    </xf>
    <xf numFmtId="2" fontId="5" fillId="14" borderId="20" xfId="5" applyNumberFormat="1" applyFont="1" applyFill="1" applyBorder="1" applyAlignment="1">
      <alignment horizontal="center"/>
    </xf>
    <xf numFmtId="1" fontId="5" fillId="18" borderId="40" xfId="0" applyNumberFormat="1" applyFont="1" applyFill="1" applyBorder="1" applyAlignment="1">
      <alignment horizontal="center"/>
    </xf>
    <xf numFmtId="166" fontId="5" fillId="14" borderId="20" xfId="5" applyNumberFormat="1" applyFont="1" applyFill="1" applyBorder="1" applyAlignment="1">
      <alignment horizontal="center"/>
    </xf>
    <xf numFmtId="1" fontId="5" fillId="14" borderId="20" xfId="5" applyNumberFormat="1" applyFont="1" applyFill="1" applyBorder="1" applyAlignment="1">
      <alignment horizontal="center"/>
    </xf>
    <xf numFmtId="1" fontId="5" fillId="19" borderId="6" xfId="0" applyNumberFormat="1" applyFont="1" applyFill="1" applyBorder="1" applyAlignment="1">
      <alignment horizontal="center"/>
    </xf>
    <xf numFmtId="0" fontId="0" fillId="9" borderId="12" xfId="0" applyFill="1" applyBorder="1" applyAlignment="1">
      <alignment wrapText="1"/>
    </xf>
    <xf numFmtId="1" fontId="0" fillId="9" borderId="12" xfId="0" applyNumberFormat="1" applyFill="1" applyBorder="1" applyAlignment="1"/>
    <xf numFmtId="1" fontId="0" fillId="9" borderId="18" xfId="0" applyNumberFormat="1" applyFill="1" applyBorder="1" applyAlignment="1"/>
    <xf numFmtId="0" fontId="14" fillId="0" borderId="1" xfId="9" quotePrefix="1" applyFont="1" applyBorder="1" applyAlignment="1" applyProtection="1">
      <alignment horizontal="center"/>
    </xf>
    <xf numFmtId="0" fontId="4" fillId="9" borderId="1" xfId="0" applyFont="1" applyFill="1" applyBorder="1" applyAlignment="1">
      <alignment horizontal="left"/>
    </xf>
    <xf numFmtId="0" fontId="14" fillId="0" borderId="0" xfId="9" quotePrefix="1" applyFont="1" applyAlignment="1" applyProtection="1">
      <alignment horizontal="center"/>
    </xf>
    <xf numFmtId="0" fontId="21" fillId="9" borderId="15" xfId="0" applyFont="1" applyFill="1" applyBorder="1" applyAlignment="1"/>
    <xf numFmtId="0" fontId="21" fillId="9" borderId="0" xfId="0" applyFont="1" applyFill="1" applyBorder="1" applyAlignment="1"/>
    <xf numFmtId="166" fontId="5" fillId="18" borderId="6" xfId="0" applyNumberFormat="1" applyFont="1" applyFill="1" applyBorder="1" applyAlignment="1">
      <alignment horizontal="center"/>
    </xf>
    <xf numFmtId="166" fontId="5" fillId="18" borderId="40" xfId="0" applyNumberFormat="1" applyFont="1" applyFill="1" applyBorder="1" applyAlignment="1">
      <alignment horizontal="center"/>
    </xf>
    <xf numFmtId="166" fontId="5" fillId="18" borderId="1" xfId="0" applyNumberFormat="1" applyFont="1" applyFill="1" applyBorder="1" applyAlignment="1">
      <alignment horizontal="center"/>
    </xf>
    <xf numFmtId="0" fontId="4" fillId="0" borderId="1" xfId="5" applyFont="1" applyBorder="1" applyAlignment="1">
      <alignment horizontal="center" wrapText="1"/>
    </xf>
    <xf numFmtId="0" fontId="7" fillId="0" borderId="1" xfId="5" applyFont="1" applyBorder="1" applyAlignment="1">
      <alignment wrapText="1"/>
    </xf>
    <xf numFmtId="0" fontId="7" fillId="0" borderId="1" xfId="5" applyFont="1" applyBorder="1" applyAlignment="1">
      <alignment horizontal="center" wrapText="1"/>
    </xf>
    <xf numFmtId="166" fontId="7" fillId="2" borderId="6" xfId="0" applyNumberFormat="1" applyFont="1" applyFill="1" applyBorder="1" applyAlignment="1">
      <alignment horizontal="center"/>
    </xf>
    <xf numFmtId="167" fontId="7" fillId="2" borderId="6" xfId="8" applyNumberFormat="1" applyFont="1" applyFill="1" applyBorder="1" applyAlignment="1">
      <alignment horizontal="center"/>
    </xf>
    <xf numFmtId="0" fontId="7" fillId="3" borderId="1" xfId="5" applyFont="1" applyFill="1" applyBorder="1" applyAlignment="1">
      <alignment horizontal="center" wrapText="1"/>
    </xf>
    <xf numFmtId="1" fontId="5" fillId="0" borderId="24" xfId="5" applyNumberFormat="1" applyFont="1" applyFill="1" applyBorder="1" applyAlignment="1">
      <alignment horizontal="center"/>
    </xf>
    <xf numFmtId="0" fontId="4" fillId="6" borderId="3" xfId="5" applyFont="1" applyFill="1" applyBorder="1" applyAlignment="1">
      <alignment horizontal="center"/>
    </xf>
    <xf numFmtId="0" fontId="14" fillId="0" borderId="1" xfId="9" applyFont="1" applyFill="1" applyBorder="1" applyAlignment="1" applyProtection="1">
      <alignment horizontal="center" vertical="center"/>
    </xf>
    <xf numFmtId="0" fontId="31" fillId="9" borderId="23" xfId="0" applyFont="1" applyFill="1" applyBorder="1" applyAlignment="1"/>
    <xf numFmtId="0" fontId="31" fillId="9" borderId="12" xfId="0" applyFont="1" applyFill="1" applyBorder="1" applyAlignment="1"/>
    <xf numFmtId="0" fontId="31" fillId="9" borderId="0" xfId="0" applyFont="1" applyFill="1" applyAlignment="1"/>
    <xf numFmtId="0" fontId="31" fillId="9" borderId="13" xfId="0" applyFont="1" applyFill="1" applyBorder="1" applyAlignment="1"/>
    <xf numFmtId="0" fontId="31" fillId="9" borderId="14" xfId="0" applyFont="1" applyFill="1" applyBorder="1" applyAlignment="1"/>
    <xf numFmtId="0" fontId="31" fillId="9" borderId="15" xfId="0" applyFont="1" applyFill="1" applyBorder="1" applyAlignment="1"/>
    <xf numFmtId="0" fontId="31" fillId="9" borderId="0" xfId="0" applyFont="1" applyFill="1" applyBorder="1" applyAlignment="1"/>
    <xf numFmtId="0" fontId="31" fillId="9" borderId="16" xfId="0" applyFont="1" applyFill="1" applyBorder="1" applyAlignment="1"/>
    <xf numFmtId="0" fontId="14" fillId="0" borderId="1" xfId="9" applyFont="1" applyFill="1" applyBorder="1" applyAlignment="1" applyProtection="1">
      <alignment horizontal="center"/>
    </xf>
    <xf numFmtId="0" fontId="31" fillId="9" borderId="17" xfId="0" applyFont="1" applyFill="1" applyBorder="1" applyAlignment="1"/>
    <xf numFmtId="0" fontId="31" fillId="9" borderId="18" xfId="0" applyFont="1" applyFill="1" applyBorder="1" applyAlignment="1"/>
    <xf numFmtId="0" fontId="31" fillId="9" borderId="19" xfId="0" applyFont="1" applyFill="1" applyBorder="1" applyAlignment="1"/>
    <xf numFmtId="0" fontId="30" fillId="9" borderId="0" xfId="9" quotePrefix="1" applyFont="1" applyFill="1" applyAlignment="1" applyProtection="1"/>
    <xf numFmtId="0" fontId="4" fillId="9" borderId="20" xfId="5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9" borderId="20" xfId="5" applyFont="1" applyFill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7" fillId="3" borderId="4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7" fillId="16" borderId="1" xfId="5" applyFont="1" applyFill="1" applyBorder="1" applyAlignment="1">
      <alignment horizontal="center"/>
    </xf>
  </cellXfs>
  <cellStyles count="60">
    <cellStyle name="% 53" xfId="18" xr:uid="{00000000-0005-0000-0000-000000000000}"/>
    <cellStyle name="******************************************" xfId="16" xr:uid="{00000000-0005-0000-0000-000001000000}"/>
    <cellStyle name="Comma" xfId="56" builtinId="3"/>
    <cellStyle name="Comma 2" xfId="14" xr:uid="{00000000-0005-0000-0000-000003000000}"/>
    <cellStyle name="Comma 2 2" xfId="21" xr:uid="{00000000-0005-0000-0000-000004000000}"/>
    <cellStyle name="Comma 2 2 2" xfId="48" xr:uid="{00000000-0005-0000-0000-000005000000}"/>
    <cellStyle name="Comma 3" xfId="20" xr:uid="{00000000-0005-0000-0000-000006000000}"/>
    <cellStyle name="Comma 3 2" xfId="27" xr:uid="{00000000-0005-0000-0000-000007000000}"/>
    <cellStyle name="Comma 3 2 2" xfId="37" xr:uid="{00000000-0005-0000-0000-000008000000}"/>
    <cellStyle name="Comma 3 2 2 2" xfId="53" xr:uid="{00000000-0005-0000-0000-000009000000}"/>
    <cellStyle name="Comma 3 2 3" xfId="50" xr:uid="{00000000-0005-0000-0000-00000A000000}"/>
    <cellStyle name="Comma 4" xfId="26" xr:uid="{00000000-0005-0000-0000-00000B000000}"/>
    <cellStyle name="Comma 4 2" xfId="36" xr:uid="{00000000-0005-0000-0000-00000C000000}"/>
    <cellStyle name="Comma 4 2 2" xfId="52" xr:uid="{00000000-0005-0000-0000-00000D000000}"/>
    <cellStyle name="Comma 4 3" xfId="49" xr:uid="{00000000-0005-0000-0000-00000E000000}"/>
    <cellStyle name="Comma 5" xfId="34" xr:uid="{00000000-0005-0000-0000-00000F000000}"/>
    <cellStyle name="Comma 5 2" xfId="41" xr:uid="{00000000-0005-0000-0000-000010000000}"/>
    <cellStyle name="Comma 5 2 2" xfId="54" xr:uid="{00000000-0005-0000-0000-000011000000}"/>
    <cellStyle name="Comma 5 3" xfId="51" xr:uid="{00000000-0005-0000-0000-000012000000}"/>
    <cellStyle name="Comma 5 79" xfId="44" xr:uid="{00000000-0005-0000-0000-000013000000}"/>
    <cellStyle name="Comma 6" xfId="12" xr:uid="{00000000-0005-0000-0000-000014000000}"/>
    <cellStyle name="Comma 7" xfId="47" xr:uid="{00000000-0005-0000-0000-000015000000}"/>
    <cellStyle name="Currency 2" xfId="43" xr:uid="{00000000-0005-0000-0000-000016000000}"/>
    <cellStyle name="Hyperlink" xfId="9" builtinId="8"/>
    <cellStyle name="Hyperlink 2" xfId="22" xr:uid="{00000000-0005-0000-0000-000018000000}"/>
    <cellStyle name="Hyperlink 2 2" xfId="58" xr:uid="{00000000-0005-0000-0000-000019000000}"/>
    <cellStyle name="Hyperlink 3" xfId="17" xr:uid="{00000000-0005-0000-0000-00001A000000}"/>
    <cellStyle name="Hyperlink 4" xfId="57" xr:uid="{00000000-0005-0000-0000-00001B000000}"/>
    <cellStyle name="NJS" xfId="1" xr:uid="{00000000-0005-0000-0000-00001C000000}"/>
    <cellStyle name="Normal" xfId="0" builtinId="0"/>
    <cellStyle name="Normal 11 2" xfId="19" xr:uid="{00000000-0005-0000-0000-00001E000000}"/>
    <cellStyle name="Normal 17" xfId="42" xr:uid="{00000000-0005-0000-0000-00001F000000}"/>
    <cellStyle name="Normal 17 2" xfId="55" xr:uid="{00000000-0005-0000-0000-000020000000}"/>
    <cellStyle name="Normal 2" xfId="2" xr:uid="{00000000-0005-0000-0000-000021000000}"/>
    <cellStyle name="Normal 2 2" xfId="28" xr:uid="{00000000-0005-0000-0000-000022000000}"/>
    <cellStyle name="Normal 2 3" xfId="24" xr:uid="{00000000-0005-0000-0000-000023000000}"/>
    <cellStyle name="Normal 2 4" xfId="23" xr:uid="{00000000-0005-0000-0000-000024000000}"/>
    <cellStyle name="Normal 2 5" xfId="59" xr:uid="{00000000-0005-0000-0000-000025000000}"/>
    <cellStyle name="Normal 3" xfId="3" xr:uid="{00000000-0005-0000-0000-000026000000}"/>
    <cellStyle name="Normal 3 2" xfId="13" xr:uid="{00000000-0005-0000-0000-000027000000}"/>
    <cellStyle name="Normal 4" xfId="29" xr:uid="{00000000-0005-0000-0000-000028000000}"/>
    <cellStyle name="Normal 4 2" xfId="4" xr:uid="{00000000-0005-0000-0000-000029000000}"/>
    <cellStyle name="Normal 5" xfId="30" xr:uid="{00000000-0005-0000-0000-00002A000000}"/>
    <cellStyle name="Normal 6" xfId="25" xr:uid="{00000000-0005-0000-0000-00002B000000}"/>
    <cellStyle name="Normal 6 2" xfId="35" xr:uid="{00000000-0005-0000-0000-00002C000000}"/>
    <cellStyle name="Normal 7" xfId="33" xr:uid="{00000000-0005-0000-0000-00002D000000}"/>
    <cellStyle name="Normal 7 2" xfId="40" xr:uid="{00000000-0005-0000-0000-00002E000000}"/>
    <cellStyle name="Normal 8" xfId="10" xr:uid="{00000000-0005-0000-0000-00002F000000}"/>
    <cellStyle name="Normal 9" xfId="45" xr:uid="{00000000-0005-0000-0000-000030000000}"/>
    <cellStyle name="Normal_boardoverviewv2" xfId="5" xr:uid="{00000000-0005-0000-0000-000031000000}"/>
    <cellStyle name="Percent" xfId="8" builtinId="5"/>
    <cellStyle name="Percent 2" xfId="6" xr:uid="{00000000-0005-0000-0000-000033000000}"/>
    <cellStyle name="Percent 2 2" xfId="15" xr:uid="{00000000-0005-0000-0000-000034000000}"/>
    <cellStyle name="Percent 3" xfId="7" xr:uid="{00000000-0005-0000-0000-000035000000}"/>
    <cellStyle name="Percent 3 2" xfId="39" xr:uid="{00000000-0005-0000-0000-000036000000}"/>
    <cellStyle name="Percent 3 3" xfId="32" xr:uid="{00000000-0005-0000-0000-000037000000}"/>
    <cellStyle name="Percent 4" xfId="31" xr:uid="{00000000-0005-0000-0000-000038000000}"/>
    <cellStyle name="Percent 4 2" xfId="38" xr:uid="{00000000-0005-0000-0000-000039000000}"/>
    <cellStyle name="Percent 5" xfId="11" xr:uid="{00000000-0005-0000-0000-00003A000000}"/>
    <cellStyle name="Percent 6" xfId="46" xr:uid="{00000000-0005-0000-0000-00003B000000}"/>
  </cellStyles>
  <dxfs count="2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Table Style 1" pivot="0" count="0" xr9:uid="{00000000-0011-0000-FFFF-FFFF00000000}"/>
  </tableStyles>
  <colors>
    <mruColors>
      <color rgb="FFFFFF99"/>
      <color rgb="FFCCFFCC"/>
      <color rgb="FFFF00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" displayName="Table3" ref="C3:G30" totalsRowShown="0" headerRowDxfId="20" dataDxfId="18" headerRowBorderDxfId="19" tableBorderDxfId="17" totalsRowBorderDxfId="16">
  <tableColumns count="5">
    <tableColumn id="1" xr3:uid="{00000000-0010-0000-0000-000001000000}" name="Version" dataDxfId="15" dataCellStyle="Normal 11 2"/>
    <tableColumn id="2" xr3:uid="{00000000-0010-0000-0000-000002000000}" name="Date" dataDxfId="14" dataCellStyle="Normal 11 2"/>
    <tableColumn id="3" xr3:uid="{00000000-0010-0000-0000-000003000000}" name="Comments/ Notable changes (including sheet and cell references)" dataDxfId="13" dataCellStyle="Normal 11 2"/>
    <tableColumn id="4" xr3:uid="{00000000-0010-0000-0000-000004000000}" name="Effect of changes" dataDxfId="12" dataCellStyle="Normal 11 2"/>
    <tableColumn id="5" xr3:uid="{00000000-0010-0000-0000-000005000000}" name="Reason for changes" dataDxfId="11" dataCellStyle="Normal 11 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40"/>
  <sheetViews>
    <sheetView tabSelected="1" zoomScale="85" zoomScaleNormal="85" workbookViewId="0"/>
  </sheetViews>
  <sheetFormatPr defaultColWidth="8.90625" defaultRowHeight="15"/>
  <cols>
    <col min="1" max="1" width="2.1796875" style="274" customWidth="1"/>
    <col min="2" max="2" width="3.6328125" style="274" customWidth="1"/>
    <col min="3" max="3" width="33.90625" style="274" bestFit="1" customWidth="1"/>
    <col min="4" max="4" width="23.1796875" style="274" customWidth="1"/>
    <col min="5" max="5" width="47.26953125" style="274" customWidth="1"/>
    <col min="6" max="6" width="3.36328125" style="274" customWidth="1"/>
    <col min="7" max="7" width="8.90625" style="274"/>
    <col min="8" max="9" width="0" style="274" hidden="1" customWidth="1"/>
    <col min="10" max="16384" width="8.90625" style="274"/>
  </cols>
  <sheetData>
    <row r="1" spans="2:8" ht="15.6" thickBot="1">
      <c r="B1" s="272"/>
      <c r="C1" s="273"/>
      <c r="D1" s="273"/>
      <c r="E1" s="273"/>
      <c r="F1" s="272"/>
    </row>
    <row r="2" spans="2:8">
      <c r="B2" s="275"/>
      <c r="C2" s="68" t="s">
        <v>31</v>
      </c>
      <c r="D2" s="69"/>
      <c r="E2" s="273"/>
      <c r="F2" s="276"/>
      <c r="H2" s="274" t="s">
        <v>26</v>
      </c>
    </row>
    <row r="3" spans="2:8">
      <c r="B3" s="277"/>
      <c r="C3" s="44" t="s">
        <v>155</v>
      </c>
      <c r="D3" s="63"/>
      <c r="E3" s="278"/>
      <c r="F3" s="279"/>
    </row>
    <row r="4" spans="2:8">
      <c r="B4" s="277"/>
      <c r="C4" s="63"/>
      <c r="D4" s="63"/>
      <c r="E4" s="278"/>
      <c r="F4" s="279"/>
      <c r="H4" s="274" t="s">
        <v>27</v>
      </c>
    </row>
    <row r="5" spans="2:8">
      <c r="B5" s="277"/>
      <c r="C5" s="47" t="s">
        <v>21</v>
      </c>
      <c r="D5" s="63"/>
      <c r="E5" s="278"/>
      <c r="F5" s="279"/>
    </row>
    <row r="6" spans="2:8">
      <c r="B6" s="277"/>
      <c r="C6" s="278"/>
      <c r="D6" s="278"/>
      <c r="F6" s="279"/>
    </row>
    <row r="7" spans="2:8">
      <c r="B7" s="277"/>
      <c r="C7" s="31" t="s">
        <v>22</v>
      </c>
      <c r="D7" s="31" t="s">
        <v>23</v>
      </c>
      <c r="E7" s="31" t="s">
        <v>25</v>
      </c>
      <c r="F7" s="279"/>
    </row>
    <row r="8" spans="2:8">
      <c r="B8" s="277"/>
      <c r="C8" s="31"/>
      <c r="D8" s="30"/>
      <c r="E8" s="31"/>
      <c r="F8" s="279"/>
    </row>
    <row r="9" spans="2:8">
      <c r="B9" s="277"/>
      <c r="C9" s="73" t="s">
        <v>24</v>
      </c>
      <c r="D9" s="32" t="s">
        <v>28</v>
      </c>
      <c r="E9" s="30"/>
      <c r="F9" s="279"/>
    </row>
    <row r="10" spans="2:8">
      <c r="B10" s="277"/>
      <c r="C10" s="73" t="s">
        <v>47</v>
      </c>
      <c r="D10" s="32" t="s">
        <v>47</v>
      </c>
      <c r="E10" s="256" t="s">
        <v>35</v>
      </c>
      <c r="F10" s="279"/>
    </row>
    <row r="11" spans="2:8">
      <c r="B11" s="277"/>
      <c r="C11" s="73" t="s">
        <v>29</v>
      </c>
      <c r="D11" s="32" t="s">
        <v>18</v>
      </c>
      <c r="E11" s="256" t="s">
        <v>173</v>
      </c>
      <c r="F11" s="279"/>
    </row>
    <row r="12" spans="2:8">
      <c r="B12" s="277"/>
      <c r="C12" s="73" t="s">
        <v>93</v>
      </c>
      <c r="D12" s="257" t="s">
        <v>93</v>
      </c>
      <c r="E12" s="256" t="s">
        <v>403</v>
      </c>
      <c r="F12" s="279"/>
    </row>
    <row r="13" spans="2:8">
      <c r="B13" s="277"/>
      <c r="C13" s="105" t="s">
        <v>103</v>
      </c>
      <c r="D13" s="255" t="s">
        <v>405</v>
      </c>
      <c r="E13" s="256" t="s">
        <v>404</v>
      </c>
      <c r="F13" s="279"/>
    </row>
    <row r="14" spans="2:8">
      <c r="B14" s="277"/>
      <c r="C14" s="105" t="s">
        <v>402</v>
      </c>
      <c r="D14" s="255" t="s">
        <v>402</v>
      </c>
      <c r="E14" s="256" t="s">
        <v>414</v>
      </c>
      <c r="F14" s="279"/>
    </row>
    <row r="15" spans="2:8">
      <c r="B15" s="277"/>
      <c r="C15" s="73" t="s">
        <v>409</v>
      </c>
      <c r="D15" s="33" t="s">
        <v>409</v>
      </c>
      <c r="E15" s="256" t="s">
        <v>415</v>
      </c>
      <c r="F15" s="279"/>
    </row>
    <row r="16" spans="2:8">
      <c r="B16" s="277"/>
      <c r="C16" s="73" t="s">
        <v>410</v>
      </c>
      <c r="D16" s="33" t="s">
        <v>413</v>
      </c>
      <c r="E16" s="256" t="s">
        <v>453</v>
      </c>
      <c r="F16" s="279"/>
    </row>
    <row r="17" spans="2:6">
      <c r="B17" s="277"/>
      <c r="C17" s="73" t="s">
        <v>411</v>
      </c>
      <c r="D17" s="33" t="s">
        <v>411</v>
      </c>
      <c r="E17" s="256" t="s">
        <v>416</v>
      </c>
      <c r="F17" s="279"/>
    </row>
    <row r="18" spans="2:6">
      <c r="B18" s="277"/>
      <c r="C18" s="73" t="s">
        <v>412</v>
      </c>
      <c r="D18" s="33" t="s">
        <v>412</v>
      </c>
      <c r="E18" s="256" t="s">
        <v>417</v>
      </c>
      <c r="F18" s="279"/>
    </row>
    <row r="19" spans="2:6">
      <c r="B19" s="277"/>
      <c r="C19" s="73" t="s">
        <v>543</v>
      </c>
      <c r="D19" s="280" t="s">
        <v>560</v>
      </c>
      <c r="E19" s="256" t="s">
        <v>544</v>
      </c>
      <c r="F19" s="279"/>
    </row>
    <row r="20" spans="2:6">
      <c r="B20" s="277"/>
      <c r="C20" s="73" t="s">
        <v>542</v>
      </c>
      <c r="D20" s="271" t="s">
        <v>559</v>
      </c>
      <c r="E20" s="256" t="s">
        <v>545</v>
      </c>
      <c r="F20" s="279"/>
    </row>
    <row r="21" spans="2:6">
      <c r="B21" s="277"/>
      <c r="C21" s="73" t="s">
        <v>546</v>
      </c>
      <c r="D21" s="271" t="s">
        <v>546</v>
      </c>
      <c r="E21" s="256" t="s">
        <v>418</v>
      </c>
      <c r="F21" s="279"/>
    </row>
    <row r="22" spans="2:6">
      <c r="B22" s="277"/>
      <c r="C22" s="73" t="s">
        <v>547</v>
      </c>
      <c r="D22" s="271" t="s">
        <v>547</v>
      </c>
      <c r="E22" s="256" t="s">
        <v>419</v>
      </c>
      <c r="F22" s="279"/>
    </row>
    <row r="23" spans="2:6">
      <c r="B23" s="277"/>
      <c r="C23" s="73" t="s">
        <v>548</v>
      </c>
      <c r="D23" s="271" t="s">
        <v>548</v>
      </c>
      <c r="E23" s="256" t="s">
        <v>420</v>
      </c>
      <c r="F23" s="279"/>
    </row>
    <row r="24" spans="2:6">
      <c r="B24" s="277"/>
      <c r="C24" s="73" t="s">
        <v>549</v>
      </c>
      <c r="D24" s="271" t="s">
        <v>549</v>
      </c>
      <c r="E24" s="256" t="s">
        <v>421</v>
      </c>
      <c r="F24" s="279"/>
    </row>
    <row r="25" spans="2:6">
      <c r="B25" s="277"/>
      <c r="C25" s="73" t="s">
        <v>550</v>
      </c>
      <c r="D25" s="271" t="s">
        <v>550</v>
      </c>
      <c r="E25" s="256" t="s">
        <v>422</v>
      </c>
      <c r="F25" s="279"/>
    </row>
    <row r="26" spans="2:6">
      <c r="B26" s="277"/>
      <c r="C26" s="73" t="s">
        <v>551</v>
      </c>
      <c r="D26" s="271" t="s">
        <v>551</v>
      </c>
      <c r="E26" s="256" t="s">
        <v>450</v>
      </c>
      <c r="F26" s="279"/>
    </row>
    <row r="27" spans="2:6">
      <c r="B27" s="277"/>
      <c r="C27" s="73" t="s">
        <v>552</v>
      </c>
      <c r="D27" s="271" t="s">
        <v>558</v>
      </c>
      <c r="E27" s="256" t="s">
        <v>451</v>
      </c>
      <c r="F27" s="279"/>
    </row>
    <row r="28" spans="2:6">
      <c r="B28" s="277"/>
      <c r="C28" s="73" t="s">
        <v>553</v>
      </c>
      <c r="D28" s="271" t="s">
        <v>553</v>
      </c>
      <c r="E28" s="256" t="s">
        <v>454</v>
      </c>
      <c r="F28" s="279"/>
    </row>
    <row r="29" spans="2:6">
      <c r="B29" s="277"/>
      <c r="C29" s="73" t="s">
        <v>554</v>
      </c>
      <c r="D29" s="271" t="s">
        <v>554</v>
      </c>
      <c r="E29" s="256" t="s">
        <v>423</v>
      </c>
      <c r="F29" s="279"/>
    </row>
    <row r="30" spans="2:6">
      <c r="B30" s="277"/>
      <c r="C30" s="73" t="s">
        <v>555</v>
      </c>
      <c r="D30" s="271" t="s">
        <v>555</v>
      </c>
      <c r="E30" s="256" t="s">
        <v>424</v>
      </c>
      <c r="F30" s="279"/>
    </row>
    <row r="31" spans="2:6">
      <c r="B31" s="277"/>
      <c r="C31" s="73" t="s">
        <v>556</v>
      </c>
      <c r="D31" s="271" t="s">
        <v>556</v>
      </c>
      <c r="E31" s="256" t="s">
        <v>425</v>
      </c>
      <c r="F31" s="279"/>
    </row>
    <row r="32" spans="2:6">
      <c r="B32" s="277"/>
      <c r="C32" s="73" t="s">
        <v>557</v>
      </c>
      <c r="D32" s="271" t="s">
        <v>557</v>
      </c>
      <c r="E32" s="256" t="s">
        <v>520</v>
      </c>
      <c r="F32" s="279"/>
    </row>
    <row r="33" spans="2:6">
      <c r="B33" s="277"/>
      <c r="C33" s="73"/>
      <c r="D33" s="33"/>
      <c r="E33" s="30"/>
      <c r="F33" s="279"/>
    </row>
    <row r="34" spans="2:6" ht="15.6" thickBot="1">
      <c r="B34" s="281"/>
      <c r="C34" s="282"/>
      <c r="D34" s="282"/>
      <c r="E34" s="282"/>
      <c r="F34" s="283"/>
    </row>
    <row r="40" spans="2:6">
      <c r="E40" s="284"/>
    </row>
  </sheetData>
  <hyperlinks>
    <hyperlink ref="D9" location="'Key '!A1" display="'Key '" xr:uid="{00000000-0004-0000-0000-000000000000}"/>
    <hyperlink ref="D11" location="Inflation!A1" display="Inflation" xr:uid="{00000000-0004-0000-0000-000001000000}"/>
    <hyperlink ref="D10" location="'Change log'!A1" display="Change log" xr:uid="{00000000-0004-0000-0000-000002000000}"/>
    <hyperlink ref="D13" location="'T2 - Staff (Bt)'!A1" display="T2 - Staff (Bt)" xr:uid="{00000000-0004-0000-0000-000003000000}"/>
    <hyperlink ref="D14" location="'T3 - Non-staff (Bt)'!A1" display="T3 - Non-Staff (Bt)" xr:uid="{00000000-0004-0000-0000-000004000000}"/>
    <hyperlink ref="D15" location="'T4 - Base Opex'!A1" display="T4- Base Opex" xr:uid="{00000000-0004-0000-0000-000005000000}"/>
    <hyperlink ref="D16" location="'T5 - Enh Opex '!A1" display="T5 - Enh Opex" xr:uid="{00000000-0004-0000-0000-000006000000}"/>
    <hyperlink ref="D17" location="'T6 - Et Opex'!A1" display="T6 - Et Opex" xr:uid="{00000000-0004-0000-0000-000007000000}"/>
    <hyperlink ref="D18" location="'T7 - Net Planning'!A1" display="T7 - Net Planning" xr:uid="{00000000-0004-0000-0000-000008000000}"/>
    <hyperlink ref="D12" location="'T1- Summary '!A1" display="T1- Summary" xr:uid="{00000000-0004-0000-0000-000015000000}"/>
    <hyperlink ref="D19" location="'T8 - Connection Fees '!A1" display="T8 - Connection Fees" xr:uid="{8066EFD0-4703-4805-8ADD-FADBCA898F78}"/>
    <hyperlink ref="D20" location="'T9 - Connection Projects'!A1" display="T9 - Connection Projects" xr:uid="{95B9827E-EE1D-4BFB-AC08-23E833686D18}"/>
    <hyperlink ref="D21" location="'T10 - Pensions'!A1" display="T10 - Pensions" xr:uid="{EFAFE9FA-7580-4EFF-B765-1CCAF6EF6AB9}"/>
    <hyperlink ref="D22" location="'T11 - Margin'!A1" display="T11 - Margin" xr:uid="{05E82EB3-B85D-4A38-B436-8BCFC0AFAB23}"/>
    <hyperlink ref="D23" location="'T12 - Dt Opex'!A1" display="T12 - Dt Opex" xr:uid="{BD645F3D-1EFF-45A0-BF8F-0E1BFBA7E132}"/>
    <hyperlink ref="D24" location="'T13 - Zt Capex'!A1" display="T13 - Zt Capex" xr:uid="{310E8EF7-B234-4AAC-BE89-6C1C550E23F8}"/>
    <hyperlink ref="D25" location="'T14 - TNPPs'!A1" display="T14 - TNPPs" xr:uid="{AD2BCE2A-9B7A-4849-868D-2069D6AC294C}"/>
    <hyperlink ref="D26" location="'T15 - Base Capex'!A1" display="T15 - Base Capex" xr:uid="{CBCDDA1B-BB4D-4456-85A0-AA49E4B1BD3A}"/>
    <hyperlink ref="D27" location="'T16 - Enh Capex'!A1" display="T16 - Enh Capex" xr:uid="{AA4959F7-6A28-4149-9586-623778FF1FCE}"/>
    <hyperlink ref="D28" location="'T17 - Vt Capex'!A1" display="T17 - Vt Capex" xr:uid="{58E528AD-90DA-4018-BB44-4B610BD03F16}"/>
    <hyperlink ref="D29" location="'T18 - RAB Summary'!A1" display="T18 - RAB Summary" xr:uid="{955FFFD2-59EC-4FE3-9C78-785C6C4EB628}"/>
    <hyperlink ref="D30" location="'T19 - Ancillary Services'!A1" display="T19 - Ancillary Services" xr:uid="{9EE612F6-8C06-4954-99A1-EB31D0798A13}"/>
    <hyperlink ref="D31" location="'T20 - PC Delivery'!A1" display="T20 - PC Delivery" xr:uid="{F221EBC0-9220-43D6-8E29-A96D0533F716}"/>
    <hyperlink ref="D32" location="'T21 - Staff Resource Matrix'!A1" display="T21 - Staff Resource Matrix" xr:uid="{7D259CB0-6269-45C1-B19E-8C768AC851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L332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1.36328125" style="38" customWidth="1"/>
    <col min="8" max="12" width="11" style="50" customWidth="1"/>
    <col min="13" max="14" width="2.6328125" style="38" customWidth="1"/>
    <col min="15" max="79" width="8.90625" style="38"/>
    <col min="80" max="16384" width="8.90625" style="50"/>
  </cols>
  <sheetData>
    <row r="1" spans="2:90" s="38" customFormat="1" ht="15.6" thickBot="1">
      <c r="D1" s="93"/>
    </row>
    <row r="2" spans="2:90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2"/>
      <c r="N2" s="24"/>
    </row>
    <row r="3" spans="2:90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45"/>
      <c r="N3" s="24"/>
    </row>
    <row r="4" spans="2:90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45"/>
      <c r="N4" s="24"/>
    </row>
    <row r="5" spans="2:90" s="38" customFormat="1">
      <c r="B5" s="43"/>
      <c r="C5" s="46" t="s">
        <v>449</v>
      </c>
      <c r="D5" s="34"/>
      <c r="E5" s="20"/>
      <c r="F5" s="21"/>
      <c r="G5" s="24"/>
      <c r="H5" s="24"/>
      <c r="I5" s="24"/>
      <c r="J5" s="24"/>
      <c r="K5" s="24"/>
      <c r="L5" s="24"/>
      <c r="M5" s="45"/>
      <c r="N5" s="24"/>
    </row>
    <row r="6" spans="2:90" s="38" customFormat="1">
      <c r="B6" s="43"/>
      <c r="C6" s="47"/>
      <c r="D6" s="34"/>
      <c r="E6" s="20"/>
      <c r="F6" s="20"/>
      <c r="G6" s="24"/>
      <c r="H6" s="285" t="s">
        <v>232</v>
      </c>
      <c r="I6" s="286"/>
      <c r="J6" s="286"/>
      <c r="K6" s="286"/>
      <c r="L6" s="287"/>
      <c r="M6" s="45"/>
      <c r="N6" s="24"/>
    </row>
    <row r="7" spans="2:90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5" t="s">
        <v>33</v>
      </c>
      <c r="K7" s="5" t="s">
        <v>33</v>
      </c>
      <c r="L7" s="5" t="s">
        <v>33</v>
      </c>
      <c r="M7" s="45"/>
      <c r="N7" s="24"/>
    </row>
    <row r="8" spans="2:90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5" t="s">
        <v>13</v>
      </c>
      <c r="K8" s="5" t="s">
        <v>12</v>
      </c>
      <c r="L8" s="5" t="s">
        <v>12</v>
      </c>
      <c r="M8" s="45"/>
      <c r="N8" s="24"/>
    </row>
    <row r="9" spans="2:90" s="38" customFormat="1">
      <c r="B9" s="43"/>
      <c r="C9" s="53"/>
      <c r="D9" s="95"/>
      <c r="E9" s="12"/>
      <c r="F9" s="12"/>
      <c r="G9" s="24"/>
      <c r="H9" s="6" t="s">
        <v>156</v>
      </c>
      <c r="I9" s="6" t="s">
        <v>157</v>
      </c>
      <c r="J9" s="6" t="s">
        <v>158</v>
      </c>
      <c r="K9" s="6" t="s">
        <v>159</v>
      </c>
      <c r="L9" s="6" t="s">
        <v>160</v>
      </c>
      <c r="M9" s="45"/>
      <c r="N9" s="24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</row>
    <row r="10" spans="2:90" s="38" customFormat="1">
      <c r="B10" s="71"/>
      <c r="C10" s="72"/>
      <c r="D10" s="102"/>
      <c r="E10" s="72"/>
      <c r="F10" s="72"/>
      <c r="G10" s="72"/>
      <c r="H10" s="88">
        <v>44287</v>
      </c>
      <c r="I10" s="88">
        <v>44652</v>
      </c>
      <c r="J10" s="88">
        <v>45017</v>
      </c>
      <c r="K10" s="88">
        <v>45383</v>
      </c>
      <c r="L10" s="88">
        <v>45748</v>
      </c>
      <c r="M10" s="59"/>
      <c r="P10" s="63"/>
    </row>
    <row r="11" spans="2:90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59"/>
      <c r="P11" s="63"/>
    </row>
    <row r="12" spans="2:90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29"/>
      <c r="I12" s="29"/>
      <c r="J12" s="29"/>
      <c r="K12" s="29"/>
      <c r="L12" s="29"/>
      <c r="M12" s="59"/>
      <c r="P12" s="63"/>
    </row>
    <row r="13" spans="2:90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07"/>
      <c r="I13" s="107"/>
      <c r="J13" s="107"/>
      <c r="K13" s="107"/>
      <c r="L13" s="107"/>
      <c r="M13" s="59"/>
      <c r="P13" s="63"/>
    </row>
    <row r="14" spans="2:90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07"/>
      <c r="I14" s="107"/>
      <c r="J14" s="107"/>
      <c r="K14" s="107"/>
      <c r="L14" s="107"/>
      <c r="M14" s="59"/>
    </row>
    <row r="15" spans="2:90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07"/>
      <c r="I15" s="107"/>
      <c r="J15" s="107"/>
      <c r="K15" s="107"/>
      <c r="L15" s="107"/>
      <c r="M15" s="59"/>
    </row>
    <row r="16" spans="2:90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08">
        <f>SUM(H13:H15)</f>
        <v>0</v>
      </c>
      <c r="I16" s="108">
        <f t="shared" ref="I16:L16" si="1">SUM(I13:I15)</f>
        <v>0</v>
      </c>
      <c r="J16" s="108">
        <f t="shared" si="1"/>
        <v>0</v>
      </c>
      <c r="K16" s="108">
        <f t="shared" si="1"/>
        <v>0</v>
      </c>
      <c r="L16" s="108">
        <f t="shared" si="1"/>
        <v>0</v>
      </c>
      <c r="M16" s="59"/>
    </row>
    <row r="17" spans="2:13" s="38" customFormat="1">
      <c r="B17" s="71"/>
      <c r="C17" s="20"/>
      <c r="D17" s="36"/>
      <c r="E17" s="35"/>
      <c r="F17" s="20"/>
      <c r="G17" s="72"/>
      <c r="H17" s="111"/>
      <c r="I17" s="111"/>
      <c r="J17" s="111"/>
      <c r="K17" s="111"/>
      <c r="L17" s="111"/>
      <c r="M17" s="59"/>
    </row>
    <row r="18" spans="2:13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110"/>
      <c r="K18" s="110"/>
      <c r="L18" s="110"/>
      <c r="M18" s="59"/>
    </row>
    <row r="19" spans="2:13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29"/>
      <c r="I19" s="29"/>
      <c r="J19" s="29"/>
      <c r="K19" s="29"/>
      <c r="L19" s="29"/>
      <c r="M19" s="59"/>
    </row>
    <row r="20" spans="2:13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07"/>
      <c r="I20" s="107"/>
      <c r="J20" s="107"/>
      <c r="K20" s="107"/>
      <c r="L20" s="107"/>
      <c r="M20" s="59"/>
    </row>
    <row r="21" spans="2:13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08">
        <f>H20</f>
        <v>0</v>
      </c>
      <c r="I21" s="108">
        <f t="shared" ref="I21:L21" si="3">I20</f>
        <v>0</v>
      </c>
      <c r="J21" s="108">
        <f t="shared" si="3"/>
        <v>0</v>
      </c>
      <c r="K21" s="108">
        <f t="shared" si="3"/>
        <v>0</v>
      </c>
      <c r="L21" s="108">
        <f t="shared" si="3"/>
        <v>0</v>
      </c>
      <c r="M21" s="59"/>
    </row>
    <row r="22" spans="2:13" s="38" customFormat="1">
      <c r="B22" s="71"/>
      <c r="C22" s="20"/>
      <c r="D22" s="36"/>
      <c r="E22" s="35"/>
      <c r="F22" s="20"/>
      <c r="G22" s="72"/>
      <c r="H22" s="111"/>
      <c r="I22" s="111"/>
      <c r="J22" s="111"/>
      <c r="K22" s="111"/>
      <c r="L22" s="111"/>
      <c r="M22" s="59"/>
    </row>
    <row r="23" spans="2:13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110"/>
      <c r="K23" s="110"/>
      <c r="L23" s="110"/>
      <c r="M23" s="59"/>
    </row>
    <row r="24" spans="2:13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07"/>
      <c r="I24" s="107"/>
      <c r="J24" s="107"/>
      <c r="K24" s="107"/>
      <c r="L24" s="107"/>
      <c r="M24" s="59"/>
    </row>
    <row r="25" spans="2:13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07"/>
      <c r="I25" s="107"/>
      <c r="J25" s="107"/>
      <c r="K25" s="107"/>
      <c r="L25" s="107"/>
      <c r="M25" s="59"/>
    </row>
    <row r="26" spans="2:13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07"/>
      <c r="I26" s="107"/>
      <c r="J26" s="107"/>
      <c r="K26" s="107"/>
      <c r="L26" s="107"/>
      <c r="M26" s="59"/>
    </row>
    <row r="27" spans="2:13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07"/>
      <c r="I27" s="107"/>
      <c r="J27" s="107"/>
      <c r="K27" s="107"/>
      <c r="L27" s="107"/>
      <c r="M27" s="59"/>
    </row>
    <row r="28" spans="2:13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07"/>
      <c r="I28" s="107"/>
      <c r="J28" s="107"/>
      <c r="K28" s="107"/>
      <c r="L28" s="107"/>
      <c r="M28" s="59"/>
    </row>
    <row r="29" spans="2:13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08">
        <f>SUM(H24:H28)</f>
        <v>0</v>
      </c>
      <c r="I29" s="108">
        <f>SUM(I24:I28)</f>
        <v>0</v>
      </c>
      <c r="J29" s="108">
        <f>SUM(J24:J28)</f>
        <v>0</v>
      </c>
      <c r="K29" s="108">
        <f>SUM(K24:K28)</f>
        <v>0</v>
      </c>
      <c r="L29" s="108">
        <f>SUM(L24:L28)</f>
        <v>0</v>
      </c>
      <c r="M29" s="59"/>
    </row>
    <row r="30" spans="2:13" s="38" customFormat="1">
      <c r="B30" s="71"/>
      <c r="C30" s="20"/>
      <c r="D30" s="36"/>
      <c r="E30" s="35"/>
      <c r="F30" s="20"/>
      <c r="G30" s="72"/>
      <c r="H30" s="111"/>
      <c r="I30" s="111"/>
      <c r="J30" s="111"/>
      <c r="K30" s="111"/>
      <c r="L30" s="111"/>
      <c r="M30" s="59"/>
    </row>
    <row r="31" spans="2:13" s="38" customFormat="1">
      <c r="B31" s="71"/>
      <c r="C31" s="55" t="s">
        <v>9</v>
      </c>
      <c r="D31" s="92" t="s">
        <v>178</v>
      </c>
      <c r="E31" s="23"/>
      <c r="F31" s="24"/>
      <c r="G31" s="72"/>
      <c r="H31" s="110"/>
      <c r="I31" s="110"/>
      <c r="J31" s="110"/>
      <c r="K31" s="110"/>
      <c r="L31" s="110"/>
      <c r="M31" s="59"/>
    </row>
    <row r="32" spans="2:13" s="38" customFormat="1">
      <c r="B32" s="71"/>
      <c r="C32" s="11">
        <f>C29+1</f>
        <v>15</v>
      </c>
      <c r="D32" s="18" t="s">
        <v>184</v>
      </c>
      <c r="E32" s="57" t="s">
        <v>65</v>
      </c>
      <c r="F32" s="58">
        <v>0</v>
      </c>
      <c r="G32" s="72"/>
      <c r="H32" s="108">
        <f>H16+H21+H29</f>
        <v>0</v>
      </c>
      <c r="I32" s="108">
        <f t="shared" ref="I32:L32" si="5">I16+I21+I29</f>
        <v>0</v>
      </c>
      <c r="J32" s="108">
        <f t="shared" si="5"/>
        <v>0</v>
      </c>
      <c r="K32" s="108">
        <f t="shared" si="5"/>
        <v>0</v>
      </c>
      <c r="L32" s="108">
        <f t="shared" si="5"/>
        <v>0</v>
      </c>
      <c r="M32" s="59"/>
    </row>
    <row r="33" spans="2:13" s="38" customFormat="1">
      <c r="B33" s="71"/>
      <c r="C33" s="20"/>
      <c r="D33" s="36"/>
      <c r="E33" s="35"/>
      <c r="F33" s="20"/>
      <c r="G33" s="72"/>
      <c r="H33" s="111"/>
      <c r="I33" s="111"/>
      <c r="J33" s="111"/>
      <c r="K33" s="111"/>
      <c r="L33" s="111"/>
      <c r="M33" s="59"/>
    </row>
    <row r="34" spans="2:13" s="38" customFormat="1">
      <c r="B34" s="71"/>
      <c r="C34" s="55" t="s">
        <v>10</v>
      </c>
      <c r="D34" s="92" t="s">
        <v>209</v>
      </c>
      <c r="E34" s="23"/>
      <c r="F34" s="24"/>
      <c r="G34" s="72"/>
      <c r="H34" s="110"/>
      <c r="I34" s="110"/>
      <c r="J34" s="110"/>
      <c r="K34" s="110"/>
      <c r="L34" s="110"/>
      <c r="M34" s="59"/>
    </row>
    <row r="35" spans="2:13" s="38" customFormat="1">
      <c r="B35" s="71"/>
      <c r="C35" s="161">
        <f>C32+1</f>
        <v>16</v>
      </c>
      <c r="D35" s="18" t="s">
        <v>179</v>
      </c>
      <c r="E35" s="57" t="s">
        <v>65</v>
      </c>
      <c r="F35" s="58">
        <v>0</v>
      </c>
      <c r="G35" s="72"/>
      <c r="H35" s="107"/>
      <c r="I35" s="107"/>
      <c r="J35" s="107"/>
      <c r="K35" s="107"/>
      <c r="L35" s="107"/>
      <c r="M35" s="59"/>
    </row>
    <row r="36" spans="2:13" s="38" customFormat="1">
      <c r="B36" s="71"/>
      <c r="C36" s="161">
        <f>C35+1</f>
        <v>17</v>
      </c>
      <c r="D36" s="18" t="s">
        <v>180</v>
      </c>
      <c r="E36" s="57" t="s">
        <v>65</v>
      </c>
      <c r="F36" s="58">
        <v>0</v>
      </c>
      <c r="G36" s="72"/>
      <c r="H36" s="107"/>
      <c r="I36" s="107"/>
      <c r="J36" s="107"/>
      <c r="K36" s="107"/>
      <c r="L36" s="107"/>
      <c r="M36" s="59"/>
    </row>
    <row r="37" spans="2:13" s="38" customFormat="1">
      <c r="B37" s="71"/>
      <c r="C37" s="161">
        <f t="shared" ref="C37:C39" si="6">C36+1</f>
        <v>18</v>
      </c>
      <c r="D37" s="18" t="s">
        <v>181</v>
      </c>
      <c r="E37" s="57" t="s">
        <v>65</v>
      </c>
      <c r="F37" s="58">
        <v>0</v>
      </c>
      <c r="G37" s="72"/>
      <c r="H37" s="107"/>
      <c r="I37" s="107"/>
      <c r="J37" s="107"/>
      <c r="K37" s="107"/>
      <c r="L37" s="107"/>
      <c r="M37" s="59"/>
    </row>
    <row r="38" spans="2:13" s="38" customFormat="1">
      <c r="B38" s="71"/>
      <c r="C38" s="161">
        <f t="shared" si="6"/>
        <v>19</v>
      </c>
      <c r="D38" s="18" t="s">
        <v>182</v>
      </c>
      <c r="E38" s="57" t="s">
        <v>65</v>
      </c>
      <c r="F38" s="58">
        <v>0</v>
      </c>
      <c r="G38" s="72"/>
      <c r="H38" s="107"/>
      <c r="I38" s="107"/>
      <c r="J38" s="107"/>
      <c r="K38" s="107"/>
      <c r="L38" s="107"/>
      <c r="M38" s="59"/>
    </row>
    <row r="39" spans="2:13" s="38" customFormat="1">
      <c r="B39" s="71"/>
      <c r="C39" s="161">
        <f t="shared" si="6"/>
        <v>20</v>
      </c>
      <c r="D39" s="18" t="s">
        <v>184</v>
      </c>
      <c r="E39" s="57" t="s">
        <v>65</v>
      </c>
      <c r="F39" s="58">
        <v>0</v>
      </c>
      <c r="G39" s="72"/>
      <c r="H39" s="108">
        <f>SUM(H35:H38)</f>
        <v>0</v>
      </c>
      <c r="I39" s="108">
        <f>SUM(I35:I38)</f>
        <v>0</v>
      </c>
      <c r="J39" s="108">
        <f>SUM(J35:J38)</f>
        <v>0</v>
      </c>
      <c r="K39" s="108">
        <f>SUM(K35:K38)</f>
        <v>0</v>
      </c>
      <c r="L39" s="108">
        <f>SUM(L35:L38)</f>
        <v>0</v>
      </c>
      <c r="M39" s="59"/>
    </row>
    <row r="40" spans="2:13" s="38" customFormat="1" ht="15.6" thickBot="1">
      <c r="B40" s="60"/>
      <c r="C40" s="169"/>
      <c r="D40" s="170"/>
      <c r="E40" s="171"/>
      <c r="F40" s="169"/>
      <c r="G40" s="61"/>
      <c r="H40" s="172"/>
      <c r="I40" s="172"/>
      <c r="J40" s="172"/>
      <c r="K40" s="172"/>
      <c r="L40" s="172"/>
      <c r="M40" s="62"/>
    </row>
    <row r="41" spans="2:13" s="38" customFormat="1" ht="15.6" thickBot="1">
      <c r="B41" s="65"/>
      <c r="C41" s="173"/>
      <c r="D41" s="174"/>
      <c r="E41" s="175"/>
      <c r="F41" s="173"/>
      <c r="G41" s="65"/>
      <c r="H41" s="176"/>
      <c r="I41" s="176"/>
      <c r="J41" s="176"/>
      <c r="K41" s="176"/>
      <c r="L41" s="176"/>
      <c r="M41" s="65"/>
    </row>
    <row r="42" spans="2:13" s="38" customFormat="1">
      <c r="B42" s="67"/>
      <c r="C42" s="19"/>
      <c r="D42" s="166"/>
      <c r="E42" s="167"/>
      <c r="F42" s="19"/>
      <c r="G42" s="66"/>
      <c r="H42" s="168"/>
      <c r="I42" s="168"/>
      <c r="J42" s="168"/>
      <c r="K42" s="168"/>
      <c r="L42" s="168"/>
      <c r="M42" s="70"/>
    </row>
    <row r="43" spans="2:13" s="38" customFormat="1">
      <c r="B43" s="71"/>
      <c r="C43" s="55"/>
      <c r="D43" s="92" t="s">
        <v>138</v>
      </c>
      <c r="E43" s="23"/>
      <c r="F43" s="24"/>
      <c r="G43" s="72"/>
      <c r="H43" s="110"/>
      <c r="I43" s="110"/>
      <c r="J43" s="110"/>
      <c r="K43" s="110"/>
      <c r="L43" s="110"/>
      <c r="M43" s="59"/>
    </row>
    <row r="44" spans="2:13" s="38" customFormat="1">
      <c r="B44" s="71"/>
      <c r="C44" s="161"/>
      <c r="D44" s="18" t="s">
        <v>185</v>
      </c>
      <c r="E44" s="57"/>
      <c r="F44" s="58"/>
      <c r="G44" s="72"/>
      <c r="H44" s="107" t="str">
        <f>IF(H32=H39,"OK","Error")</f>
        <v>OK</v>
      </c>
      <c r="I44" s="107" t="str">
        <f>IF(I32=I39,"OK","Error")</f>
        <v>OK</v>
      </c>
      <c r="J44" s="107" t="str">
        <f>IF(J32=J39,"OK","Error")</f>
        <v>OK</v>
      </c>
      <c r="K44" s="107" t="str">
        <f>IF(K32=K39,"OK","Error")</f>
        <v>OK</v>
      </c>
      <c r="L44" s="107" t="str">
        <f>IF(L32=L39,"OK","Error")</f>
        <v>OK</v>
      </c>
      <c r="M44" s="59"/>
    </row>
    <row r="45" spans="2:13" s="38" customFormat="1" ht="15.6" thickBot="1">
      <c r="B45" s="60"/>
      <c r="C45" s="61"/>
      <c r="D45" s="103"/>
      <c r="E45" s="61"/>
      <c r="F45" s="61"/>
      <c r="G45" s="61"/>
      <c r="H45" s="61"/>
      <c r="I45" s="61"/>
      <c r="J45" s="61"/>
      <c r="K45" s="61"/>
      <c r="L45" s="61"/>
      <c r="M45" s="62"/>
    </row>
    <row r="46" spans="2:13" s="38" customFormat="1">
      <c r="D46" s="93"/>
    </row>
    <row r="47" spans="2:13" s="38" customFormat="1">
      <c r="D47" s="93"/>
    </row>
    <row r="48" spans="2:13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0" s="38" customFormat="1">
      <c r="D321" s="93"/>
    </row>
    <row r="322" spans="4:10" s="38" customFormat="1">
      <c r="D322" s="93"/>
    </row>
    <row r="323" spans="4:10" s="38" customFormat="1">
      <c r="D323" s="93"/>
    </row>
    <row r="324" spans="4:10" s="38" customFormat="1">
      <c r="D324" s="93"/>
    </row>
    <row r="325" spans="4:10" s="38" customFormat="1">
      <c r="D325" s="93"/>
    </row>
    <row r="326" spans="4:10" s="38" customFormat="1">
      <c r="D326" s="93"/>
    </row>
    <row r="327" spans="4:10" s="38" customFormat="1">
      <c r="D327" s="93"/>
    </row>
    <row r="328" spans="4:10" s="38" customFormat="1">
      <c r="D328" s="93"/>
    </row>
    <row r="329" spans="4:10" s="38" customFormat="1">
      <c r="D329" s="93"/>
    </row>
    <row r="330" spans="4:10" s="38" customFormat="1">
      <c r="D330" s="93"/>
    </row>
    <row r="331" spans="4:10" s="38" customFormat="1">
      <c r="D331" s="93"/>
    </row>
    <row r="332" spans="4:10" s="38" customFormat="1">
      <c r="D332" s="93"/>
      <c r="J332" s="50"/>
    </row>
  </sheetData>
  <mergeCells count="1">
    <mergeCell ref="H6:L6"/>
  </mergeCells>
  <conditionalFormatting sqref="AM5">
    <cfRule type="containsText" dxfId="8" priority="1" operator="containsText" text="ERROR">
      <formula>NOT(ISERROR(SEARCH("ERROR",AM5)))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L320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1.36328125" style="38" customWidth="1"/>
    <col min="8" max="12" width="11" style="50" customWidth="1"/>
    <col min="13" max="14" width="2.6328125" style="38" customWidth="1"/>
    <col min="15" max="79" width="8.90625" style="38"/>
    <col min="80" max="16384" width="8.90625" style="50"/>
  </cols>
  <sheetData>
    <row r="1" spans="2:90" s="38" customFormat="1" ht="15.6" thickBot="1">
      <c r="D1" s="93"/>
    </row>
    <row r="2" spans="2:90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2"/>
      <c r="N2" s="24"/>
    </row>
    <row r="3" spans="2:90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45"/>
      <c r="N3" s="24"/>
    </row>
    <row r="4" spans="2:90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45"/>
      <c r="N4" s="24"/>
    </row>
    <row r="5" spans="2:90" s="38" customFormat="1">
      <c r="B5" s="43"/>
      <c r="C5" s="46" t="s">
        <v>408</v>
      </c>
      <c r="D5" s="34"/>
      <c r="E5" s="20"/>
      <c r="F5" s="21"/>
      <c r="G5" s="24"/>
      <c r="H5" s="24"/>
      <c r="I5" s="24"/>
      <c r="J5" s="24"/>
      <c r="K5" s="24"/>
      <c r="L5" s="24"/>
      <c r="M5" s="45"/>
      <c r="N5" s="24"/>
    </row>
    <row r="6" spans="2:90" s="38" customFormat="1">
      <c r="B6" s="43"/>
      <c r="C6" s="47"/>
      <c r="D6" s="34"/>
      <c r="E6" s="20"/>
      <c r="F6" s="20"/>
      <c r="G6" s="24"/>
      <c r="H6" s="285" t="s">
        <v>192</v>
      </c>
      <c r="I6" s="286"/>
      <c r="J6" s="286"/>
      <c r="K6" s="286"/>
      <c r="L6" s="287"/>
      <c r="M6" s="45"/>
      <c r="N6" s="24"/>
    </row>
    <row r="7" spans="2:90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5" t="s">
        <v>33</v>
      </c>
      <c r="K7" s="5" t="s">
        <v>33</v>
      </c>
      <c r="L7" s="5" t="s">
        <v>33</v>
      </c>
      <c r="M7" s="45"/>
      <c r="N7" s="24"/>
    </row>
    <row r="8" spans="2:90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5" t="s">
        <v>13</v>
      </c>
      <c r="K8" s="5" t="s">
        <v>12</v>
      </c>
      <c r="L8" s="5" t="s">
        <v>12</v>
      </c>
      <c r="M8" s="45"/>
      <c r="N8" s="24"/>
    </row>
    <row r="9" spans="2:90" s="38" customFormat="1">
      <c r="B9" s="43"/>
      <c r="C9" s="53"/>
      <c r="D9" s="95"/>
      <c r="E9" s="12"/>
      <c r="F9" s="12"/>
      <c r="G9" s="24"/>
      <c r="H9" s="6" t="s">
        <v>156</v>
      </c>
      <c r="I9" s="6" t="s">
        <v>157</v>
      </c>
      <c r="J9" s="6" t="s">
        <v>158</v>
      </c>
      <c r="K9" s="6" t="s">
        <v>159</v>
      </c>
      <c r="L9" s="6" t="s">
        <v>160</v>
      </c>
      <c r="M9" s="45"/>
      <c r="N9" s="24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</row>
    <row r="10" spans="2:90" s="38" customFormat="1">
      <c r="B10" s="71"/>
      <c r="C10" s="72"/>
      <c r="D10" s="102"/>
      <c r="E10" s="72"/>
      <c r="F10" s="72"/>
      <c r="G10" s="72"/>
      <c r="H10" s="88">
        <v>44287</v>
      </c>
      <c r="I10" s="88">
        <v>44652</v>
      </c>
      <c r="J10" s="88">
        <v>45017</v>
      </c>
      <c r="K10" s="88">
        <v>45383</v>
      </c>
      <c r="L10" s="88">
        <v>45748</v>
      </c>
      <c r="M10" s="59"/>
      <c r="P10" s="63"/>
    </row>
    <row r="11" spans="2:90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59"/>
      <c r="P11" s="63"/>
    </row>
    <row r="12" spans="2:90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29"/>
      <c r="I12" s="29"/>
      <c r="J12" s="29"/>
      <c r="K12" s="29"/>
      <c r="L12" s="29"/>
      <c r="M12" s="59"/>
      <c r="P12" s="63"/>
    </row>
    <row r="13" spans="2:90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07"/>
      <c r="I13" s="107"/>
      <c r="J13" s="107"/>
      <c r="K13" s="107"/>
      <c r="L13" s="107"/>
      <c r="M13" s="59"/>
      <c r="P13" s="63"/>
    </row>
    <row r="14" spans="2:90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07"/>
      <c r="I14" s="107"/>
      <c r="J14" s="107"/>
      <c r="K14" s="107"/>
      <c r="L14" s="107"/>
      <c r="M14" s="59"/>
    </row>
    <row r="15" spans="2:90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07"/>
      <c r="I15" s="107"/>
      <c r="J15" s="107"/>
      <c r="K15" s="107"/>
      <c r="L15" s="107"/>
      <c r="M15" s="59"/>
    </row>
    <row r="16" spans="2:90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08">
        <f>SUM(H13:H15)</f>
        <v>0</v>
      </c>
      <c r="I16" s="108">
        <f t="shared" ref="I16:L16" si="1">SUM(I13:I15)</f>
        <v>0</v>
      </c>
      <c r="J16" s="108">
        <f t="shared" si="1"/>
        <v>0</v>
      </c>
      <c r="K16" s="108">
        <f t="shared" si="1"/>
        <v>0</v>
      </c>
      <c r="L16" s="108">
        <f t="shared" si="1"/>
        <v>0</v>
      </c>
      <c r="M16" s="59"/>
    </row>
    <row r="17" spans="2:13" s="38" customFormat="1">
      <c r="B17" s="71"/>
      <c r="C17" s="20"/>
      <c r="D17" s="36"/>
      <c r="E17" s="35"/>
      <c r="F17" s="20"/>
      <c r="G17" s="72"/>
      <c r="H17" s="111"/>
      <c r="I17" s="111"/>
      <c r="J17" s="111"/>
      <c r="K17" s="111"/>
      <c r="L17" s="111"/>
      <c r="M17" s="59"/>
    </row>
    <row r="18" spans="2:13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110"/>
      <c r="K18" s="110"/>
      <c r="L18" s="110"/>
      <c r="M18" s="59"/>
    </row>
    <row r="19" spans="2:13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29"/>
      <c r="I19" s="29"/>
      <c r="J19" s="29"/>
      <c r="K19" s="29"/>
      <c r="L19" s="29"/>
      <c r="M19" s="59"/>
    </row>
    <row r="20" spans="2:13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07"/>
      <c r="I20" s="107"/>
      <c r="J20" s="107"/>
      <c r="K20" s="107"/>
      <c r="L20" s="107"/>
      <c r="M20" s="59"/>
    </row>
    <row r="21" spans="2:13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08">
        <f>H20</f>
        <v>0</v>
      </c>
      <c r="I21" s="108">
        <f t="shared" ref="I21:L21" si="3">I20</f>
        <v>0</v>
      </c>
      <c r="J21" s="108">
        <f t="shared" si="3"/>
        <v>0</v>
      </c>
      <c r="K21" s="108">
        <f t="shared" si="3"/>
        <v>0</v>
      </c>
      <c r="L21" s="108">
        <f t="shared" si="3"/>
        <v>0</v>
      </c>
      <c r="M21" s="59"/>
    </row>
    <row r="22" spans="2:13" s="38" customFormat="1">
      <c r="B22" s="71"/>
      <c r="C22" s="20"/>
      <c r="D22" s="36"/>
      <c r="E22" s="35"/>
      <c r="F22" s="20"/>
      <c r="G22" s="72"/>
      <c r="H22" s="111"/>
      <c r="I22" s="111"/>
      <c r="J22" s="111"/>
      <c r="K22" s="111"/>
      <c r="L22" s="111"/>
      <c r="M22" s="59"/>
    </row>
    <row r="23" spans="2:13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110"/>
      <c r="K23" s="110"/>
      <c r="L23" s="110"/>
      <c r="M23" s="59"/>
    </row>
    <row r="24" spans="2:13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07"/>
      <c r="I24" s="107"/>
      <c r="J24" s="107"/>
      <c r="K24" s="107"/>
      <c r="L24" s="107"/>
      <c r="M24" s="59"/>
    </row>
    <row r="25" spans="2:13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07"/>
      <c r="I25" s="107"/>
      <c r="J25" s="107"/>
      <c r="K25" s="107"/>
      <c r="L25" s="107"/>
      <c r="M25" s="59"/>
    </row>
    <row r="26" spans="2:13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78"/>
      <c r="I26" s="178"/>
      <c r="J26" s="178"/>
      <c r="K26" s="178"/>
      <c r="L26" s="178"/>
      <c r="M26" s="59"/>
    </row>
    <row r="27" spans="2:13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07"/>
      <c r="I27" s="107"/>
      <c r="J27" s="107"/>
      <c r="K27" s="107"/>
      <c r="L27" s="107"/>
      <c r="M27" s="59"/>
    </row>
    <row r="28" spans="2:13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07"/>
      <c r="I28" s="107"/>
      <c r="J28" s="107"/>
      <c r="K28" s="107"/>
      <c r="L28" s="107"/>
      <c r="M28" s="59"/>
    </row>
    <row r="29" spans="2:13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08">
        <f>SUM(H24:H28)</f>
        <v>0</v>
      </c>
      <c r="I29" s="108">
        <f>SUM(I24:I28)</f>
        <v>0</v>
      </c>
      <c r="J29" s="108">
        <f>SUM(J24:J28)</f>
        <v>0</v>
      </c>
      <c r="K29" s="108">
        <f>SUM(K24:K28)</f>
        <v>0</v>
      </c>
      <c r="L29" s="108">
        <f>SUM(L24:L28)</f>
        <v>0</v>
      </c>
      <c r="M29" s="59"/>
    </row>
    <row r="30" spans="2:13" s="38" customFormat="1">
      <c r="B30" s="71"/>
      <c r="C30" s="98"/>
      <c r="D30" s="99"/>
      <c r="E30" s="100"/>
      <c r="F30" s="101"/>
      <c r="G30" s="72"/>
      <c r="H30" s="111"/>
      <c r="I30" s="111"/>
      <c r="J30" s="111"/>
      <c r="K30" s="111"/>
      <c r="L30" s="111"/>
      <c r="M30" s="59"/>
    </row>
    <row r="31" spans="2:13" s="38" customFormat="1">
      <c r="B31" s="71"/>
      <c r="C31" s="55" t="s">
        <v>9</v>
      </c>
      <c r="D31" s="92" t="s">
        <v>186</v>
      </c>
      <c r="E31" s="23"/>
      <c r="F31" s="24"/>
      <c r="G31" s="72"/>
      <c r="H31" s="110"/>
      <c r="I31" s="110"/>
      <c r="J31" s="110"/>
      <c r="K31" s="110"/>
      <c r="L31" s="110"/>
      <c r="M31" s="59"/>
    </row>
    <row r="32" spans="2:13" s="38" customFormat="1">
      <c r="B32" s="71"/>
      <c r="C32" s="11">
        <f>C29+1</f>
        <v>15</v>
      </c>
      <c r="D32" s="18" t="s">
        <v>187</v>
      </c>
      <c r="E32" s="57" t="s">
        <v>65</v>
      </c>
      <c r="F32" s="58">
        <v>0</v>
      </c>
      <c r="G32" s="72"/>
      <c r="H32" s="108">
        <f>H16+H21+H29</f>
        <v>0</v>
      </c>
      <c r="I32" s="108">
        <f t="shared" ref="I32:L32" si="5">I16+I21+I29</f>
        <v>0</v>
      </c>
      <c r="J32" s="108">
        <f t="shared" si="5"/>
        <v>0</v>
      </c>
      <c r="K32" s="108">
        <f t="shared" si="5"/>
        <v>0</v>
      </c>
      <c r="L32" s="108">
        <f t="shared" si="5"/>
        <v>0</v>
      </c>
      <c r="M32" s="59"/>
    </row>
    <row r="33" spans="2:13" s="38" customFormat="1" ht="15.6" thickBot="1">
      <c r="B33" s="60"/>
      <c r="C33" s="61"/>
      <c r="D33" s="103"/>
      <c r="E33" s="61"/>
      <c r="F33" s="61"/>
      <c r="G33" s="61"/>
      <c r="H33" s="61"/>
      <c r="I33" s="61"/>
      <c r="J33" s="61"/>
      <c r="K33" s="61"/>
      <c r="L33" s="61"/>
      <c r="M33" s="62"/>
    </row>
    <row r="34" spans="2:13" s="38" customFormat="1">
      <c r="D34" s="93"/>
    </row>
    <row r="35" spans="2:13" s="38" customFormat="1">
      <c r="D35" s="93"/>
    </row>
    <row r="36" spans="2:13" s="38" customFormat="1">
      <c r="D36" s="93"/>
    </row>
    <row r="37" spans="2:13" s="38" customFormat="1">
      <c r="D37" s="93"/>
    </row>
    <row r="38" spans="2:13" s="38" customFormat="1">
      <c r="D38" s="93"/>
    </row>
    <row r="39" spans="2:13" s="38" customFormat="1">
      <c r="D39" s="93"/>
    </row>
    <row r="40" spans="2:13" s="38" customFormat="1">
      <c r="D40" s="93"/>
    </row>
    <row r="41" spans="2:13" s="38" customFormat="1">
      <c r="D41" s="93"/>
    </row>
    <row r="42" spans="2:13" s="38" customFormat="1">
      <c r="D42" s="93"/>
    </row>
    <row r="43" spans="2:13" s="38" customFormat="1">
      <c r="D43" s="93"/>
    </row>
    <row r="44" spans="2:13" s="38" customFormat="1">
      <c r="D44" s="93"/>
    </row>
    <row r="45" spans="2:13" s="38" customFormat="1">
      <c r="D45" s="93"/>
    </row>
    <row r="46" spans="2:13" s="38" customFormat="1">
      <c r="D46" s="93"/>
    </row>
    <row r="47" spans="2:13" s="38" customFormat="1">
      <c r="D47" s="93"/>
    </row>
    <row r="48" spans="2:13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10" s="38" customFormat="1">
      <c r="D305" s="93"/>
    </row>
    <row r="306" spans="4:10" s="38" customFormat="1">
      <c r="D306" s="93"/>
    </row>
    <row r="307" spans="4:10" s="38" customFormat="1">
      <c r="D307" s="93"/>
    </row>
    <row r="308" spans="4:10" s="38" customFormat="1">
      <c r="D308" s="93"/>
    </row>
    <row r="309" spans="4:10" s="38" customFormat="1">
      <c r="D309" s="93"/>
    </row>
    <row r="310" spans="4:10" s="38" customFormat="1">
      <c r="D310" s="93"/>
    </row>
    <row r="311" spans="4:10" s="38" customFormat="1">
      <c r="D311" s="93"/>
    </row>
    <row r="312" spans="4:10" s="38" customFormat="1">
      <c r="D312" s="93"/>
    </row>
    <row r="313" spans="4:10" s="38" customFormat="1">
      <c r="D313" s="93"/>
    </row>
    <row r="314" spans="4:10" s="38" customFormat="1">
      <c r="D314" s="93"/>
    </row>
    <row r="315" spans="4:10" s="38" customFormat="1">
      <c r="D315" s="93"/>
    </row>
    <row r="316" spans="4:10" s="38" customFormat="1">
      <c r="D316" s="93"/>
    </row>
    <row r="317" spans="4:10" s="38" customFormat="1">
      <c r="D317" s="93"/>
    </row>
    <row r="318" spans="4:10" s="38" customFormat="1">
      <c r="D318" s="93"/>
    </row>
    <row r="319" spans="4:10" s="38" customFormat="1">
      <c r="D319" s="93"/>
    </row>
    <row r="320" spans="4:10" s="38" customFormat="1">
      <c r="D320" s="93"/>
      <c r="J320" s="50"/>
    </row>
  </sheetData>
  <mergeCells count="1">
    <mergeCell ref="H6:L6"/>
  </mergeCells>
  <conditionalFormatting sqref="AM5">
    <cfRule type="containsText" dxfId="7" priority="1" operator="containsText" text="ERROR">
      <formula>NOT(ISERROR(SEARCH("ERROR",AM5)))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O333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0.1796875" style="4" customWidth="1"/>
    <col min="5" max="5" width="5.08984375" style="50" customWidth="1"/>
    <col min="6" max="6" width="4.6328125" style="50" customWidth="1"/>
    <col min="7" max="7" width="1.36328125" style="38" customWidth="1"/>
    <col min="8" max="8" width="12.36328125" style="38" customWidth="1"/>
    <col min="9" max="9" width="11.6328125" style="38" customWidth="1"/>
    <col min="10" max="10" width="4.7265625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521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193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178"/>
      <c r="I12" s="178"/>
      <c r="J12" s="113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3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78"/>
      <c r="I16" s="178"/>
      <c r="J16" s="72"/>
      <c r="K16" s="108">
        <f>SUM(K13:K15)</f>
        <v>0</v>
      </c>
      <c r="L16" s="108">
        <f t="shared" ref="L16:O16" si="1">SUM(L13:L15)</f>
        <v>0</v>
      </c>
      <c r="M16" s="108">
        <f t="shared" si="1"/>
        <v>0</v>
      </c>
      <c r="N16" s="108">
        <f t="shared" si="1"/>
        <v>0</v>
      </c>
      <c r="O16" s="108">
        <f t="shared" si="1"/>
        <v>0</v>
      </c>
      <c r="P16" s="59"/>
    </row>
    <row r="17" spans="2:16" s="38" customFormat="1">
      <c r="B17" s="71"/>
      <c r="C17" s="20"/>
      <c r="D17" s="36"/>
      <c r="E17" s="35"/>
      <c r="F17" s="20"/>
      <c r="G17" s="72"/>
      <c r="H17" s="111"/>
      <c r="I17" s="111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178"/>
      <c r="I19" s="178"/>
      <c r="J19" s="113"/>
      <c r="K19" s="29"/>
      <c r="L19" s="29"/>
      <c r="M19" s="29"/>
      <c r="N19" s="29"/>
      <c r="O19" s="29"/>
      <c r="P19" s="59"/>
    </row>
    <row r="20" spans="2:16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78"/>
      <c r="I21" s="178"/>
      <c r="J21" s="72"/>
      <c r="K21" s="108">
        <f>K20</f>
        <v>0</v>
      </c>
      <c r="L21" s="108">
        <f t="shared" ref="L21:O21" si="3">L20</f>
        <v>0</v>
      </c>
      <c r="M21" s="108">
        <f t="shared" si="3"/>
        <v>0</v>
      </c>
      <c r="N21" s="108">
        <f t="shared" si="3"/>
        <v>0</v>
      </c>
      <c r="O21" s="108">
        <f t="shared" si="3"/>
        <v>0</v>
      </c>
      <c r="P21" s="59"/>
    </row>
    <row r="22" spans="2:16" s="38" customFormat="1">
      <c r="B22" s="71"/>
      <c r="C22" s="20"/>
      <c r="D22" s="36"/>
      <c r="E22" s="35"/>
      <c r="F22" s="20"/>
      <c r="G22" s="72"/>
      <c r="H22" s="111"/>
      <c r="I22" s="111"/>
      <c r="J22" s="72"/>
      <c r="K22" s="111"/>
      <c r="L22" s="111"/>
      <c r="M22" s="111"/>
      <c r="N22" s="111"/>
      <c r="O22" s="111"/>
      <c r="P22" s="59"/>
    </row>
    <row r="23" spans="2:16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72"/>
      <c r="K23" s="110"/>
      <c r="L23" s="110"/>
      <c r="M23" s="110"/>
      <c r="N23" s="110"/>
      <c r="O23" s="110"/>
      <c r="P23" s="59"/>
    </row>
    <row r="24" spans="2:16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78"/>
      <c r="I26" s="178"/>
      <c r="J26" s="72"/>
      <c r="K26" s="178"/>
      <c r="L26" s="178"/>
      <c r="M26" s="178"/>
      <c r="N26" s="178"/>
      <c r="O26" s="178"/>
      <c r="P26" s="59"/>
    </row>
    <row r="27" spans="2:16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78"/>
      <c r="I29" s="178"/>
      <c r="J29" s="72"/>
      <c r="K29" s="108">
        <f>SUM(K24:K28)</f>
        <v>0</v>
      </c>
      <c r="L29" s="108">
        <f>SUM(L24:L28)</f>
        <v>0</v>
      </c>
      <c r="M29" s="108">
        <f>SUM(M24:M28)</f>
        <v>0</v>
      </c>
      <c r="N29" s="108">
        <f>SUM(N24:N28)</f>
        <v>0</v>
      </c>
      <c r="O29" s="108">
        <f>SUM(O24:O28)</f>
        <v>0</v>
      </c>
      <c r="P29" s="59"/>
    </row>
    <row r="30" spans="2:16" s="38" customFormat="1">
      <c r="B30" s="71"/>
      <c r="C30" s="98"/>
      <c r="D30" s="99"/>
      <c r="E30" s="100"/>
      <c r="F30" s="101"/>
      <c r="G30" s="72"/>
      <c r="H30" s="111"/>
      <c r="I30" s="111"/>
      <c r="J30" s="72"/>
      <c r="K30" s="111"/>
      <c r="L30" s="111"/>
      <c r="M30" s="111"/>
      <c r="N30" s="111"/>
      <c r="O30" s="111"/>
      <c r="P30" s="59"/>
    </row>
    <row r="31" spans="2:16" s="38" customFormat="1">
      <c r="B31" s="71"/>
      <c r="C31" s="55" t="s">
        <v>9</v>
      </c>
      <c r="D31" s="92" t="s">
        <v>461</v>
      </c>
      <c r="E31" s="23"/>
      <c r="F31" s="24"/>
      <c r="G31" s="72"/>
      <c r="H31" s="110"/>
      <c r="I31" s="110"/>
      <c r="J31" s="72"/>
      <c r="K31" s="110"/>
      <c r="L31" s="110"/>
      <c r="M31" s="110"/>
      <c r="N31" s="110"/>
      <c r="O31" s="110"/>
      <c r="P31" s="59"/>
    </row>
    <row r="32" spans="2:16" s="38" customFormat="1">
      <c r="B32" s="71"/>
      <c r="C32" s="11">
        <f>C29+1</f>
        <v>15</v>
      </c>
      <c r="D32" s="18" t="s">
        <v>466</v>
      </c>
      <c r="E32" s="57" t="s">
        <v>65</v>
      </c>
      <c r="F32" s="58">
        <v>0</v>
      </c>
      <c r="G32" s="72"/>
      <c r="H32" s="178"/>
      <c r="I32" s="178"/>
      <c r="J32" s="72"/>
      <c r="K32" s="108">
        <f>K16+K21+K29</f>
        <v>0</v>
      </c>
      <c r="L32" s="108">
        <f t="shared" ref="L32:O32" si="5">L16+L21+L29</f>
        <v>0</v>
      </c>
      <c r="M32" s="108">
        <f t="shared" si="5"/>
        <v>0</v>
      </c>
      <c r="N32" s="108">
        <f t="shared" si="5"/>
        <v>0</v>
      </c>
      <c r="O32" s="108">
        <f t="shared" si="5"/>
        <v>0</v>
      </c>
      <c r="P32" s="59"/>
    </row>
    <row r="33" spans="2:16" s="38" customFormat="1">
      <c r="B33" s="71"/>
      <c r="C33" s="98"/>
      <c r="D33" s="99"/>
      <c r="E33" s="100"/>
      <c r="F33" s="101"/>
      <c r="G33" s="72"/>
      <c r="H33" s="72"/>
      <c r="I33" s="72"/>
      <c r="J33" s="72"/>
      <c r="K33" s="111"/>
      <c r="L33" s="111"/>
      <c r="M33" s="111"/>
      <c r="N33" s="111"/>
      <c r="O33" s="111"/>
      <c r="P33" s="59"/>
    </row>
    <row r="34" spans="2:16" s="38" customFormat="1">
      <c r="B34" s="71"/>
      <c r="C34" s="55" t="s">
        <v>10</v>
      </c>
      <c r="D34" s="92" t="s">
        <v>462</v>
      </c>
      <c r="E34" s="23"/>
      <c r="F34" s="24"/>
      <c r="G34" s="72"/>
      <c r="H34" s="110"/>
      <c r="I34" s="110"/>
      <c r="J34" s="72"/>
      <c r="K34" s="110"/>
      <c r="L34" s="110"/>
      <c r="M34" s="110"/>
      <c r="N34" s="110"/>
      <c r="O34" s="110"/>
      <c r="P34" s="59"/>
    </row>
    <row r="35" spans="2:16" s="38" customFormat="1">
      <c r="B35" s="71"/>
      <c r="C35" s="11">
        <f>C32+1</f>
        <v>16</v>
      </c>
      <c r="D35" s="18" t="s">
        <v>463</v>
      </c>
      <c r="E35" s="57" t="s">
        <v>65</v>
      </c>
      <c r="F35" s="58">
        <v>0</v>
      </c>
      <c r="G35" s="72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1">
        <f>C35+1</f>
        <v>17</v>
      </c>
      <c r="D36" s="18" t="s">
        <v>464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1">
        <f t="shared" ref="C37" si="6">C36+1</f>
        <v>18</v>
      </c>
      <c r="D37" s="18" t="s">
        <v>465</v>
      </c>
      <c r="E37" s="57" t="s">
        <v>65</v>
      </c>
      <c r="F37" s="58">
        <v>0</v>
      </c>
      <c r="G37" s="72"/>
      <c r="H37" s="178"/>
      <c r="I37" s="178"/>
      <c r="J37" s="72"/>
      <c r="K37" s="108">
        <f>SUM(K35:K36)</f>
        <v>0</v>
      </c>
      <c r="L37" s="108">
        <f>SUM(L35:L36)</f>
        <v>0</v>
      </c>
      <c r="M37" s="108">
        <f>SUM(M35:M36)</f>
        <v>0</v>
      </c>
      <c r="N37" s="108">
        <f>SUM(N35:N36)</f>
        <v>0</v>
      </c>
      <c r="O37" s="108">
        <f>SUM(O35:O36)</f>
        <v>0</v>
      </c>
      <c r="P37" s="59"/>
    </row>
    <row r="38" spans="2:16" s="38" customFormat="1">
      <c r="B38" s="71"/>
      <c r="C38" s="98"/>
      <c r="D38" s="99"/>
      <c r="E38" s="100"/>
      <c r="F38" s="101"/>
      <c r="G38" s="72"/>
      <c r="H38" s="111"/>
      <c r="I38" s="111"/>
      <c r="J38" s="72"/>
      <c r="K38" s="111"/>
      <c r="L38" s="111"/>
      <c r="M38" s="111"/>
      <c r="N38" s="111"/>
      <c r="O38" s="111"/>
      <c r="P38" s="59"/>
    </row>
    <row r="39" spans="2:16" s="38" customFormat="1">
      <c r="B39" s="71"/>
      <c r="C39" s="55" t="s">
        <v>9</v>
      </c>
      <c r="D39" s="92" t="s">
        <v>188</v>
      </c>
      <c r="E39" s="23"/>
      <c r="F39" s="24"/>
      <c r="G39" s="72"/>
      <c r="H39" s="110"/>
      <c r="I39" s="110"/>
      <c r="J39" s="72"/>
      <c r="K39" s="110"/>
      <c r="L39" s="110"/>
      <c r="M39" s="110"/>
      <c r="N39" s="110"/>
      <c r="O39" s="110"/>
      <c r="P39" s="59"/>
    </row>
    <row r="40" spans="2:16" s="38" customFormat="1">
      <c r="B40" s="71"/>
      <c r="C40" s="161">
        <f>C37+1</f>
        <v>19</v>
      </c>
      <c r="D40" s="18" t="s">
        <v>563</v>
      </c>
      <c r="E40" s="57" t="s">
        <v>65</v>
      </c>
      <c r="F40" s="58">
        <v>0</v>
      </c>
      <c r="G40" s="72"/>
      <c r="H40" s="178"/>
      <c r="I40" s="178"/>
      <c r="J40" s="72"/>
      <c r="K40" s="108">
        <f>K32+K37</f>
        <v>0</v>
      </c>
      <c r="L40" s="108">
        <f t="shared" ref="L40:O40" si="7">L32+L37</f>
        <v>0</v>
      </c>
      <c r="M40" s="108">
        <f t="shared" si="7"/>
        <v>0</v>
      </c>
      <c r="N40" s="108">
        <f t="shared" si="7"/>
        <v>0</v>
      </c>
      <c r="O40" s="108">
        <f t="shared" si="7"/>
        <v>0</v>
      </c>
      <c r="P40" s="59"/>
    </row>
    <row r="41" spans="2:16" s="38" customFormat="1">
      <c r="B41" s="71"/>
      <c r="C41" s="98"/>
      <c r="D41" s="99"/>
      <c r="E41" s="100"/>
      <c r="F41" s="101"/>
      <c r="G41" s="72"/>
      <c r="H41" s="72"/>
      <c r="I41" s="72"/>
      <c r="J41" s="72"/>
      <c r="K41" s="111"/>
      <c r="L41" s="111"/>
      <c r="M41" s="111"/>
      <c r="N41" s="111"/>
      <c r="O41" s="111"/>
      <c r="P41" s="59"/>
    </row>
    <row r="42" spans="2:16" s="38" customFormat="1">
      <c r="B42" s="71"/>
      <c r="C42" s="55" t="s">
        <v>317</v>
      </c>
      <c r="D42" s="92" t="s">
        <v>204</v>
      </c>
      <c r="E42" s="23"/>
      <c r="F42" s="24"/>
      <c r="G42" s="72"/>
      <c r="H42" s="110"/>
      <c r="I42" s="110"/>
      <c r="J42" s="72"/>
      <c r="K42" s="110"/>
      <c r="L42" s="110"/>
      <c r="M42" s="110"/>
      <c r="N42" s="110"/>
      <c r="O42" s="110"/>
      <c r="P42" s="59"/>
    </row>
    <row r="43" spans="2:16" s="38" customFormat="1">
      <c r="B43" s="71"/>
      <c r="C43" s="11">
        <f>C40+1</f>
        <v>20</v>
      </c>
      <c r="D43" s="18" t="s">
        <v>562</v>
      </c>
      <c r="E43" s="57" t="s">
        <v>65</v>
      </c>
      <c r="F43" s="58">
        <v>0</v>
      </c>
      <c r="G43" s="72"/>
      <c r="H43" s="178"/>
      <c r="I43" s="178"/>
      <c r="J43" s="72"/>
      <c r="K43" s="107"/>
      <c r="L43" s="107"/>
      <c r="M43" s="107"/>
      <c r="N43" s="107"/>
      <c r="O43" s="107"/>
      <c r="P43" s="59"/>
    </row>
    <row r="44" spans="2:16" s="38" customFormat="1">
      <c r="B44" s="71"/>
      <c r="C44" s="11">
        <f t="shared" ref="C44:C45" si="8">C43+1</f>
        <v>21</v>
      </c>
      <c r="D44" s="18" t="s">
        <v>210</v>
      </c>
      <c r="E44" s="57" t="s">
        <v>65</v>
      </c>
      <c r="F44" s="58">
        <v>0</v>
      </c>
      <c r="G44" s="72"/>
      <c r="H44" s="178"/>
      <c r="I44" s="178"/>
      <c r="J44" s="72"/>
      <c r="K44" s="107"/>
      <c r="L44" s="107"/>
      <c r="M44" s="107"/>
      <c r="N44" s="107"/>
      <c r="O44" s="107"/>
      <c r="P44" s="59"/>
    </row>
    <row r="45" spans="2:16" s="38" customFormat="1">
      <c r="B45" s="71"/>
      <c r="C45" s="11">
        <f t="shared" si="8"/>
        <v>22</v>
      </c>
      <c r="D45" s="18" t="s">
        <v>205</v>
      </c>
      <c r="E45" s="57" t="s">
        <v>65</v>
      </c>
      <c r="F45" s="58">
        <v>0</v>
      </c>
      <c r="G45" s="72"/>
      <c r="H45" s="178"/>
      <c r="I45" s="178"/>
      <c r="J45" s="72"/>
      <c r="K45" s="108">
        <f>SUM(K43:K44)</f>
        <v>0</v>
      </c>
      <c r="L45" s="108">
        <f>SUM(L43:L44)</f>
        <v>0</v>
      </c>
      <c r="M45" s="108">
        <f>SUM(M43:M44)</f>
        <v>0</v>
      </c>
      <c r="N45" s="108">
        <f>SUM(N43:N44)</f>
        <v>0</v>
      </c>
      <c r="O45" s="108">
        <f>SUM(O43:O44)</f>
        <v>0</v>
      </c>
      <c r="P45" s="59"/>
    </row>
    <row r="46" spans="2:16" s="38" customFormat="1" ht="15.6" thickBot="1">
      <c r="B46" s="60"/>
      <c r="C46" s="61"/>
      <c r="D46" s="103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2"/>
    </row>
    <row r="47" spans="2:16" s="38" customFormat="1">
      <c r="D47" s="93"/>
    </row>
    <row r="48" spans="2:16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3" s="38" customFormat="1">
      <c r="D321" s="93"/>
    </row>
    <row r="322" spans="4:13" s="38" customFormat="1">
      <c r="D322" s="93"/>
    </row>
    <row r="323" spans="4:13" s="38" customFormat="1">
      <c r="D323" s="93"/>
    </row>
    <row r="324" spans="4:13" s="38" customFormat="1">
      <c r="D324" s="93"/>
    </row>
    <row r="325" spans="4:13" s="38" customFormat="1">
      <c r="D325" s="93"/>
    </row>
    <row r="326" spans="4:13" s="38" customFormat="1">
      <c r="D326" s="93"/>
    </row>
    <row r="327" spans="4:13" s="38" customFormat="1">
      <c r="D327" s="93"/>
    </row>
    <row r="328" spans="4:13" s="38" customFormat="1">
      <c r="D328" s="93"/>
    </row>
    <row r="329" spans="4:13" s="38" customFormat="1">
      <c r="D329" s="93"/>
    </row>
    <row r="330" spans="4:13" s="38" customFormat="1">
      <c r="D330" s="93"/>
    </row>
    <row r="331" spans="4:13" s="38" customFormat="1">
      <c r="D331" s="93"/>
    </row>
    <row r="332" spans="4:13" s="38" customFormat="1">
      <c r="D332" s="93"/>
    </row>
    <row r="333" spans="4:13" s="38" customFormat="1">
      <c r="D333" s="93"/>
      <c r="M333" s="50"/>
    </row>
  </sheetData>
  <mergeCells count="1">
    <mergeCell ref="K6:O6"/>
  </mergeCells>
  <conditionalFormatting sqref="AP5">
    <cfRule type="containsText" dxfId="6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A7D1-4BCD-473D-B700-1F67FF53E59A}">
  <dimension ref="A1:CO325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0.1796875" style="4" customWidth="1"/>
    <col min="5" max="5" width="5.08984375" style="50" customWidth="1"/>
    <col min="6" max="6" width="4.6328125" style="50" customWidth="1"/>
    <col min="7" max="7" width="1.36328125" style="38" customWidth="1"/>
    <col min="8" max="8" width="12.36328125" style="38" customWidth="1"/>
    <col min="9" max="9" width="11.6328125" style="38" customWidth="1"/>
    <col min="10" max="10" width="4.7265625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522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193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178"/>
      <c r="I12" s="178"/>
      <c r="J12" s="113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3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78"/>
      <c r="I16" s="178"/>
      <c r="J16" s="72"/>
      <c r="K16" s="108">
        <f>SUM(K13:K15)</f>
        <v>0</v>
      </c>
      <c r="L16" s="108">
        <f t="shared" ref="L16:O16" si="1">SUM(L13:L15)</f>
        <v>0</v>
      </c>
      <c r="M16" s="108">
        <f t="shared" si="1"/>
        <v>0</v>
      </c>
      <c r="N16" s="108">
        <f t="shared" si="1"/>
        <v>0</v>
      </c>
      <c r="O16" s="108">
        <f t="shared" si="1"/>
        <v>0</v>
      </c>
      <c r="P16" s="59"/>
    </row>
    <row r="17" spans="2:16" s="38" customFormat="1">
      <c r="B17" s="71"/>
      <c r="C17" s="20"/>
      <c r="D17" s="36"/>
      <c r="E17" s="35"/>
      <c r="F17" s="20"/>
      <c r="G17" s="72"/>
      <c r="H17" s="111"/>
      <c r="I17" s="111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178"/>
      <c r="I19" s="178"/>
      <c r="J19" s="113"/>
      <c r="K19" s="29"/>
      <c r="L19" s="29"/>
      <c r="M19" s="29"/>
      <c r="N19" s="29"/>
      <c r="O19" s="29"/>
      <c r="P19" s="59"/>
    </row>
    <row r="20" spans="2:16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78"/>
      <c r="I21" s="178"/>
      <c r="J21" s="72"/>
      <c r="K21" s="108">
        <f>K20</f>
        <v>0</v>
      </c>
      <c r="L21" s="108">
        <f t="shared" ref="L21:O21" si="3">L20</f>
        <v>0</v>
      </c>
      <c r="M21" s="108">
        <f t="shared" si="3"/>
        <v>0</v>
      </c>
      <c r="N21" s="108">
        <f t="shared" si="3"/>
        <v>0</v>
      </c>
      <c r="O21" s="108">
        <f t="shared" si="3"/>
        <v>0</v>
      </c>
      <c r="P21" s="59"/>
    </row>
    <row r="22" spans="2:16" s="38" customFormat="1">
      <c r="B22" s="71"/>
      <c r="C22" s="20"/>
      <c r="D22" s="36"/>
      <c r="E22" s="35"/>
      <c r="F22" s="20"/>
      <c r="G22" s="72"/>
      <c r="H22" s="111"/>
      <c r="I22" s="111"/>
      <c r="J22" s="72"/>
      <c r="K22" s="111"/>
      <c r="L22" s="111"/>
      <c r="M22" s="111"/>
      <c r="N22" s="111"/>
      <c r="O22" s="111"/>
      <c r="P22" s="59"/>
    </row>
    <row r="23" spans="2:16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72"/>
      <c r="K23" s="110"/>
      <c r="L23" s="110"/>
      <c r="M23" s="110"/>
      <c r="N23" s="110"/>
      <c r="O23" s="110"/>
      <c r="P23" s="59"/>
    </row>
    <row r="24" spans="2:16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78"/>
      <c r="I26" s="178"/>
      <c r="J26" s="72"/>
      <c r="K26" s="178"/>
      <c r="L26" s="178"/>
      <c r="M26" s="178"/>
      <c r="N26" s="178"/>
      <c r="O26" s="178"/>
      <c r="P26" s="59"/>
    </row>
    <row r="27" spans="2:16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78"/>
      <c r="I29" s="178"/>
      <c r="J29" s="72"/>
      <c r="K29" s="108">
        <f>SUM(K24:K28)</f>
        <v>0</v>
      </c>
      <c r="L29" s="108">
        <f>SUM(L24:L28)</f>
        <v>0</v>
      </c>
      <c r="M29" s="108">
        <f>SUM(M24:M28)</f>
        <v>0</v>
      </c>
      <c r="N29" s="108">
        <f>SUM(N24:N28)</f>
        <v>0</v>
      </c>
      <c r="O29" s="108">
        <f>SUM(O24:O28)</f>
        <v>0</v>
      </c>
      <c r="P29" s="59"/>
    </row>
    <row r="30" spans="2:16" s="38" customFormat="1">
      <c r="B30" s="71"/>
      <c r="C30" s="98"/>
      <c r="D30" s="99"/>
      <c r="E30" s="100"/>
      <c r="F30" s="101"/>
      <c r="G30" s="72"/>
      <c r="H30" s="111"/>
      <c r="I30" s="111"/>
      <c r="J30" s="72"/>
      <c r="K30" s="111"/>
      <c r="L30" s="111"/>
      <c r="M30" s="111"/>
      <c r="N30" s="111"/>
      <c r="O30" s="111"/>
      <c r="P30" s="59"/>
    </row>
    <row r="31" spans="2:16" s="38" customFormat="1">
      <c r="B31" s="71"/>
      <c r="C31" s="55" t="s">
        <v>9</v>
      </c>
      <c r="D31" s="92" t="s">
        <v>188</v>
      </c>
      <c r="E31" s="23"/>
      <c r="F31" s="24"/>
      <c r="G31" s="72"/>
      <c r="H31" s="110"/>
      <c r="I31" s="110"/>
      <c r="J31" s="72"/>
      <c r="K31" s="110"/>
      <c r="L31" s="110"/>
      <c r="M31" s="110"/>
      <c r="N31" s="110"/>
      <c r="O31" s="110"/>
      <c r="P31" s="59"/>
    </row>
    <row r="32" spans="2:16" s="38" customFormat="1">
      <c r="B32" s="71"/>
      <c r="C32" s="161">
        <f>C29+1</f>
        <v>15</v>
      </c>
      <c r="D32" s="18" t="s">
        <v>523</v>
      </c>
      <c r="E32" s="57" t="s">
        <v>65</v>
      </c>
      <c r="F32" s="58">
        <v>0</v>
      </c>
      <c r="G32" s="72"/>
      <c r="H32" s="178"/>
      <c r="I32" s="178"/>
      <c r="J32" s="72"/>
      <c r="K32" s="108">
        <f>K16+K21+K29</f>
        <v>0</v>
      </c>
      <c r="L32" s="108">
        <f t="shared" ref="L32:O32" si="5">L16+L21+L29</f>
        <v>0</v>
      </c>
      <c r="M32" s="108">
        <f t="shared" si="5"/>
        <v>0</v>
      </c>
      <c r="N32" s="108">
        <f t="shared" si="5"/>
        <v>0</v>
      </c>
      <c r="O32" s="108">
        <f t="shared" si="5"/>
        <v>0</v>
      </c>
      <c r="P32" s="59"/>
    </row>
    <row r="33" spans="2:16" s="38" customFormat="1">
      <c r="B33" s="71"/>
      <c r="C33" s="98"/>
      <c r="D33" s="99"/>
      <c r="E33" s="100"/>
      <c r="F33" s="101"/>
      <c r="G33" s="72"/>
      <c r="H33" s="72"/>
      <c r="I33" s="72"/>
      <c r="J33" s="72"/>
      <c r="K33" s="111"/>
      <c r="L33" s="111"/>
      <c r="M33" s="111"/>
      <c r="N33" s="111"/>
      <c r="O33" s="111"/>
      <c r="P33" s="59"/>
    </row>
    <row r="34" spans="2:16" s="38" customFormat="1">
      <c r="B34" s="71"/>
      <c r="C34" s="55" t="s">
        <v>10</v>
      </c>
      <c r="D34" s="92" t="s">
        <v>524</v>
      </c>
      <c r="E34" s="23"/>
      <c r="F34" s="24"/>
      <c r="G34" s="72"/>
      <c r="H34" s="110"/>
      <c r="I34" s="110"/>
      <c r="J34" s="72"/>
      <c r="K34" s="110"/>
      <c r="L34" s="110"/>
      <c r="M34" s="110"/>
      <c r="N34" s="110"/>
      <c r="O34" s="110"/>
      <c r="P34" s="59"/>
    </row>
    <row r="35" spans="2:16" s="38" customFormat="1">
      <c r="B35" s="71"/>
      <c r="C35" s="11">
        <f>C32+1</f>
        <v>16</v>
      </c>
      <c r="D35" s="18" t="s">
        <v>524</v>
      </c>
      <c r="E35" s="57" t="s">
        <v>65</v>
      </c>
      <c r="F35" s="58">
        <v>0</v>
      </c>
      <c r="G35" s="72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1">
        <f t="shared" ref="C36:C37" si="6">C35+1</f>
        <v>17</v>
      </c>
      <c r="D36" s="18" t="s">
        <v>210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1">
        <f t="shared" si="6"/>
        <v>18</v>
      </c>
      <c r="D37" s="18" t="s">
        <v>525</v>
      </c>
      <c r="E37" s="57" t="s">
        <v>65</v>
      </c>
      <c r="F37" s="58">
        <v>0</v>
      </c>
      <c r="G37" s="72"/>
      <c r="H37" s="178"/>
      <c r="I37" s="178"/>
      <c r="J37" s="72"/>
      <c r="K37" s="108">
        <f>SUM(K35:K36)</f>
        <v>0</v>
      </c>
      <c r="L37" s="108">
        <f>SUM(L35:L36)</f>
        <v>0</v>
      </c>
      <c r="M37" s="108">
        <f>SUM(M35:M36)</f>
        <v>0</v>
      </c>
      <c r="N37" s="108">
        <f>SUM(N35:N36)</f>
        <v>0</v>
      </c>
      <c r="O37" s="108">
        <f>SUM(O35:O36)</f>
        <v>0</v>
      </c>
      <c r="P37" s="59"/>
    </row>
    <row r="38" spans="2:16" s="38" customFormat="1" ht="15.6" thickBot="1">
      <c r="B38" s="60"/>
      <c r="C38" s="61"/>
      <c r="D38" s="103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</row>
    <row r="39" spans="2:16" s="38" customFormat="1">
      <c r="D39" s="93"/>
    </row>
    <row r="40" spans="2:16" s="38" customFormat="1">
      <c r="D40" s="93"/>
    </row>
    <row r="41" spans="2:16" s="38" customFormat="1">
      <c r="D41" s="93"/>
    </row>
    <row r="42" spans="2:16" s="38" customFormat="1">
      <c r="D42" s="93"/>
    </row>
    <row r="43" spans="2:16" s="38" customFormat="1">
      <c r="D43" s="93"/>
    </row>
    <row r="44" spans="2:16" s="38" customFormat="1">
      <c r="D44" s="93"/>
    </row>
    <row r="45" spans="2:16" s="38" customFormat="1">
      <c r="D45" s="93"/>
    </row>
    <row r="46" spans="2:16" s="38" customFormat="1">
      <c r="D46" s="93"/>
    </row>
    <row r="47" spans="2:16" s="38" customFormat="1">
      <c r="D47" s="93"/>
    </row>
    <row r="48" spans="2:16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3" s="38" customFormat="1">
      <c r="D321" s="93"/>
    </row>
    <row r="322" spans="4:13" s="38" customFormat="1">
      <c r="D322" s="93"/>
    </row>
    <row r="323" spans="4:13" s="38" customFormat="1">
      <c r="D323" s="93"/>
    </row>
    <row r="324" spans="4:13" s="38" customFormat="1">
      <c r="D324" s="93"/>
    </row>
    <row r="325" spans="4:13" s="38" customFormat="1">
      <c r="D325" s="93"/>
      <c r="M325" s="50"/>
    </row>
  </sheetData>
  <mergeCells count="1">
    <mergeCell ref="K6:O6"/>
  </mergeCells>
  <conditionalFormatting sqref="AP5">
    <cfRule type="containsText" dxfId="5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CO334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9.54296875" style="4" customWidth="1"/>
    <col min="5" max="5" width="5.08984375" style="50" customWidth="1"/>
    <col min="6" max="6" width="4.6328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1:93" s="38" customFormat="1" ht="15.6" thickBot="1">
      <c r="D1" s="93"/>
    </row>
    <row r="2" spans="1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1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1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1:93" s="38" customFormat="1">
      <c r="B5" s="43"/>
      <c r="C5" s="46" t="s">
        <v>526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1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231</v>
      </c>
      <c r="L6" s="286"/>
      <c r="M6" s="286"/>
      <c r="N6" s="286"/>
      <c r="O6" s="287"/>
      <c r="P6" s="45"/>
      <c r="Q6" s="24"/>
    </row>
    <row r="7" spans="1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1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1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1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1:93" s="38" customFormat="1">
      <c r="B11" s="43"/>
      <c r="C11" s="55" t="s">
        <v>0</v>
      </c>
      <c r="D11" s="92" t="s">
        <v>124</v>
      </c>
      <c r="E11" s="23"/>
      <c r="F11" s="24"/>
      <c r="G11" s="24"/>
      <c r="H11" s="22"/>
      <c r="I11" s="22"/>
      <c r="J11" s="22"/>
      <c r="K11" s="22"/>
      <c r="L11" s="22"/>
      <c r="M11" s="77"/>
      <c r="N11" s="22"/>
      <c r="O11" s="22"/>
      <c r="P11" s="45"/>
      <c r="Q11" s="24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1:93" s="38" customFormat="1">
      <c r="B12" s="43"/>
      <c r="C12" s="11">
        <v>1</v>
      </c>
      <c r="D12" s="18" t="s">
        <v>123</v>
      </c>
      <c r="E12" s="57" t="s">
        <v>17</v>
      </c>
      <c r="F12" s="58">
        <v>0</v>
      </c>
      <c r="G12" s="24"/>
      <c r="H12" s="178"/>
      <c r="I12" s="178"/>
      <c r="J12" s="85"/>
      <c r="K12" s="107"/>
      <c r="L12" s="107"/>
      <c r="M12" s="107"/>
      <c r="N12" s="107"/>
      <c r="O12" s="107"/>
      <c r="P12" s="45"/>
      <c r="Q12" s="24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</row>
    <row r="13" spans="1:93" s="38" customFormat="1">
      <c r="B13" s="43"/>
      <c r="C13" s="11">
        <f>C12+1</f>
        <v>2</v>
      </c>
      <c r="D13" s="18" t="s">
        <v>122</v>
      </c>
      <c r="E13" s="57" t="s">
        <v>17</v>
      </c>
      <c r="F13" s="58">
        <v>0</v>
      </c>
      <c r="G13" s="24"/>
      <c r="H13" s="178"/>
      <c r="I13" s="178"/>
      <c r="J13" s="86"/>
      <c r="K13" s="107"/>
      <c r="L13" s="107"/>
      <c r="M13" s="107"/>
      <c r="N13" s="107"/>
      <c r="O13" s="107"/>
      <c r="P13" s="45"/>
      <c r="Q13" s="24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</row>
    <row r="14" spans="1:93" s="38" customFormat="1">
      <c r="B14" s="43"/>
      <c r="C14" s="11">
        <f>C13+1</f>
        <v>3</v>
      </c>
      <c r="D14" s="18" t="s">
        <v>125</v>
      </c>
      <c r="E14" s="57" t="s">
        <v>17</v>
      </c>
      <c r="F14" s="58">
        <v>0</v>
      </c>
      <c r="G14" s="24"/>
      <c r="H14" s="178"/>
      <c r="I14" s="178"/>
      <c r="J14" s="87"/>
      <c r="K14" s="107"/>
      <c r="L14" s="107"/>
      <c r="M14" s="107"/>
      <c r="N14" s="107"/>
      <c r="O14" s="107"/>
      <c r="P14" s="45"/>
      <c r="Q14" s="24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</row>
    <row r="15" spans="1:93" s="38" customFormat="1">
      <c r="A15" s="72"/>
      <c r="B15" s="71"/>
      <c r="C15" s="11">
        <f>C14+1</f>
        <v>4</v>
      </c>
      <c r="D15" s="18" t="s">
        <v>126</v>
      </c>
      <c r="E15" s="57" t="s">
        <v>17</v>
      </c>
      <c r="F15" s="58">
        <v>0</v>
      </c>
      <c r="G15" s="72"/>
      <c r="H15" s="178"/>
      <c r="I15" s="178"/>
      <c r="J15" s="72"/>
      <c r="K15" s="106">
        <f>SUM(K12:K14)</f>
        <v>0</v>
      </c>
      <c r="L15" s="106">
        <f t="shared" ref="L15:O15" si="0">SUM(L12:L14)</f>
        <v>0</v>
      </c>
      <c r="M15" s="106">
        <f t="shared" si="0"/>
        <v>0</v>
      </c>
      <c r="N15" s="106">
        <f t="shared" si="0"/>
        <v>0</v>
      </c>
      <c r="O15" s="106">
        <f t="shared" si="0"/>
        <v>0</v>
      </c>
      <c r="P15" s="59"/>
    </row>
    <row r="16" spans="1:93" s="38" customFormat="1">
      <c r="B16" s="71"/>
      <c r="C16" s="72"/>
      <c r="D16" s="10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59"/>
      <c r="S16" s="63"/>
    </row>
    <row r="17" spans="2:19" s="38" customFormat="1">
      <c r="B17" s="71"/>
      <c r="C17" s="55" t="s">
        <v>1</v>
      </c>
      <c r="D17" s="92" t="s">
        <v>129</v>
      </c>
      <c r="E17" s="23"/>
      <c r="F17" s="24"/>
      <c r="G17" s="72"/>
      <c r="H17" s="72"/>
      <c r="I17" s="72"/>
      <c r="J17" s="72"/>
      <c r="K17" s="72"/>
      <c r="L17" s="72"/>
      <c r="M17" s="72"/>
      <c r="N17" s="72"/>
      <c r="O17" s="72"/>
      <c r="P17" s="59"/>
      <c r="S17" s="63"/>
    </row>
    <row r="18" spans="2:19" s="38" customFormat="1">
      <c r="B18" s="71"/>
      <c r="C18" s="11">
        <f>C15+1</f>
        <v>5</v>
      </c>
      <c r="D18" s="18" t="s">
        <v>127</v>
      </c>
      <c r="E18" s="57" t="s">
        <v>65</v>
      </c>
      <c r="F18" s="58">
        <v>0</v>
      </c>
      <c r="G18" s="72"/>
      <c r="H18" s="178"/>
      <c r="I18" s="178"/>
      <c r="J18" s="72"/>
      <c r="K18" s="107"/>
      <c r="L18" s="107"/>
      <c r="M18" s="107"/>
      <c r="N18" s="107"/>
      <c r="O18" s="107"/>
      <c r="P18" s="59"/>
      <c r="S18" s="63"/>
    </row>
    <row r="19" spans="2:19" s="38" customFormat="1">
      <c r="B19" s="71"/>
      <c r="C19" s="11">
        <f>C18+1</f>
        <v>6</v>
      </c>
      <c r="D19" s="18" t="s">
        <v>128</v>
      </c>
      <c r="E19" s="57" t="s">
        <v>65</v>
      </c>
      <c r="F19" s="58">
        <v>0</v>
      </c>
      <c r="G19" s="72"/>
      <c r="H19" s="178"/>
      <c r="I19" s="178"/>
      <c r="J19" s="72"/>
      <c r="K19" s="107"/>
      <c r="L19" s="107"/>
      <c r="M19" s="107"/>
      <c r="N19" s="107"/>
      <c r="O19" s="107"/>
      <c r="P19" s="59"/>
      <c r="S19" s="63"/>
    </row>
    <row r="20" spans="2:19" s="38" customFormat="1">
      <c r="B20" s="71"/>
      <c r="C20" s="11">
        <f>C19+1</f>
        <v>7</v>
      </c>
      <c r="D20" s="18" t="s">
        <v>208</v>
      </c>
      <c r="E20" s="57" t="s">
        <v>65</v>
      </c>
      <c r="F20" s="58">
        <v>0</v>
      </c>
      <c r="G20" s="72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9" s="38" customFormat="1">
      <c r="B21" s="71"/>
      <c r="C21" s="11">
        <f>C20+1</f>
        <v>8</v>
      </c>
      <c r="D21" s="18" t="s">
        <v>132</v>
      </c>
      <c r="E21" s="57" t="s">
        <v>20</v>
      </c>
      <c r="F21" s="58">
        <v>2</v>
      </c>
      <c r="G21" s="72"/>
      <c r="H21" s="178"/>
      <c r="I21" s="178"/>
      <c r="J21" s="162"/>
      <c r="K21" s="115"/>
      <c r="L21" s="115"/>
      <c r="M21" s="115"/>
      <c r="N21" s="115"/>
      <c r="O21" s="115"/>
      <c r="P21" s="59"/>
    </row>
    <row r="22" spans="2:19" s="38" customFormat="1">
      <c r="B22" s="71"/>
      <c r="C22" s="11">
        <f>C21+1</f>
        <v>9</v>
      </c>
      <c r="D22" s="18" t="s">
        <v>136</v>
      </c>
      <c r="E22" s="57" t="s">
        <v>65</v>
      </c>
      <c r="F22" s="58">
        <v>0</v>
      </c>
      <c r="G22" s="72"/>
      <c r="H22" s="178"/>
      <c r="I22" s="178"/>
      <c r="J22" s="72"/>
      <c r="K22" s="106">
        <f>K20*(K21/100)</f>
        <v>0</v>
      </c>
      <c r="L22" s="106">
        <f t="shared" ref="L22:O22" si="1">L20*(L21/100)</f>
        <v>0</v>
      </c>
      <c r="M22" s="106">
        <f t="shared" si="1"/>
        <v>0</v>
      </c>
      <c r="N22" s="106">
        <f t="shared" si="1"/>
        <v>0</v>
      </c>
      <c r="O22" s="106">
        <f t="shared" si="1"/>
        <v>0</v>
      </c>
      <c r="P22" s="59"/>
    </row>
    <row r="23" spans="2:19" s="38" customFormat="1">
      <c r="B23" s="71"/>
      <c r="C23" s="11">
        <f t="shared" ref="C23:C24" si="2">C22+1</f>
        <v>10</v>
      </c>
      <c r="D23" s="18" t="s">
        <v>206</v>
      </c>
      <c r="E23" s="57" t="s">
        <v>65</v>
      </c>
      <c r="F23" s="58">
        <v>0</v>
      </c>
      <c r="G23" s="72"/>
      <c r="H23" s="178"/>
      <c r="I23" s="178"/>
      <c r="J23" s="72"/>
      <c r="K23" s="107"/>
      <c r="L23" s="107"/>
      <c r="M23" s="107"/>
      <c r="N23" s="107"/>
      <c r="O23" s="107"/>
      <c r="P23" s="59"/>
    </row>
    <row r="24" spans="2:19" s="38" customFormat="1">
      <c r="B24" s="71"/>
      <c r="C24" s="11">
        <f t="shared" si="2"/>
        <v>11</v>
      </c>
      <c r="D24" s="18" t="s">
        <v>137</v>
      </c>
      <c r="E24" s="57" t="s">
        <v>65</v>
      </c>
      <c r="F24" s="58">
        <v>0</v>
      </c>
      <c r="G24" s="72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9" s="38" customFormat="1">
      <c r="B25" s="71"/>
      <c r="C25" s="98"/>
      <c r="D25" s="99"/>
      <c r="E25" s="100"/>
      <c r="F25" s="101"/>
      <c r="G25" s="72"/>
      <c r="H25" s="72"/>
      <c r="I25" s="72"/>
      <c r="J25" s="72"/>
      <c r="K25" s="72"/>
      <c r="L25" s="72"/>
      <c r="M25" s="72"/>
      <c r="N25" s="72"/>
      <c r="O25" s="72"/>
      <c r="P25" s="59"/>
    </row>
    <row r="26" spans="2:19" s="38" customFormat="1">
      <c r="B26" s="71"/>
      <c r="C26" s="55" t="s">
        <v>8</v>
      </c>
      <c r="D26" s="92" t="s">
        <v>133</v>
      </c>
      <c r="E26" s="23"/>
      <c r="F26" s="24"/>
      <c r="G26" s="72"/>
      <c r="H26" s="72"/>
      <c r="I26" s="72"/>
      <c r="J26" s="72"/>
      <c r="K26" s="72"/>
      <c r="L26" s="72"/>
      <c r="M26" s="72"/>
      <c r="N26" s="72"/>
      <c r="O26" s="72"/>
      <c r="P26" s="59"/>
      <c r="S26" s="63"/>
    </row>
    <row r="27" spans="2:19" s="38" customFormat="1">
      <c r="B27" s="71"/>
      <c r="C27" s="124">
        <f>C24+1</f>
        <v>12</v>
      </c>
      <c r="D27" s="125" t="s">
        <v>134</v>
      </c>
      <c r="E27" s="126" t="s">
        <v>65</v>
      </c>
      <c r="F27" s="124">
        <v>0</v>
      </c>
      <c r="G27" s="72"/>
      <c r="H27" s="178"/>
      <c r="I27" s="178"/>
      <c r="J27" s="72"/>
      <c r="K27" s="107"/>
      <c r="L27" s="107"/>
      <c r="M27" s="107"/>
      <c r="N27" s="107"/>
      <c r="O27" s="107"/>
      <c r="P27" s="59"/>
      <c r="S27" s="63"/>
    </row>
    <row r="28" spans="2:19" s="38" customFormat="1">
      <c r="B28" s="71"/>
      <c r="C28" s="124">
        <f>C27+1</f>
        <v>13</v>
      </c>
      <c r="D28" s="125" t="s">
        <v>135</v>
      </c>
      <c r="E28" s="126" t="s">
        <v>65</v>
      </c>
      <c r="F28" s="124">
        <v>0</v>
      </c>
      <c r="G28" s="72"/>
      <c r="H28" s="178"/>
      <c r="I28" s="178"/>
      <c r="J28" s="72"/>
      <c r="K28" s="107"/>
      <c r="L28" s="107"/>
      <c r="M28" s="107"/>
      <c r="N28" s="107"/>
      <c r="O28" s="107"/>
      <c r="P28" s="59"/>
      <c r="S28" s="63"/>
    </row>
    <row r="29" spans="2:19" s="38" customFormat="1">
      <c r="B29" s="71"/>
      <c r="C29" s="98"/>
      <c r="D29" s="99"/>
      <c r="E29" s="100"/>
      <c r="F29" s="101"/>
      <c r="G29" s="72"/>
      <c r="H29" s="72"/>
      <c r="I29" s="72"/>
      <c r="J29" s="72"/>
      <c r="K29" s="72"/>
      <c r="L29" s="72"/>
      <c r="M29" s="72"/>
      <c r="N29" s="72"/>
      <c r="O29" s="72"/>
      <c r="P29" s="59"/>
    </row>
    <row r="30" spans="2:19" s="38" customFormat="1">
      <c r="B30" s="71"/>
      <c r="C30" s="55" t="s">
        <v>9</v>
      </c>
      <c r="D30" s="92" t="s">
        <v>130</v>
      </c>
      <c r="E30" s="23"/>
      <c r="F30" s="24"/>
      <c r="G30" s="72"/>
      <c r="H30" s="72"/>
      <c r="I30" s="72"/>
      <c r="J30" s="72"/>
      <c r="K30" s="110"/>
      <c r="L30" s="110"/>
      <c r="M30" s="110"/>
      <c r="N30" s="110"/>
      <c r="O30" s="110"/>
      <c r="P30" s="59"/>
    </row>
    <row r="31" spans="2:19" s="38" customFormat="1">
      <c r="B31" s="71"/>
      <c r="C31" s="11">
        <v>14</v>
      </c>
      <c r="D31" s="18" t="s">
        <v>131</v>
      </c>
      <c r="E31" s="57" t="s">
        <v>17</v>
      </c>
      <c r="F31" s="58">
        <v>0</v>
      </c>
      <c r="G31" s="72"/>
      <c r="H31" s="178"/>
      <c r="I31" s="178"/>
      <c r="J31" s="72"/>
      <c r="K31" s="107"/>
      <c r="L31" s="107"/>
      <c r="M31" s="107"/>
      <c r="N31" s="107"/>
      <c r="O31" s="107"/>
      <c r="P31" s="59"/>
    </row>
    <row r="32" spans="2:19" s="38" customFormat="1">
      <c r="B32" s="71"/>
      <c r="C32" s="72"/>
      <c r="D32" s="102"/>
      <c r="E32" s="72"/>
      <c r="F32" s="72"/>
      <c r="G32" s="72"/>
      <c r="H32" s="72"/>
      <c r="I32" s="72"/>
      <c r="J32" s="72"/>
      <c r="K32" s="110"/>
      <c r="L32" s="110"/>
      <c r="M32" s="110"/>
      <c r="N32" s="110"/>
      <c r="O32" s="110"/>
      <c r="P32" s="59"/>
    </row>
    <row r="33" spans="2:19" s="38" customFormat="1">
      <c r="B33" s="71"/>
      <c r="C33" s="55" t="s">
        <v>10</v>
      </c>
      <c r="D33" s="92" t="s">
        <v>64</v>
      </c>
      <c r="E33" s="23"/>
      <c r="F33" s="24"/>
      <c r="G33" s="72"/>
      <c r="H33" s="72"/>
      <c r="I33" s="72"/>
      <c r="J33" s="72"/>
      <c r="K33" s="72"/>
      <c r="L33" s="72"/>
      <c r="M33" s="72"/>
      <c r="N33" s="72"/>
      <c r="O33" s="72"/>
      <c r="P33" s="59"/>
      <c r="S33" s="63"/>
    </row>
    <row r="34" spans="2:19" s="38" customFormat="1">
      <c r="B34" s="71"/>
      <c r="C34" s="11">
        <f>C31+1</f>
        <v>15</v>
      </c>
      <c r="D34" s="18" t="s">
        <v>207</v>
      </c>
      <c r="E34" s="57" t="s">
        <v>65</v>
      </c>
      <c r="F34" s="58">
        <v>0</v>
      </c>
      <c r="G34" s="72"/>
      <c r="H34" s="178"/>
      <c r="I34" s="178"/>
      <c r="J34" s="72"/>
      <c r="K34" s="107"/>
      <c r="L34" s="107"/>
      <c r="M34" s="107"/>
      <c r="N34" s="107"/>
      <c r="O34" s="107"/>
      <c r="P34" s="59"/>
    </row>
    <row r="35" spans="2:19" s="38" customFormat="1">
      <c r="B35" s="71"/>
      <c r="C35" s="11">
        <f>C34+1</f>
        <v>16</v>
      </c>
      <c r="D35" s="18" t="s">
        <v>132</v>
      </c>
      <c r="E35" s="57" t="s">
        <v>20</v>
      </c>
      <c r="F35" s="58">
        <v>2</v>
      </c>
      <c r="G35" s="72"/>
      <c r="H35" s="178"/>
      <c r="I35" s="178"/>
      <c r="J35" s="162"/>
      <c r="K35" s="115"/>
      <c r="L35" s="115"/>
      <c r="M35" s="115"/>
      <c r="N35" s="115"/>
      <c r="O35" s="115"/>
      <c r="P35" s="59"/>
    </row>
    <row r="36" spans="2:19" s="38" customFormat="1">
      <c r="B36" s="71"/>
      <c r="C36" s="11">
        <f>C35+1</f>
        <v>17</v>
      </c>
      <c r="D36" s="18" t="s">
        <v>136</v>
      </c>
      <c r="E36" s="57" t="s">
        <v>65</v>
      </c>
      <c r="F36" s="58">
        <v>0</v>
      </c>
      <c r="G36" s="72"/>
      <c r="H36" s="178"/>
      <c r="I36" s="178"/>
      <c r="J36" s="72"/>
      <c r="K36" s="106">
        <f>K34*(K35/100)</f>
        <v>0</v>
      </c>
      <c r="L36" s="106">
        <f t="shared" ref="L36" si="3">L34*(L35/100)</f>
        <v>0</v>
      </c>
      <c r="M36" s="106">
        <f t="shared" ref="M36" si="4">M34*(M35/100)</f>
        <v>0</v>
      </c>
      <c r="N36" s="106">
        <f t="shared" ref="N36" si="5">N34*(N35/100)</f>
        <v>0</v>
      </c>
      <c r="O36" s="106">
        <f t="shared" ref="O36" si="6">O34*(O35/100)</f>
        <v>0</v>
      </c>
      <c r="P36" s="59"/>
    </row>
    <row r="37" spans="2:19" s="38" customFormat="1">
      <c r="B37" s="71"/>
      <c r="C37" s="11">
        <f t="shared" ref="C37:C38" si="7">C36+1</f>
        <v>18</v>
      </c>
      <c r="D37" s="18" t="s">
        <v>206</v>
      </c>
      <c r="E37" s="57" t="s">
        <v>65</v>
      </c>
      <c r="F37" s="58">
        <v>0</v>
      </c>
      <c r="G37" s="72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19" s="38" customFormat="1">
      <c r="B38" s="71"/>
      <c r="C38" s="11">
        <f t="shared" si="7"/>
        <v>19</v>
      </c>
      <c r="D38" s="18" t="s">
        <v>137</v>
      </c>
      <c r="E38" s="57" t="s">
        <v>65</v>
      </c>
      <c r="F38" s="58">
        <v>0</v>
      </c>
      <c r="G38" s="72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19" s="38" customFormat="1" ht="15.6" thickBot="1">
      <c r="B39" s="60"/>
      <c r="C39" s="61"/>
      <c r="D39" s="10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</row>
    <row r="40" spans="2:19" s="38" customFormat="1">
      <c r="D40" s="93"/>
    </row>
    <row r="41" spans="2:19" s="38" customFormat="1"/>
    <row r="42" spans="2:19" s="38" customFormat="1"/>
    <row r="43" spans="2:19" s="38" customFormat="1"/>
    <row r="44" spans="2:19" s="38" customFormat="1"/>
    <row r="45" spans="2:19" s="38" customFormat="1"/>
    <row r="46" spans="2:19" s="38" customFormat="1"/>
    <row r="47" spans="2:19" s="38" customFormat="1" ht="15" customHeight="1"/>
    <row r="48" spans="2:19" s="38" customFormat="1" ht="15" customHeight="1"/>
    <row r="49" s="38" customFormat="1"/>
    <row r="50" s="38" customFormat="1"/>
    <row r="51" s="38" customFormat="1"/>
    <row r="52" s="38" customFormat="1"/>
    <row r="53" s="38" customFormat="1"/>
    <row r="54" s="38" customFormat="1"/>
    <row r="55" s="38" customFormat="1"/>
    <row r="56" s="38" customFormat="1"/>
    <row r="57" s="38" customFormat="1"/>
    <row r="58" s="38" customFormat="1"/>
    <row r="59" s="38" customFormat="1"/>
    <row r="60" s="38" customFormat="1"/>
    <row r="61" s="38" customFormat="1"/>
    <row r="62" s="38" customFormat="1"/>
    <row r="63" s="38" customFormat="1"/>
    <row r="64" s="38" customFormat="1"/>
    <row r="65" s="38" customFormat="1"/>
    <row r="66" s="38" customFormat="1"/>
    <row r="67" s="38" customFormat="1"/>
    <row r="68" s="38" customFormat="1"/>
    <row r="69" s="38" customFormat="1"/>
    <row r="70" s="38" customFormat="1"/>
    <row r="71" s="38" customFormat="1"/>
    <row r="72" s="38" customFormat="1"/>
    <row r="73" s="38" customFormat="1"/>
    <row r="74" s="38" customFormat="1"/>
    <row r="75" s="38" customFormat="1"/>
    <row r="76" s="38" customFormat="1"/>
    <row r="77" s="38" customFormat="1"/>
    <row r="78" s="38" customFormat="1"/>
    <row r="79" s="38" customFormat="1"/>
    <row r="80" s="38" customFormat="1"/>
    <row r="81" spans="2:6" s="38" customFormat="1">
      <c r="B81"/>
      <c r="C81"/>
      <c r="D81"/>
      <c r="E81"/>
      <c r="F81"/>
    </row>
    <row r="82" spans="2:6" s="38" customFormat="1">
      <c r="D82" s="93"/>
    </row>
    <row r="83" spans="2:6" s="38" customFormat="1">
      <c r="D83" s="93"/>
    </row>
    <row r="84" spans="2:6" s="38" customFormat="1">
      <c r="D84" s="93"/>
    </row>
    <row r="85" spans="2:6" s="38" customFormat="1">
      <c r="D85" s="93"/>
    </row>
    <row r="86" spans="2:6" s="38" customFormat="1">
      <c r="D86" s="93"/>
    </row>
    <row r="87" spans="2:6" s="38" customFormat="1">
      <c r="D87" s="93"/>
    </row>
    <row r="88" spans="2:6" s="38" customFormat="1">
      <c r="D88" s="93"/>
    </row>
    <row r="89" spans="2:6" s="38" customFormat="1">
      <c r="D89" s="93"/>
    </row>
    <row r="90" spans="2:6" s="38" customFormat="1">
      <c r="D90" s="93"/>
    </row>
    <row r="91" spans="2:6" s="38" customFormat="1">
      <c r="D91" s="93"/>
    </row>
    <row r="92" spans="2:6" s="38" customFormat="1">
      <c r="D92" s="93"/>
    </row>
    <row r="93" spans="2:6" s="38" customFormat="1">
      <c r="D93" s="93"/>
    </row>
    <row r="94" spans="2:6" s="38" customFormat="1">
      <c r="D94" s="93"/>
    </row>
    <row r="95" spans="2:6" s="38" customFormat="1">
      <c r="D95" s="93"/>
    </row>
    <row r="96" spans="2:6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3" s="38" customFormat="1">
      <c r="D321" s="93"/>
    </row>
    <row r="322" spans="4:13" s="38" customFormat="1">
      <c r="D322" s="93"/>
    </row>
    <row r="323" spans="4:13" s="38" customFormat="1">
      <c r="D323" s="93"/>
    </row>
    <row r="324" spans="4:13" s="38" customFormat="1">
      <c r="D324" s="93"/>
    </row>
    <row r="325" spans="4:13" s="38" customFormat="1">
      <c r="D325" s="93"/>
    </row>
    <row r="326" spans="4:13" s="38" customFormat="1">
      <c r="D326" s="93"/>
    </row>
    <row r="327" spans="4:13" s="38" customFormat="1">
      <c r="D327" s="93"/>
    </row>
    <row r="328" spans="4:13" s="38" customFormat="1">
      <c r="D328" s="93"/>
    </row>
    <row r="329" spans="4:13" s="38" customFormat="1">
      <c r="D329" s="93"/>
    </row>
    <row r="330" spans="4:13" s="38" customFormat="1">
      <c r="D330" s="93"/>
    </row>
    <row r="331" spans="4:13" s="38" customFormat="1">
      <c r="D331" s="93"/>
    </row>
    <row r="332" spans="4:13" s="38" customFormat="1">
      <c r="D332" s="93"/>
    </row>
    <row r="333" spans="4:13" s="38" customFormat="1">
      <c r="D333" s="93"/>
    </row>
    <row r="334" spans="4:13" s="38" customFormat="1">
      <c r="D334" s="93"/>
      <c r="M334" s="50"/>
    </row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O303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1.36328125" style="38" customWidth="1"/>
    <col min="8" max="8" width="12.36328125" style="38" customWidth="1"/>
    <col min="9" max="9" width="11.6328125" style="38" customWidth="1"/>
    <col min="10" max="10" width="3.54296875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527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230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215</v>
      </c>
      <c r="E11" s="23"/>
      <c r="F11" s="24"/>
      <c r="G11" s="72"/>
      <c r="H11" s="72"/>
      <c r="I11" s="72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211</v>
      </c>
      <c r="E12" s="57" t="s">
        <v>65</v>
      </c>
      <c r="F12" s="58">
        <v>0</v>
      </c>
      <c r="G12" s="72"/>
      <c r="H12" s="178"/>
      <c r="I12" s="178"/>
      <c r="J12" s="235"/>
      <c r="K12" s="234"/>
      <c r="L12" s="234"/>
      <c r="M12" s="234"/>
      <c r="N12" s="234"/>
      <c r="O12" s="234"/>
      <c r="P12" s="59"/>
      <c r="S12" s="63"/>
    </row>
    <row r="13" spans="2:93" s="38" customFormat="1">
      <c r="B13" s="71"/>
      <c r="C13" s="11">
        <f>C12+1</f>
        <v>2</v>
      </c>
      <c r="D13" s="18" t="s">
        <v>212</v>
      </c>
      <c r="E13" s="57" t="s">
        <v>65</v>
      </c>
      <c r="F13" s="58">
        <v>0</v>
      </c>
      <c r="G13" s="72"/>
      <c r="H13" s="178"/>
      <c r="I13" s="178"/>
      <c r="J13" s="235"/>
      <c r="K13" s="234"/>
      <c r="L13" s="234"/>
      <c r="M13" s="234"/>
      <c r="N13" s="234"/>
      <c r="O13" s="234"/>
      <c r="P13" s="59"/>
      <c r="S13" s="63"/>
    </row>
    <row r="14" spans="2:93" s="38" customFormat="1">
      <c r="B14" s="71"/>
      <c r="C14" s="11">
        <f>C13+1</f>
        <v>3</v>
      </c>
      <c r="D14" s="18" t="s">
        <v>213</v>
      </c>
      <c r="E14" s="57" t="s">
        <v>65</v>
      </c>
      <c r="F14" s="58">
        <v>0</v>
      </c>
      <c r="G14" s="72"/>
      <c r="H14" s="178"/>
      <c r="I14" s="178"/>
      <c r="J14" s="235"/>
      <c r="K14" s="234"/>
      <c r="L14" s="234"/>
      <c r="M14" s="234"/>
      <c r="N14" s="234"/>
      <c r="O14" s="234"/>
      <c r="P14" s="59"/>
    </row>
    <row r="15" spans="2:93" s="38" customFormat="1">
      <c r="B15" s="71"/>
      <c r="C15" s="11">
        <f>C14+1</f>
        <v>4</v>
      </c>
      <c r="D15" s="18" t="s">
        <v>214</v>
      </c>
      <c r="E15" s="57" t="s">
        <v>65</v>
      </c>
      <c r="F15" s="58">
        <v>0</v>
      </c>
      <c r="G15" s="72"/>
      <c r="H15" s="178"/>
      <c r="I15" s="178"/>
      <c r="J15" s="235"/>
      <c r="K15" s="222">
        <f>SUM(K12:K14)</f>
        <v>0</v>
      </c>
      <c r="L15" s="222">
        <f t="shared" ref="L15:O15" si="0">SUM(L12:L14)</f>
        <v>0</v>
      </c>
      <c r="M15" s="222">
        <f t="shared" si="0"/>
        <v>0</v>
      </c>
      <c r="N15" s="222">
        <f t="shared" si="0"/>
        <v>0</v>
      </c>
      <c r="O15" s="222">
        <f t="shared" si="0"/>
        <v>0</v>
      </c>
      <c r="P15" s="59"/>
    </row>
    <row r="16" spans="2:93" s="38" customFormat="1" ht="15.6" thickBot="1">
      <c r="B16" s="60"/>
      <c r="C16" s="61"/>
      <c r="D16" s="103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4:4" s="38" customFormat="1">
      <c r="D17" s="93"/>
    </row>
    <row r="18" spans="4:4" s="38" customFormat="1">
      <c r="D18" s="93"/>
    </row>
    <row r="19" spans="4:4" s="38" customFormat="1">
      <c r="D19" s="93"/>
    </row>
    <row r="20" spans="4:4" s="38" customFormat="1">
      <c r="D20" s="93"/>
    </row>
    <row r="21" spans="4:4" s="38" customFormat="1">
      <c r="D21" s="93"/>
    </row>
    <row r="22" spans="4:4" s="38" customFormat="1">
      <c r="D22" s="93"/>
    </row>
    <row r="23" spans="4:4" s="38" customFormat="1">
      <c r="D23" s="93"/>
    </row>
    <row r="24" spans="4:4" s="38" customFormat="1">
      <c r="D24" s="93"/>
    </row>
    <row r="25" spans="4:4" s="38" customFormat="1">
      <c r="D25" s="93"/>
    </row>
    <row r="26" spans="4:4" s="38" customFormat="1">
      <c r="D26" s="93"/>
    </row>
    <row r="27" spans="4:4" s="38" customFormat="1">
      <c r="D27" s="93"/>
    </row>
    <row r="28" spans="4:4" s="38" customFormat="1">
      <c r="D28" s="93"/>
    </row>
    <row r="29" spans="4:4" s="38" customFormat="1">
      <c r="D29" s="93"/>
    </row>
    <row r="30" spans="4:4" s="38" customFormat="1">
      <c r="D30" s="93"/>
    </row>
    <row r="31" spans="4:4" s="38" customFormat="1">
      <c r="D31" s="93"/>
    </row>
    <row r="32" spans="4:4" s="38" customFormat="1">
      <c r="D32" s="93"/>
    </row>
    <row r="33" spans="4:4" s="38" customFormat="1">
      <c r="D33" s="93"/>
    </row>
    <row r="34" spans="4:4" s="38" customFormat="1">
      <c r="D34" s="93"/>
    </row>
    <row r="35" spans="4:4" s="38" customFormat="1">
      <c r="D35" s="93"/>
    </row>
    <row r="36" spans="4:4" s="38" customFormat="1">
      <c r="D36" s="93"/>
    </row>
    <row r="37" spans="4:4" s="38" customFormat="1">
      <c r="D37" s="93"/>
    </row>
    <row r="38" spans="4:4" s="38" customFormat="1">
      <c r="D38" s="93"/>
    </row>
    <row r="39" spans="4:4" s="38" customFormat="1">
      <c r="D39" s="93"/>
    </row>
    <row r="40" spans="4:4" s="38" customFormat="1">
      <c r="D40" s="93"/>
    </row>
    <row r="41" spans="4:4" s="38" customFormat="1">
      <c r="D41" s="93"/>
    </row>
    <row r="42" spans="4:4" s="38" customFormat="1">
      <c r="D42" s="93"/>
    </row>
    <row r="43" spans="4:4" s="38" customFormat="1">
      <c r="D43" s="93"/>
    </row>
    <row r="44" spans="4:4" s="38" customFormat="1">
      <c r="D44" s="93"/>
    </row>
    <row r="45" spans="4:4" s="38" customFormat="1">
      <c r="D45" s="93"/>
    </row>
    <row r="46" spans="4:4" s="38" customFormat="1">
      <c r="D46" s="93"/>
    </row>
    <row r="47" spans="4:4" s="38" customFormat="1">
      <c r="D47" s="93"/>
    </row>
    <row r="48" spans="4:4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13" s="38" customFormat="1">
      <c r="D289" s="93"/>
    </row>
    <row r="290" spans="4:13" s="38" customFormat="1">
      <c r="D290" s="93"/>
    </row>
    <row r="291" spans="4:13" s="38" customFormat="1">
      <c r="D291" s="93"/>
    </row>
    <row r="292" spans="4:13" s="38" customFormat="1">
      <c r="D292" s="93"/>
    </row>
    <row r="293" spans="4:13" s="38" customFormat="1">
      <c r="D293" s="93"/>
    </row>
    <row r="294" spans="4:13" s="38" customFormat="1">
      <c r="D294" s="93"/>
    </row>
    <row r="295" spans="4:13" s="38" customFormat="1">
      <c r="D295" s="93"/>
    </row>
    <row r="296" spans="4:13" s="38" customFormat="1">
      <c r="D296" s="93"/>
    </row>
    <row r="297" spans="4:13" s="38" customFormat="1">
      <c r="D297" s="93"/>
    </row>
    <row r="298" spans="4:13" s="38" customFormat="1">
      <c r="D298" s="93"/>
    </row>
    <row r="299" spans="4:13" s="38" customFormat="1">
      <c r="D299" s="93"/>
    </row>
    <row r="300" spans="4:13" s="38" customFormat="1">
      <c r="D300" s="93"/>
    </row>
    <row r="301" spans="4:13" s="38" customFormat="1">
      <c r="D301" s="93"/>
    </row>
    <row r="302" spans="4:13" s="38" customFormat="1">
      <c r="D302" s="93"/>
    </row>
    <row r="303" spans="4:13" s="38" customFormat="1">
      <c r="D303" s="93"/>
      <c r="M303" s="50"/>
    </row>
  </sheetData>
  <mergeCells count="1">
    <mergeCell ref="K6:O6"/>
  </mergeCells>
  <conditionalFormatting sqref="AP5">
    <cfRule type="containsText" dxfId="4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O339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3.453125" style="50" customWidth="1"/>
    <col min="8" max="8" width="9.7265625" style="50" customWidth="1"/>
    <col min="9" max="9" width="8.54296875" style="50" customWidth="1"/>
    <col min="10" max="10" width="2.90625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19"/>
      <c r="H2" s="19"/>
      <c r="I2" s="19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1"/>
      <c r="H3" s="21"/>
      <c r="I3" s="21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1"/>
      <c r="H4" s="21"/>
      <c r="I4" s="21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528</v>
      </c>
      <c r="D5" s="34"/>
      <c r="E5" s="20"/>
      <c r="F5" s="21"/>
      <c r="G5" s="21"/>
      <c r="H5" s="21"/>
      <c r="I5" s="21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0"/>
      <c r="H6" s="20"/>
      <c r="I6" s="20"/>
      <c r="J6" s="24"/>
      <c r="K6" s="285" t="s">
        <v>191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179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77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179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165</v>
      </c>
      <c r="E11" s="23"/>
      <c r="F11" s="24"/>
      <c r="G11" s="24"/>
      <c r="H11" s="24"/>
      <c r="I11" s="24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101"/>
      <c r="H12" s="178"/>
      <c r="I12" s="178"/>
      <c r="J12" s="113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101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101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3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101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101"/>
      <c r="H16" s="178"/>
      <c r="I16" s="178"/>
      <c r="J16" s="72"/>
      <c r="K16" s="108">
        <f>SUM(K13:K15)</f>
        <v>0</v>
      </c>
      <c r="L16" s="108">
        <f t="shared" ref="L16:O16" si="1">SUM(L13:L15)</f>
        <v>0</v>
      </c>
      <c r="M16" s="108">
        <f t="shared" si="1"/>
        <v>0</v>
      </c>
      <c r="N16" s="108">
        <f t="shared" si="1"/>
        <v>0</v>
      </c>
      <c r="O16" s="108">
        <f t="shared" si="1"/>
        <v>0</v>
      </c>
      <c r="P16" s="59"/>
    </row>
    <row r="17" spans="2:16" s="38" customFormat="1">
      <c r="B17" s="71"/>
      <c r="C17" s="20"/>
      <c r="D17" s="36"/>
      <c r="E17" s="35"/>
      <c r="F17" s="20"/>
      <c r="G17" s="20"/>
      <c r="H17" s="111"/>
      <c r="I17" s="111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194</v>
      </c>
      <c r="E18" s="23"/>
      <c r="F18" s="24"/>
      <c r="G18" s="24"/>
      <c r="H18" s="110"/>
      <c r="I18" s="110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101"/>
      <c r="H19" s="178"/>
      <c r="I19" s="178"/>
      <c r="J19" s="113"/>
      <c r="K19" s="29"/>
      <c r="L19" s="29"/>
      <c r="M19" s="29"/>
      <c r="N19" s="29"/>
      <c r="O19" s="29"/>
      <c r="P19" s="59"/>
    </row>
    <row r="20" spans="2:16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101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101"/>
      <c r="H21" s="178"/>
      <c r="I21" s="178"/>
      <c r="J21" s="72"/>
      <c r="K21" s="108">
        <f>K20</f>
        <v>0</v>
      </c>
      <c r="L21" s="108">
        <f t="shared" ref="L21:O21" si="3">L20</f>
        <v>0</v>
      </c>
      <c r="M21" s="108">
        <f t="shared" si="3"/>
        <v>0</v>
      </c>
      <c r="N21" s="108">
        <f t="shared" si="3"/>
        <v>0</v>
      </c>
      <c r="O21" s="108">
        <f t="shared" si="3"/>
        <v>0</v>
      </c>
      <c r="P21" s="59"/>
    </row>
    <row r="22" spans="2:16" s="38" customFormat="1">
      <c r="B22" s="71"/>
      <c r="C22" s="20"/>
      <c r="D22" s="36"/>
      <c r="E22" s="35"/>
      <c r="F22" s="20"/>
      <c r="G22" s="20"/>
      <c r="H22" s="111"/>
      <c r="I22" s="111"/>
      <c r="J22" s="72"/>
      <c r="K22" s="111"/>
      <c r="L22" s="111"/>
      <c r="M22" s="111"/>
      <c r="N22" s="111"/>
      <c r="O22" s="111"/>
      <c r="P22" s="59"/>
    </row>
    <row r="23" spans="2:16" s="38" customFormat="1">
      <c r="B23" s="71"/>
      <c r="C23" s="55" t="s">
        <v>8</v>
      </c>
      <c r="D23" s="92" t="s">
        <v>164</v>
      </c>
      <c r="E23" s="23"/>
      <c r="F23" s="24"/>
      <c r="G23" s="24"/>
      <c r="H23" s="110"/>
      <c r="I23" s="110"/>
      <c r="J23" s="72"/>
      <c r="K23" s="110"/>
      <c r="L23" s="110"/>
      <c r="M23" s="110"/>
      <c r="N23" s="110"/>
      <c r="O23" s="110"/>
      <c r="P23" s="59"/>
    </row>
    <row r="24" spans="2:16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101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101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101"/>
      <c r="H26" s="178"/>
      <c r="I26" s="178"/>
      <c r="J26" s="72"/>
      <c r="K26" s="178"/>
      <c r="L26" s="178"/>
      <c r="M26" s="178"/>
      <c r="N26" s="178"/>
      <c r="O26" s="178"/>
      <c r="P26" s="59"/>
    </row>
    <row r="27" spans="2:16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101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101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101"/>
      <c r="H29" s="178"/>
      <c r="I29" s="178"/>
      <c r="J29" s="72"/>
      <c r="K29" s="108">
        <f>SUM(K24:K28)</f>
        <v>0</v>
      </c>
      <c r="L29" s="108">
        <f>SUM(L24:L28)</f>
        <v>0</v>
      </c>
      <c r="M29" s="108">
        <f>SUM(M24:M28)</f>
        <v>0</v>
      </c>
      <c r="N29" s="108">
        <f>SUM(N24:N28)</f>
        <v>0</v>
      </c>
      <c r="O29" s="108">
        <f>SUM(O24:O28)</f>
        <v>0</v>
      </c>
      <c r="P29" s="59"/>
    </row>
    <row r="30" spans="2:16" s="38" customFormat="1">
      <c r="B30" s="71"/>
      <c r="C30" s="20"/>
      <c r="D30" s="36"/>
      <c r="E30" s="35"/>
      <c r="F30" s="20"/>
      <c r="G30" s="20"/>
      <c r="H30" s="111"/>
      <c r="I30" s="111"/>
      <c r="J30" s="72"/>
      <c r="K30" s="111"/>
      <c r="L30" s="111"/>
      <c r="M30" s="111"/>
      <c r="N30" s="111"/>
      <c r="O30" s="111"/>
      <c r="P30" s="59"/>
    </row>
    <row r="31" spans="2:16" s="38" customFormat="1">
      <c r="B31" s="71"/>
      <c r="C31" s="55" t="s">
        <v>9</v>
      </c>
      <c r="D31" s="92" t="s">
        <v>178</v>
      </c>
      <c r="E31" s="23"/>
      <c r="F31" s="24"/>
      <c r="G31" s="24"/>
      <c r="H31" s="110"/>
      <c r="I31" s="110"/>
      <c r="J31" s="72"/>
      <c r="K31" s="110"/>
      <c r="L31" s="110"/>
      <c r="M31" s="110"/>
      <c r="N31" s="110"/>
      <c r="O31" s="110"/>
      <c r="P31" s="59"/>
    </row>
    <row r="32" spans="2:16" s="38" customFormat="1">
      <c r="B32" s="71"/>
      <c r="C32" s="11">
        <f>C29+1</f>
        <v>15</v>
      </c>
      <c r="D32" s="18" t="s">
        <v>216</v>
      </c>
      <c r="E32" s="57" t="s">
        <v>65</v>
      </c>
      <c r="F32" s="58">
        <v>0</v>
      </c>
      <c r="G32" s="101"/>
      <c r="H32" s="178"/>
      <c r="I32" s="178"/>
      <c r="J32" s="72"/>
      <c r="K32" s="108">
        <f>K16+K21+K29</f>
        <v>0</v>
      </c>
      <c r="L32" s="108">
        <f t="shared" ref="L32:O32" si="5">L16+L21+L29</f>
        <v>0</v>
      </c>
      <c r="M32" s="108">
        <f t="shared" si="5"/>
        <v>0</v>
      </c>
      <c r="N32" s="108">
        <f t="shared" si="5"/>
        <v>0</v>
      </c>
      <c r="O32" s="108">
        <f t="shared" si="5"/>
        <v>0</v>
      </c>
      <c r="P32" s="59"/>
    </row>
    <row r="33" spans="2:16" s="38" customFormat="1">
      <c r="B33" s="71"/>
      <c r="C33" s="20"/>
      <c r="D33" s="36"/>
      <c r="E33" s="35"/>
      <c r="F33" s="20"/>
      <c r="G33" s="20"/>
      <c r="H33" s="111"/>
      <c r="I33" s="111"/>
      <c r="J33" s="72"/>
      <c r="K33" s="111"/>
      <c r="L33" s="111"/>
      <c r="M33" s="111"/>
      <c r="N33" s="111"/>
      <c r="O33" s="111"/>
      <c r="P33" s="59"/>
    </row>
    <row r="34" spans="2:16" s="38" customFormat="1">
      <c r="B34" s="71"/>
      <c r="C34" s="55" t="s">
        <v>10</v>
      </c>
      <c r="D34" s="92" t="s">
        <v>209</v>
      </c>
      <c r="E34" s="23"/>
      <c r="F34" s="24"/>
      <c r="G34" s="24"/>
      <c r="H34" s="110"/>
      <c r="I34" s="110"/>
      <c r="J34" s="72"/>
      <c r="K34" s="110"/>
      <c r="L34" s="110"/>
      <c r="M34" s="110"/>
      <c r="N34" s="110"/>
      <c r="O34" s="110"/>
      <c r="P34" s="59"/>
    </row>
    <row r="35" spans="2:16" s="38" customFormat="1">
      <c r="B35" s="71"/>
      <c r="C35" s="161">
        <v>16</v>
      </c>
      <c r="D35" s="18" t="s">
        <v>217</v>
      </c>
      <c r="E35" s="57" t="s">
        <v>65</v>
      </c>
      <c r="F35" s="58">
        <v>0</v>
      </c>
      <c r="G35" s="101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61">
        <f>C35+1</f>
        <v>17</v>
      </c>
      <c r="D36" s="18" t="s">
        <v>218</v>
      </c>
      <c r="E36" s="57" t="s">
        <v>65</v>
      </c>
      <c r="F36" s="58">
        <v>0</v>
      </c>
      <c r="G36" s="101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61">
        <f t="shared" ref="C37:C45" si="6">C36+1</f>
        <v>18</v>
      </c>
      <c r="D37" s="18" t="s">
        <v>219</v>
      </c>
      <c r="E37" s="57" t="s">
        <v>65</v>
      </c>
      <c r="F37" s="58">
        <v>0</v>
      </c>
      <c r="G37" s="101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16" s="38" customFormat="1">
      <c r="B38" s="71"/>
      <c r="C38" s="161">
        <f t="shared" si="6"/>
        <v>19</v>
      </c>
      <c r="D38" s="18" t="s">
        <v>182</v>
      </c>
      <c r="E38" s="57" t="s">
        <v>65</v>
      </c>
      <c r="F38" s="58">
        <v>0</v>
      </c>
      <c r="G38" s="101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16" s="38" customFormat="1">
      <c r="B39" s="71"/>
      <c r="C39" s="161">
        <f t="shared" si="6"/>
        <v>20</v>
      </c>
      <c r="D39" s="18" t="s">
        <v>183</v>
      </c>
      <c r="E39" s="57" t="s">
        <v>65</v>
      </c>
      <c r="F39" s="58">
        <v>0</v>
      </c>
      <c r="G39" s="101"/>
      <c r="H39" s="178"/>
      <c r="I39" s="178"/>
      <c r="J39" s="72"/>
      <c r="K39" s="107"/>
      <c r="L39" s="107"/>
      <c r="M39" s="107"/>
      <c r="N39" s="107"/>
      <c r="O39" s="107"/>
      <c r="P39" s="59"/>
    </row>
    <row r="40" spans="2:16" s="38" customFormat="1">
      <c r="B40" s="71"/>
      <c r="C40" s="161">
        <f t="shared" si="6"/>
        <v>21</v>
      </c>
      <c r="D40" s="18" t="s">
        <v>220</v>
      </c>
      <c r="E40" s="57" t="s">
        <v>65</v>
      </c>
      <c r="F40" s="58">
        <v>0</v>
      </c>
      <c r="G40" s="101"/>
      <c r="H40" s="178"/>
      <c r="I40" s="178"/>
      <c r="J40" s="72"/>
      <c r="K40" s="107"/>
      <c r="L40" s="107"/>
      <c r="M40" s="107"/>
      <c r="N40" s="107"/>
      <c r="O40" s="107"/>
      <c r="P40" s="59"/>
    </row>
    <row r="41" spans="2:16" s="38" customFormat="1">
      <c r="B41" s="71"/>
      <c r="C41" s="161">
        <f t="shared" si="6"/>
        <v>22</v>
      </c>
      <c r="D41" s="18" t="s">
        <v>221</v>
      </c>
      <c r="E41" s="57" t="s">
        <v>65</v>
      </c>
      <c r="F41" s="58">
        <v>0</v>
      </c>
      <c r="G41" s="101"/>
      <c r="H41" s="178"/>
      <c r="I41" s="178"/>
      <c r="J41" s="72"/>
      <c r="K41" s="107"/>
      <c r="L41" s="107"/>
      <c r="M41" s="107"/>
      <c r="N41" s="107"/>
      <c r="O41" s="107"/>
      <c r="P41" s="59"/>
    </row>
    <row r="42" spans="2:16" s="38" customFormat="1">
      <c r="B42" s="71"/>
      <c r="C42" s="161">
        <f t="shared" si="6"/>
        <v>23</v>
      </c>
      <c r="D42" s="18" t="s">
        <v>222</v>
      </c>
      <c r="E42" s="57" t="s">
        <v>65</v>
      </c>
      <c r="F42" s="58">
        <v>0</v>
      </c>
      <c r="G42" s="101"/>
      <c r="H42" s="178"/>
      <c r="I42" s="178"/>
      <c r="J42" s="72"/>
      <c r="K42" s="107"/>
      <c r="L42" s="107"/>
      <c r="M42" s="107"/>
      <c r="N42" s="107"/>
      <c r="O42" s="107"/>
      <c r="P42" s="59"/>
    </row>
    <row r="43" spans="2:16" s="38" customFormat="1">
      <c r="B43" s="71"/>
      <c r="C43" s="161">
        <f t="shared" si="6"/>
        <v>24</v>
      </c>
      <c r="D43" s="18" t="s">
        <v>223</v>
      </c>
      <c r="E43" s="57" t="s">
        <v>65</v>
      </c>
      <c r="F43" s="58">
        <v>0</v>
      </c>
      <c r="G43" s="101"/>
      <c r="H43" s="178"/>
      <c r="I43" s="178"/>
      <c r="J43" s="72"/>
      <c r="K43" s="107"/>
      <c r="L43" s="107"/>
      <c r="M43" s="107"/>
      <c r="N43" s="107"/>
      <c r="O43" s="107"/>
      <c r="P43" s="59"/>
    </row>
    <row r="44" spans="2:16" s="38" customFormat="1">
      <c r="B44" s="71"/>
      <c r="C44" s="161">
        <f t="shared" si="6"/>
        <v>25</v>
      </c>
      <c r="D44" s="18" t="s">
        <v>224</v>
      </c>
      <c r="E44" s="57" t="s">
        <v>65</v>
      </c>
      <c r="F44" s="58">
        <v>0</v>
      </c>
      <c r="G44" s="101"/>
      <c r="H44" s="178"/>
      <c r="I44" s="178"/>
      <c r="J44" s="72"/>
      <c r="K44" s="107"/>
      <c r="L44" s="107"/>
      <c r="M44" s="107"/>
      <c r="N44" s="107"/>
      <c r="O44" s="107"/>
      <c r="P44" s="59"/>
    </row>
    <row r="45" spans="2:16" s="38" customFormat="1">
      <c r="B45" s="71"/>
      <c r="C45" s="161">
        <f t="shared" si="6"/>
        <v>26</v>
      </c>
      <c r="D45" s="18" t="s">
        <v>216</v>
      </c>
      <c r="E45" s="57" t="s">
        <v>65</v>
      </c>
      <c r="F45" s="58">
        <v>0</v>
      </c>
      <c r="G45" s="101"/>
      <c r="H45" s="178"/>
      <c r="I45" s="178"/>
      <c r="J45" s="72"/>
      <c r="K45" s="108">
        <f>SUM(K35:K44)</f>
        <v>0</v>
      </c>
      <c r="L45" s="108">
        <f>SUM(L35:L44)</f>
        <v>0</v>
      </c>
      <c r="M45" s="108">
        <f>SUM(M35:M44)</f>
        <v>0</v>
      </c>
      <c r="N45" s="108">
        <f>SUM(N35:N44)</f>
        <v>0</v>
      </c>
      <c r="O45" s="108">
        <f>SUM(O35:O44)</f>
        <v>0</v>
      </c>
      <c r="P45" s="59"/>
    </row>
    <row r="46" spans="2:16" s="38" customFormat="1" ht="15.6" thickBot="1">
      <c r="B46" s="60"/>
      <c r="C46" s="169"/>
      <c r="D46" s="170"/>
      <c r="E46" s="171"/>
      <c r="F46" s="169"/>
      <c r="G46" s="169"/>
      <c r="H46" s="169"/>
      <c r="I46" s="169"/>
      <c r="J46" s="61"/>
      <c r="K46" s="172"/>
      <c r="L46" s="172"/>
      <c r="M46" s="172"/>
      <c r="N46" s="172"/>
      <c r="O46" s="172"/>
      <c r="P46" s="62"/>
    </row>
    <row r="47" spans="2:16" s="38" customFormat="1">
      <c r="B47" s="66"/>
      <c r="C47" s="19"/>
      <c r="D47" s="166"/>
      <c r="E47" s="167"/>
      <c r="F47" s="19"/>
      <c r="G47" s="19"/>
      <c r="H47" s="19"/>
      <c r="I47" s="19"/>
      <c r="J47" s="66"/>
      <c r="K47" s="168"/>
      <c r="L47" s="168"/>
      <c r="M47" s="168"/>
      <c r="N47" s="168"/>
      <c r="O47" s="168"/>
      <c r="P47" s="66"/>
    </row>
    <row r="48" spans="2:16" s="38" customFormat="1" ht="15.6" thickBot="1">
      <c r="B48" s="61"/>
      <c r="C48" s="169"/>
      <c r="D48" s="170"/>
      <c r="E48" s="171"/>
      <c r="F48" s="169"/>
      <c r="G48" s="169"/>
      <c r="H48" s="169"/>
      <c r="I48" s="169"/>
      <c r="J48" s="61"/>
      <c r="K48" s="172"/>
      <c r="L48" s="172"/>
      <c r="M48" s="172"/>
      <c r="N48" s="172"/>
      <c r="O48" s="172"/>
      <c r="P48" s="61"/>
    </row>
    <row r="49" spans="2:16" s="38" customFormat="1">
      <c r="B49" s="67"/>
      <c r="C49" s="19"/>
      <c r="D49" s="166"/>
      <c r="E49" s="167"/>
      <c r="F49" s="19"/>
      <c r="G49" s="19"/>
      <c r="H49" s="19"/>
      <c r="I49" s="19"/>
      <c r="J49" s="66"/>
      <c r="K49" s="168"/>
      <c r="L49" s="168"/>
      <c r="M49" s="168"/>
      <c r="N49" s="168"/>
      <c r="O49" s="168"/>
      <c r="P49" s="70"/>
    </row>
    <row r="50" spans="2:16" s="38" customFormat="1">
      <c r="B50" s="71"/>
      <c r="C50" s="55"/>
      <c r="D50" s="92" t="s">
        <v>138</v>
      </c>
      <c r="E50" s="23"/>
      <c r="F50" s="24"/>
      <c r="G50" s="24"/>
      <c r="H50" s="24"/>
      <c r="I50" s="24"/>
      <c r="J50" s="72"/>
      <c r="K50" s="110"/>
      <c r="L50" s="110"/>
      <c r="M50" s="110"/>
      <c r="N50" s="110"/>
      <c r="O50" s="110"/>
      <c r="P50" s="59"/>
    </row>
    <row r="51" spans="2:16" s="38" customFormat="1">
      <c r="B51" s="71"/>
      <c r="C51" s="161"/>
      <c r="D51" s="18" t="s">
        <v>185</v>
      </c>
      <c r="E51" s="57"/>
      <c r="F51" s="58"/>
      <c r="G51" s="101"/>
      <c r="H51" s="107" t="str">
        <f t="shared" ref="H51:I51" si="7">IF(H32=H45,"OK","Error")</f>
        <v>OK</v>
      </c>
      <c r="I51" s="107" t="str">
        <f t="shared" si="7"/>
        <v>OK</v>
      </c>
      <c r="J51" s="180"/>
      <c r="K51" s="107" t="str">
        <f>IF(K32=K45,"OK","Error")</f>
        <v>OK</v>
      </c>
      <c r="L51" s="107" t="str">
        <f t="shared" ref="L51:O51" si="8">IF(L32=L45,"OK","Error")</f>
        <v>OK</v>
      </c>
      <c r="M51" s="107" t="str">
        <f t="shared" si="8"/>
        <v>OK</v>
      </c>
      <c r="N51" s="107" t="str">
        <f t="shared" si="8"/>
        <v>OK</v>
      </c>
      <c r="O51" s="107" t="str">
        <f t="shared" si="8"/>
        <v>OK</v>
      </c>
      <c r="P51" s="59"/>
    </row>
    <row r="52" spans="2:16" s="38" customFormat="1" ht="15.6" thickBot="1">
      <c r="B52" s="60"/>
      <c r="C52" s="61"/>
      <c r="D52" s="103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</row>
    <row r="53" spans="2:16" s="38" customFormat="1">
      <c r="D53" s="93"/>
    </row>
    <row r="54" spans="2:16" s="38" customFormat="1">
      <c r="D54" s="93"/>
    </row>
    <row r="55" spans="2:16" s="38" customFormat="1">
      <c r="D55" s="93"/>
    </row>
    <row r="56" spans="2:16" s="38" customFormat="1">
      <c r="D56" s="93"/>
    </row>
    <row r="57" spans="2:16" s="38" customFormat="1">
      <c r="D57" s="93"/>
    </row>
    <row r="58" spans="2:16" s="38" customFormat="1">
      <c r="D58" s="93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  <c r="M339" s="50"/>
    </row>
  </sheetData>
  <mergeCells count="1">
    <mergeCell ref="K6:O6"/>
  </mergeCells>
  <conditionalFormatting sqref="AP5">
    <cfRule type="containsText" dxfId="3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O333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3.1796875" style="50" customWidth="1"/>
    <col min="8" max="8" width="11.26953125" style="50" customWidth="1"/>
    <col min="9" max="9" width="11.6328125" style="50" customWidth="1"/>
    <col min="10" max="10" width="2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19"/>
      <c r="H2" s="19"/>
      <c r="I2" s="19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1"/>
      <c r="H3" s="21"/>
      <c r="I3" s="21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1"/>
      <c r="H4" s="21"/>
      <c r="I4" s="21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529</v>
      </c>
      <c r="D5" s="34"/>
      <c r="E5" s="20"/>
      <c r="F5" s="21"/>
      <c r="G5" s="21"/>
      <c r="H5" s="21"/>
      <c r="I5" s="21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0"/>
      <c r="H6" s="20"/>
      <c r="I6" s="20"/>
      <c r="J6" s="24"/>
      <c r="K6" s="285" t="s">
        <v>229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0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2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0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165</v>
      </c>
      <c r="E11" s="23"/>
      <c r="F11" s="24"/>
      <c r="G11" s="24"/>
      <c r="H11" s="24"/>
      <c r="I11" s="24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101"/>
      <c r="H12" s="178"/>
      <c r="I12" s="178"/>
      <c r="J12" s="113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101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101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3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101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101"/>
      <c r="H16" s="178"/>
      <c r="I16" s="178"/>
      <c r="J16" s="72"/>
      <c r="K16" s="108">
        <f>SUM(K13:K15)</f>
        <v>0</v>
      </c>
      <c r="L16" s="108">
        <f t="shared" ref="L16:O16" si="1">SUM(L13:L15)</f>
        <v>0</v>
      </c>
      <c r="M16" s="108">
        <f t="shared" si="1"/>
        <v>0</v>
      </c>
      <c r="N16" s="108">
        <f t="shared" si="1"/>
        <v>0</v>
      </c>
      <c r="O16" s="108">
        <f t="shared" si="1"/>
        <v>0</v>
      </c>
      <c r="P16" s="59"/>
    </row>
    <row r="17" spans="2:16" s="38" customFormat="1">
      <c r="B17" s="71"/>
      <c r="C17" s="20"/>
      <c r="D17" s="36"/>
      <c r="E17" s="35"/>
      <c r="F17" s="20"/>
      <c r="G17" s="20"/>
      <c r="H17" s="111"/>
      <c r="I17" s="111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194</v>
      </c>
      <c r="E18" s="23"/>
      <c r="F18" s="24"/>
      <c r="G18" s="24"/>
      <c r="H18" s="110"/>
      <c r="I18" s="110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101"/>
      <c r="H19" s="178"/>
      <c r="I19" s="178"/>
      <c r="J19" s="113"/>
      <c r="K19" s="29"/>
      <c r="L19" s="29"/>
      <c r="M19" s="29"/>
      <c r="N19" s="29"/>
      <c r="O19" s="29"/>
      <c r="P19" s="59"/>
    </row>
    <row r="20" spans="2:16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101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101"/>
      <c r="H21" s="178"/>
      <c r="I21" s="178"/>
      <c r="J21" s="72"/>
      <c r="K21" s="108">
        <f>K20</f>
        <v>0</v>
      </c>
      <c r="L21" s="108">
        <f t="shared" ref="L21:O21" si="3">L20</f>
        <v>0</v>
      </c>
      <c r="M21" s="108">
        <f t="shared" si="3"/>
        <v>0</v>
      </c>
      <c r="N21" s="108">
        <f t="shared" si="3"/>
        <v>0</v>
      </c>
      <c r="O21" s="108">
        <f t="shared" si="3"/>
        <v>0</v>
      </c>
      <c r="P21" s="59"/>
    </row>
    <row r="22" spans="2:16" s="38" customFormat="1">
      <c r="B22" s="71"/>
      <c r="C22" s="20"/>
      <c r="D22" s="36"/>
      <c r="E22" s="35"/>
      <c r="F22" s="20"/>
      <c r="G22" s="20"/>
      <c r="H22" s="111"/>
      <c r="I22" s="111"/>
      <c r="J22" s="72"/>
      <c r="K22" s="111"/>
      <c r="L22" s="111"/>
      <c r="M22" s="111"/>
      <c r="N22" s="111"/>
      <c r="O22" s="111"/>
      <c r="P22" s="59"/>
    </row>
    <row r="23" spans="2:16" s="38" customFormat="1">
      <c r="B23" s="71"/>
      <c r="C23" s="55" t="s">
        <v>8</v>
      </c>
      <c r="D23" s="92" t="s">
        <v>164</v>
      </c>
      <c r="E23" s="23"/>
      <c r="F23" s="24"/>
      <c r="G23" s="24"/>
      <c r="H23" s="110"/>
      <c r="I23" s="110"/>
      <c r="J23" s="72"/>
      <c r="K23" s="110"/>
      <c r="L23" s="110"/>
      <c r="M23" s="110"/>
      <c r="N23" s="110"/>
      <c r="O23" s="110"/>
      <c r="P23" s="59"/>
    </row>
    <row r="24" spans="2:16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101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101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101"/>
      <c r="H26" s="178"/>
      <c r="I26" s="178"/>
      <c r="J26" s="72"/>
      <c r="K26" s="178"/>
      <c r="L26" s="178"/>
      <c r="M26" s="178"/>
      <c r="N26" s="178"/>
      <c r="O26" s="178"/>
      <c r="P26" s="59"/>
    </row>
    <row r="27" spans="2:16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101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101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101"/>
      <c r="H29" s="178"/>
      <c r="I29" s="178"/>
      <c r="J29" s="72"/>
      <c r="K29" s="108">
        <f>SUM(K24:K28)</f>
        <v>0</v>
      </c>
      <c r="L29" s="108">
        <f>SUM(L24:L28)</f>
        <v>0</v>
      </c>
      <c r="M29" s="108">
        <f>SUM(M24:M28)</f>
        <v>0</v>
      </c>
      <c r="N29" s="108">
        <f>SUM(N24:N28)</f>
        <v>0</v>
      </c>
      <c r="O29" s="108">
        <f>SUM(O24:O28)</f>
        <v>0</v>
      </c>
      <c r="P29" s="59"/>
    </row>
    <row r="30" spans="2:16" s="38" customFormat="1">
      <c r="B30" s="71"/>
      <c r="C30" s="20"/>
      <c r="D30" s="36"/>
      <c r="E30" s="35"/>
      <c r="F30" s="20"/>
      <c r="G30" s="20"/>
      <c r="H30" s="111"/>
      <c r="I30" s="111"/>
      <c r="J30" s="72"/>
      <c r="K30" s="111"/>
      <c r="L30" s="111"/>
      <c r="M30" s="111"/>
      <c r="N30" s="111"/>
      <c r="O30" s="111"/>
      <c r="P30" s="59"/>
    </row>
    <row r="31" spans="2:16" s="38" customFormat="1">
      <c r="B31" s="71"/>
      <c r="C31" s="55" t="s">
        <v>9</v>
      </c>
      <c r="D31" s="92" t="s">
        <v>178</v>
      </c>
      <c r="E31" s="23"/>
      <c r="F31" s="24"/>
      <c r="G31" s="24"/>
      <c r="H31" s="110"/>
      <c r="I31" s="110"/>
      <c r="J31" s="72"/>
      <c r="K31" s="110"/>
      <c r="L31" s="110"/>
      <c r="M31" s="110"/>
      <c r="N31" s="110"/>
      <c r="O31" s="110"/>
      <c r="P31" s="59"/>
    </row>
    <row r="32" spans="2:16" s="38" customFormat="1">
      <c r="B32" s="71"/>
      <c r="C32" s="11">
        <f>C29+1</f>
        <v>15</v>
      </c>
      <c r="D32" s="18" t="s">
        <v>228</v>
      </c>
      <c r="E32" s="57" t="s">
        <v>65</v>
      </c>
      <c r="F32" s="58">
        <v>0</v>
      </c>
      <c r="G32" s="101"/>
      <c r="H32" s="178"/>
      <c r="I32" s="178"/>
      <c r="J32" s="72"/>
      <c r="K32" s="108">
        <f>K16+K21+K29</f>
        <v>0</v>
      </c>
      <c r="L32" s="108">
        <f t="shared" ref="L32:O32" si="5">L16+L21+L29</f>
        <v>0</v>
      </c>
      <c r="M32" s="108">
        <f t="shared" si="5"/>
        <v>0</v>
      </c>
      <c r="N32" s="108">
        <f t="shared" si="5"/>
        <v>0</v>
      </c>
      <c r="O32" s="108">
        <f t="shared" si="5"/>
        <v>0</v>
      </c>
      <c r="P32" s="59"/>
    </row>
    <row r="33" spans="2:16" s="38" customFormat="1">
      <c r="B33" s="71"/>
      <c r="C33" s="20"/>
      <c r="D33" s="36"/>
      <c r="E33" s="35"/>
      <c r="F33" s="20"/>
      <c r="G33" s="20"/>
      <c r="H33" s="111"/>
      <c r="I33" s="111"/>
      <c r="J33" s="72"/>
      <c r="K33" s="111"/>
      <c r="L33" s="111"/>
      <c r="M33" s="111"/>
      <c r="N33" s="111"/>
      <c r="O33" s="111"/>
      <c r="P33" s="59"/>
    </row>
    <row r="34" spans="2:16" s="38" customFormat="1">
      <c r="B34" s="71"/>
      <c r="C34" s="55" t="s">
        <v>10</v>
      </c>
      <c r="D34" s="92" t="s">
        <v>209</v>
      </c>
      <c r="E34" s="23"/>
      <c r="F34" s="24"/>
      <c r="G34" s="24"/>
      <c r="H34" s="110"/>
      <c r="I34" s="110"/>
      <c r="J34" s="72"/>
      <c r="K34" s="110"/>
      <c r="L34" s="110"/>
      <c r="M34" s="110"/>
      <c r="N34" s="110"/>
      <c r="O34" s="110"/>
      <c r="P34" s="59"/>
    </row>
    <row r="35" spans="2:16" s="38" customFormat="1">
      <c r="B35" s="71"/>
      <c r="C35" s="161">
        <f>C32+1</f>
        <v>16</v>
      </c>
      <c r="D35" s="18" t="s">
        <v>225</v>
      </c>
      <c r="E35" s="57" t="s">
        <v>65</v>
      </c>
      <c r="F35" s="58">
        <v>0</v>
      </c>
      <c r="G35" s="101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61">
        <f>C35+1</f>
        <v>17</v>
      </c>
      <c r="D36" s="18" t="s">
        <v>226</v>
      </c>
      <c r="E36" s="57" t="s">
        <v>65</v>
      </c>
      <c r="F36" s="58">
        <v>0</v>
      </c>
      <c r="G36" s="101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61">
        <f t="shared" ref="C37:C45" si="6">C36+1</f>
        <v>18</v>
      </c>
      <c r="D37" s="18" t="s">
        <v>227</v>
      </c>
      <c r="E37" s="57" t="s">
        <v>65</v>
      </c>
      <c r="F37" s="58">
        <v>0</v>
      </c>
      <c r="G37" s="101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16" s="38" customFormat="1">
      <c r="B38" s="71"/>
      <c r="C38" s="161">
        <f t="shared" si="6"/>
        <v>19</v>
      </c>
      <c r="D38" s="18" t="s">
        <v>182</v>
      </c>
      <c r="E38" s="57" t="s">
        <v>65</v>
      </c>
      <c r="F38" s="58">
        <v>0</v>
      </c>
      <c r="G38" s="101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16" s="38" customFormat="1">
      <c r="B39" s="71"/>
      <c r="C39" s="161">
        <f t="shared" si="6"/>
        <v>20</v>
      </c>
      <c r="D39" s="18" t="s">
        <v>183</v>
      </c>
      <c r="E39" s="57" t="s">
        <v>65</v>
      </c>
      <c r="F39" s="58">
        <v>0</v>
      </c>
      <c r="G39" s="101"/>
      <c r="H39" s="178"/>
      <c r="I39" s="178"/>
      <c r="J39" s="72"/>
      <c r="K39" s="107"/>
      <c r="L39" s="107"/>
      <c r="M39" s="107"/>
      <c r="N39" s="107"/>
      <c r="O39" s="107"/>
      <c r="P39" s="59"/>
    </row>
    <row r="40" spans="2:16" s="38" customFormat="1">
      <c r="B40" s="71"/>
      <c r="C40" s="161">
        <f t="shared" si="6"/>
        <v>21</v>
      </c>
      <c r="D40" s="18" t="s">
        <v>220</v>
      </c>
      <c r="E40" s="57" t="s">
        <v>65</v>
      </c>
      <c r="F40" s="58">
        <v>0</v>
      </c>
      <c r="G40" s="101"/>
      <c r="H40" s="178"/>
      <c r="I40" s="178"/>
      <c r="J40" s="72"/>
      <c r="K40" s="107"/>
      <c r="L40" s="107"/>
      <c r="M40" s="107"/>
      <c r="N40" s="107"/>
      <c r="O40" s="107"/>
      <c r="P40" s="59"/>
    </row>
    <row r="41" spans="2:16" s="38" customFormat="1">
      <c r="B41" s="71"/>
      <c r="C41" s="161">
        <f t="shared" si="6"/>
        <v>22</v>
      </c>
      <c r="D41" s="18" t="s">
        <v>221</v>
      </c>
      <c r="E41" s="57" t="s">
        <v>65</v>
      </c>
      <c r="F41" s="58">
        <v>0</v>
      </c>
      <c r="G41" s="101"/>
      <c r="H41" s="178"/>
      <c r="I41" s="178"/>
      <c r="J41" s="72"/>
      <c r="K41" s="107"/>
      <c r="L41" s="107"/>
      <c r="M41" s="107"/>
      <c r="N41" s="107"/>
      <c r="O41" s="107"/>
      <c r="P41" s="59"/>
    </row>
    <row r="42" spans="2:16" s="38" customFormat="1">
      <c r="B42" s="71"/>
      <c r="C42" s="161">
        <f t="shared" si="6"/>
        <v>23</v>
      </c>
      <c r="D42" s="18" t="s">
        <v>222</v>
      </c>
      <c r="E42" s="57" t="s">
        <v>65</v>
      </c>
      <c r="F42" s="58">
        <v>0</v>
      </c>
      <c r="G42" s="101"/>
      <c r="H42" s="178"/>
      <c r="I42" s="178"/>
      <c r="J42" s="72"/>
      <c r="K42" s="107"/>
      <c r="L42" s="107"/>
      <c r="M42" s="107"/>
      <c r="N42" s="107"/>
      <c r="O42" s="107"/>
      <c r="P42" s="59"/>
    </row>
    <row r="43" spans="2:16" s="38" customFormat="1">
      <c r="B43" s="71"/>
      <c r="C43" s="161">
        <f t="shared" si="6"/>
        <v>24</v>
      </c>
      <c r="D43" s="18" t="s">
        <v>223</v>
      </c>
      <c r="E43" s="57" t="s">
        <v>65</v>
      </c>
      <c r="F43" s="58">
        <v>0</v>
      </c>
      <c r="G43" s="101"/>
      <c r="H43" s="178"/>
      <c r="I43" s="178"/>
      <c r="J43" s="72"/>
      <c r="K43" s="107"/>
      <c r="L43" s="107"/>
      <c r="M43" s="107"/>
      <c r="N43" s="107"/>
      <c r="O43" s="107"/>
      <c r="P43" s="59"/>
    </row>
    <row r="44" spans="2:16" s="38" customFormat="1">
      <c r="B44" s="71"/>
      <c r="C44" s="161">
        <f t="shared" si="6"/>
        <v>25</v>
      </c>
      <c r="D44" s="18" t="s">
        <v>224</v>
      </c>
      <c r="E44" s="57" t="s">
        <v>65</v>
      </c>
      <c r="F44" s="58">
        <v>0</v>
      </c>
      <c r="G44" s="101"/>
      <c r="H44" s="178"/>
      <c r="I44" s="178"/>
      <c r="J44" s="72"/>
      <c r="K44" s="107"/>
      <c r="L44" s="107"/>
      <c r="M44" s="107"/>
      <c r="N44" s="107"/>
      <c r="O44" s="107"/>
      <c r="P44" s="59"/>
    </row>
    <row r="45" spans="2:16" s="38" customFormat="1">
      <c r="B45" s="71"/>
      <c r="C45" s="161">
        <f t="shared" si="6"/>
        <v>26</v>
      </c>
      <c r="D45" s="18" t="s">
        <v>228</v>
      </c>
      <c r="E45" s="57" t="s">
        <v>65</v>
      </c>
      <c r="F45" s="58">
        <v>0</v>
      </c>
      <c r="G45" s="101"/>
      <c r="H45" s="178"/>
      <c r="I45" s="178"/>
      <c r="J45" s="72"/>
      <c r="K45" s="108">
        <f>SUM(K35:K44)</f>
        <v>0</v>
      </c>
      <c r="L45" s="108">
        <f>SUM(L35:L44)</f>
        <v>0</v>
      </c>
      <c r="M45" s="108">
        <f>SUM(M35:M44)</f>
        <v>0</v>
      </c>
      <c r="N45" s="108">
        <f>SUM(N35:N44)</f>
        <v>0</v>
      </c>
      <c r="O45" s="108">
        <f>SUM(O35:O44)</f>
        <v>0</v>
      </c>
      <c r="P45" s="59"/>
    </row>
    <row r="46" spans="2:16" s="38" customFormat="1" ht="15.6" thickBot="1">
      <c r="B46" s="60"/>
      <c r="C46" s="61"/>
      <c r="D46" s="103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2"/>
    </row>
    <row r="47" spans="2:16" s="38" customFormat="1">
      <c r="D47" s="93"/>
    </row>
    <row r="48" spans="2:16" s="38" customFormat="1" ht="15.6" thickBot="1">
      <c r="D48" s="93"/>
    </row>
    <row r="49" spans="2:16" s="38" customFormat="1">
      <c r="B49" s="67"/>
      <c r="C49" s="19"/>
      <c r="D49" s="166"/>
      <c r="E49" s="167"/>
      <c r="F49" s="19"/>
      <c r="G49" s="19"/>
      <c r="H49" s="19"/>
      <c r="I49" s="19"/>
      <c r="J49" s="66"/>
      <c r="K49" s="168"/>
      <c r="L49" s="168"/>
      <c r="M49" s="168"/>
      <c r="N49" s="168"/>
      <c r="O49" s="168"/>
      <c r="P49" s="70"/>
    </row>
    <row r="50" spans="2:16" s="38" customFormat="1">
      <c r="B50" s="71"/>
      <c r="C50" s="55"/>
      <c r="D50" s="92" t="s">
        <v>138</v>
      </c>
      <c r="E50" s="23"/>
      <c r="F50" s="24"/>
      <c r="G50" s="24"/>
      <c r="H50" s="24"/>
      <c r="I50" s="24"/>
      <c r="J50" s="72"/>
      <c r="K50" s="110"/>
      <c r="L50" s="110"/>
      <c r="M50" s="110"/>
      <c r="N50" s="110"/>
      <c r="O50" s="110"/>
      <c r="P50" s="59"/>
    </row>
    <row r="51" spans="2:16" s="38" customFormat="1">
      <c r="B51" s="71"/>
      <c r="C51" s="161"/>
      <c r="D51" s="18" t="s">
        <v>185</v>
      </c>
      <c r="E51" s="57"/>
      <c r="F51" s="58"/>
      <c r="G51" s="101"/>
      <c r="H51" s="107" t="str">
        <f t="shared" ref="H51:I51" si="7">IF(H32=H45,"OK","Error")</f>
        <v>OK</v>
      </c>
      <c r="I51" s="107" t="str">
        <f t="shared" si="7"/>
        <v>OK</v>
      </c>
      <c r="J51" s="180"/>
      <c r="K51" s="107" t="str">
        <f>IF(K32=K45,"OK","Error")</f>
        <v>OK</v>
      </c>
      <c r="L51" s="107" t="str">
        <f t="shared" ref="L51:O51" si="8">IF(L32=L45,"OK","Error")</f>
        <v>OK</v>
      </c>
      <c r="M51" s="107" t="str">
        <f t="shared" si="8"/>
        <v>OK</v>
      </c>
      <c r="N51" s="107" t="str">
        <f t="shared" si="8"/>
        <v>OK</v>
      </c>
      <c r="O51" s="107" t="str">
        <f t="shared" si="8"/>
        <v>OK</v>
      </c>
      <c r="P51" s="59"/>
    </row>
    <row r="52" spans="2:16" s="38" customFormat="1" ht="15.6" thickBot="1">
      <c r="B52" s="60"/>
      <c r="C52" s="61"/>
      <c r="D52" s="103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</row>
    <row r="53" spans="2:16" s="38" customFormat="1">
      <c r="D53" s="93"/>
    </row>
    <row r="54" spans="2:16" s="38" customFormat="1">
      <c r="D54" s="93"/>
    </row>
    <row r="55" spans="2:16" s="38" customFormat="1">
      <c r="D55" s="93"/>
    </row>
    <row r="56" spans="2:16" s="38" customFormat="1">
      <c r="D56" s="93"/>
    </row>
    <row r="57" spans="2:16" s="38" customFormat="1">
      <c r="D57" s="93"/>
    </row>
    <row r="58" spans="2:16" s="38" customFormat="1">
      <c r="D58" s="93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3" s="38" customFormat="1">
      <c r="D321" s="93"/>
    </row>
    <row r="322" spans="4:13" s="38" customFormat="1">
      <c r="D322" s="93"/>
    </row>
    <row r="323" spans="4:13" s="38" customFormat="1">
      <c r="D323" s="93"/>
    </row>
    <row r="324" spans="4:13" s="38" customFormat="1">
      <c r="D324" s="93"/>
    </row>
    <row r="325" spans="4:13" s="38" customFormat="1">
      <c r="D325" s="93"/>
    </row>
    <row r="326" spans="4:13" s="38" customFormat="1">
      <c r="D326" s="93"/>
    </row>
    <row r="327" spans="4:13" s="38" customFormat="1">
      <c r="D327" s="93"/>
    </row>
    <row r="328" spans="4:13" s="38" customFormat="1">
      <c r="D328" s="93"/>
    </row>
    <row r="329" spans="4:13" s="38" customFormat="1">
      <c r="D329" s="93"/>
    </row>
    <row r="330" spans="4:13" s="38" customFormat="1">
      <c r="D330" s="93"/>
    </row>
    <row r="331" spans="4:13" s="38" customFormat="1">
      <c r="D331" s="93"/>
    </row>
    <row r="332" spans="4:13" s="38" customFormat="1">
      <c r="D332" s="93"/>
    </row>
    <row r="333" spans="4:13" s="38" customFormat="1">
      <c r="D333" s="93"/>
      <c r="M333" s="50"/>
    </row>
  </sheetData>
  <mergeCells count="1">
    <mergeCell ref="K6:O6"/>
  </mergeCells>
  <conditionalFormatting sqref="AP5">
    <cfRule type="containsText" dxfId="2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O339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7" width="4.6328125" style="50" customWidth="1"/>
    <col min="8" max="8" width="11.36328125" style="50" customWidth="1"/>
    <col min="9" max="9" width="11.6328125" style="50" customWidth="1"/>
    <col min="10" max="10" width="2.6328125" style="38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19"/>
      <c r="H2" s="19"/>
      <c r="I2" s="19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1"/>
      <c r="H3" s="21"/>
      <c r="I3" s="21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1"/>
      <c r="H4" s="21"/>
      <c r="I4" s="21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530</v>
      </c>
      <c r="D5" s="34"/>
      <c r="E5" s="20"/>
      <c r="F5" s="21"/>
      <c r="G5" s="21"/>
      <c r="H5" s="21"/>
      <c r="I5" s="21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0"/>
      <c r="H6" s="20"/>
      <c r="I6" s="20"/>
      <c r="J6" s="24"/>
      <c r="K6" s="285" t="s">
        <v>252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0"/>
      <c r="H7" s="76" t="s">
        <v>33</v>
      </c>
      <c r="I7" s="76" t="s">
        <v>33</v>
      </c>
      <c r="J7" s="24"/>
      <c r="K7" s="76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2"/>
      <c r="H8" s="5" t="s">
        <v>13</v>
      </c>
      <c r="I8" s="5" t="s">
        <v>13</v>
      </c>
      <c r="J8" s="24"/>
      <c r="K8" s="5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0"/>
      <c r="H9" s="27" t="s">
        <v>14</v>
      </c>
      <c r="I9" s="6" t="s">
        <v>15</v>
      </c>
      <c r="J9" s="24"/>
      <c r="K9" s="6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71"/>
      <c r="C10" s="72"/>
      <c r="D10" s="102"/>
      <c r="E10" s="72"/>
      <c r="F10" s="72"/>
      <c r="G10" s="72"/>
      <c r="H10" s="88">
        <v>43556</v>
      </c>
      <c r="I10" s="88">
        <v>43922</v>
      </c>
      <c r="J10" s="72"/>
      <c r="K10" s="88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59"/>
      <c r="S10" s="63"/>
    </row>
    <row r="11" spans="2:93" s="38" customFormat="1">
      <c r="B11" s="71"/>
      <c r="C11" s="55" t="s">
        <v>0</v>
      </c>
      <c r="D11" s="92" t="s">
        <v>165</v>
      </c>
      <c r="E11" s="23"/>
      <c r="F11" s="24"/>
      <c r="G11" s="24"/>
      <c r="H11" s="24"/>
      <c r="I11" s="24"/>
      <c r="J11" s="72"/>
      <c r="K11" s="72"/>
      <c r="L11" s="72"/>
      <c r="M11" s="72"/>
      <c r="N11" s="72"/>
      <c r="O11" s="72"/>
      <c r="P11" s="59"/>
      <c r="S11" s="63"/>
    </row>
    <row r="12" spans="2:93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101"/>
      <c r="H12" s="178"/>
      <c r="I12" s="178"/>
      <c r="J12" s="113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101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101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3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101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101"/>
      <c r="H16" s="178"/>
      <c r="I16" s="178"/>
      <c r="J16" s="72"/>
      <c r="K16" s="108">
        <f>SUM(K13:K15)</f>
        <v>0</v>
      </c>
      <c r="L16" s="108">
        <f t="shared" ref="L16:O16" si="1">SUM(L13:L15)</f>
        <v>0</v>
      </c>
      <c r="M16" s="108">
        <f t="shared" si="1"/>
        <v>0</v>
      </c>
      <c r="N16" s="108">
        <f t="shared" si="1"/>
        <v>0</v>
      </c>
      <c r="O16" s="108">
        <f t="shared" si="1"/>
        <v>0</v>
      </c>
      <c r="P16" s="59"/>
    </row>
    <row r="17" spans="2:16" s="38" customFormat="1">
      <c r="B17" s="71"/>
      <c r="C17" s="20"/>
      <c r="D17" s="36"/>
      <c r="E17" s="35"/>
      <c r="F17" s="20"/>
      <c r="G17" s="20"/>
      <c r="H17" s="111"/>
      <c r="I17" s="111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194</v>
      </c>
      <c r="E18" s="23"/>
      <c r="F18" s="24"/>
      <c r="G18" s="24"/>
      <c r="H18" s="110"/>
      <c r="I18" s="110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101"/>
      <c r="H19" s="178"/>
      <c r="I19" s="178"/>
      <c r="J19" s="113"/>
      <c r="K19" s="29"/>
      <c r="L19" s="29"/>
      <c r="M19" s="29"/>
      <c r="N19" s="29"/>
      <c r="O19" s="29"/>
      <c r="P19" s="59"/>
    </row>
    <row r="20" spans="2:16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101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101"/>
      <c r="H21" s="178"/>
      <c r="I21" s="178"/>
      <c r="J21" s="72"/>
      <c r="K21" s="108">
        <f>K20</f>
        <v>0</v>
      </c>
      <c r="L21" s="108">
        <f t="shared" ref="L21:O21" si="3">L20</f>
        <v>0</v>
      </c>
      <c r="M21" s="108">
        <f t="shared" si="3"/>
        <v>0</v>
      </c>
      <c r="N21" s="108">
        <f t="shared" si="3"/>
        <v>0</v>
      </c>
      <c r="O21" s="108">
        <f t="shared" si="3"/>
        <v>0</v>
      </c>
      <c r="P21" s="59"/>
    </row>
    <row r="22" spans="2:16" s="38" customFormat="1">
      <c r="B22" s="71"/>
      <c r="C22" s="20"/>
      <c r="D22" s="36"/>
      <c r="E22" s="35"/>
      <c r="F22" s="20"/>
      <c r="G22" s="20"/>
      <c r="H22" s="111"/>
      <c r="I22" s="111"/>
      <c r="J22" s="72"/>
      <c r="K22" s="111"/>
      <c r="L22" s="111"/>
      <c r="M22" s="111"/>
      <c r="N22" s="111"/>
      <c r="O22" s="111"/>
      <c r="P22" s="59"/>
    </row>
    <row r="23" spans="2:16" s="38" customFormat="1">
      <c r="B23" s="71"/>
      <c r="C23" s="55" t="s">
        <v>8</v>
      </c>
      <c r="D23" s="92" t="s">
        <v>164</v>
      </c>
      <c r="E23" s="23"/>
      <c r="F23" s="24"/>
      <c r="G23" s="24"/>
      <c r="H23" s="110"/>
      <c r="I23" s="110"/>
      <c r="J23" s="72"/>
      <c r="K23" s="110"/>
      <c r="L23" s="110"/>
      <c r="M23" s="110"/>
      <c r="N23" s="110"/>
      <c r="O23" s="110"/>
      <c r="P23" s="59"/>
    </row>
    <row r="24" spans="2:16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101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101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101"/>
      <c r="H26" s="178"/>
      <c r="I26" s="178"/>
      <c r="J26" s="72"/>
      <c r="K26" s="178"/>
      <c r="L26" s="178"/>
      <c r="M26" s="178"/>
      <c r="N26" s="178"/>
      <c r="O26" s="178"/>
      <c r="P26" s="59"/>
    </row>
    <row r="27" spans="2:16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101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101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101"/>
      <c r="H29" s="178"/>
      <c r="I29" s="178"/>
      <c r="J29" s="72"/>
      <c r="K29" s="108">
        <f>SUM(K24:K28)</f>
        <v>0</v>
      </c>
      <c r="L29" s="108">
        <f>SUM(L24:L28)</f>
        <v>0</v>
      </c>
      <c r="M29" s="108">
        <f>SUM(M24:M28)</f>
        <v>0</v>
      </c>
      <c r="N29" s="108">
        <f>SUM(N24:N28)</f>
        <v>0</v>
      </c>
      <c r="O29" s="108">
        <f>SUM(O24:O28)</f>
        <v>0</v>
      </c>
      <c r="P29" s="59"/>
    </row>
    <row r="30" spans="2:16" s="38" customFormat="1">
      <c r="B30" s="71"/>
      <c r="C30" s="20"/>
      <c r="D30" s="36"/>
      <c r="E30" s="35"/>
      <c r="F30" s="20"/>
      <c r="G30" s="20"/>
      <c r="H30" s="111"/>
      <c r="I30" s="111"/>
      <c r="J30" s="72"/>
      <c r="K30" s="111"/>
      <c r="L30" s="111"/>
      <c r="M30" s="111"/>
      <c r="N30" s="111"/>
      <c r="O30" s="111"/>
      <c r="P30" s="59"/>
    </row>
    <row r="31" spans="2:16" s="38" customFormat="1">
      <c r="B31" s="71"/>
      <c r="C31" s="55" t="s">
        <v>9</v>
      </c>
      <c r="D31" s="92" t="s">
        <v>178</v>
      </c>
      <c r="E31" s="23"/>
      <c r="F31" s="24"/>
      <c r="G31" s="24"/>
      <c r="H31" s="110"/>
      <c r="I31" s="110"/>
      <c r="J31" s="72"/>
      <c r="K31" s="110"/>
      <c r="L31" s="110"/>
      <c r="M31" s="110"/>
      <c r="N31" s="110"/>
      <c r="O31" s="110"/>
      <c r="P31" s="59"/>
    </row>
    <row r="32" spans="2:16" s="38" customFormat="1">
      <c r="B32" s="71"/>
      <c r="C32" s="11">
        <f>C29+1</f>
        <v>15</v>
      </c>
      <c r="D32" s="18" t="s">
        <v>253</v>
      </c>
      <c r="E32" s="57" t="s">
        <v>65</v>
      </c>
      <c r="F32" s="58">
        <v>0</v>
      </c>
      <c r="G32" s="101"/>
      <c r="H32" s="178"/>
      <c r="I32" s="178"/>
      <c r="J32" s="72"/>
      <c r="K32" s="108">
        <f>K16+K21+K29</f>
        <v>0</v>
      </c>
      <c r="L32" s="108">
        <f t="shared" ref="L32:O32" si="5">L16+L21+L29</f>
        <v>0</v>
      </c>
      <c r="M32" s="108">
        <f t="shared" si="5"/>
        <v>0</v>
      </c>
      <c r="N32" s="108">
        <f t="shared" si="5"/>
        <v>0</v>
      </c>
      <c r="O32" s="108">
        <f t="shared" si="5"/>
        <v>0</v>
      </c>
      <c r="P32" s="59"/>
    </row>
    <row r="33" spans="2:16" s="38" customFormat="1">
      <c r="B33" s="71"/>
      <c r="C33" s="20"/>
      <c r="D33" s="36"/>
      <c r="E33" s="35"/>
      <c r="F33" s="20"/>
      <c r="G33" s="20"/>
      <c r="H33" s="111"/>
      <c r="I33" s="111"/>
      <c r="J33" s="72"/>
      <c r="K33" s="111"/>
      <c r="L33" s="111"/>
      <c r="M33" s="111"/>
      <c r="N33" s="111"/>
      <c r="O33" s="111"/>
      <c r="P33" s="59"/>
    </row>
    <row r="34" spans="2:16" s="38" customFormat="1">
      <c r="B34" s="71"/>
      <c r="C34" s="55" t="s">
        <v>10</v>
      </c>
      <c r="D34" s="92" t="s">
        <v>209</v>
      </c>
      <c r="E34" s="23"/>
      <c r="F34" s="24"/>
      <c r="G34" s="24"/>
      <c r="H34" s="110"/>
      <c r="I34" s="110"/>
      <c r="J34" s="72"/>
      <c r="K34" s="110"/>
      <c r="L34" s="110"/>
      <c r="M34" s="110"/>
      <c r="N34" s="110"/>
      <c r="O34" s="110"/>
      <c r="P34" s="59"/>
    </row>
    <row r="35" spans="2:16" s="38" customFormat="1">
      <c r="B35" s="71"/>
      <c r="C35" s="161">
        <f>C32+1</f>
        <v>16</v>
      </c>
      <c r="D35" s="18" t="s">
        <v>254</v>
      </c>
      <c r="E35" s="57" t="s">
        <v>65</v>
      </c>
      <c r="F35" s="58">
        <v>0</v>
      </c>
      <c r="G35" s="101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61">
        <f>C35+1</f>
        <v>17</v>
      </c>
      <c r="D36" s="18" t="s">
        <v>256</v>
      </c>
      <c r="E36" s="57" t="s">
        <v>65</v>
      </c>
      <c r="F36" s="58">
        <v>0</v>
      </c>
      <c r="G36" s="101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61">
        <f t="shared" ref="C37:C45" si="6">C36+1</f>
        <v>18</v>
      </c>
      <c r="D37" s="18" t="s">
        <v>255</v>
      </c>
      <c r="E37" s="57" t="s">
        <v>65</v>
      </c>
      <c r="F37" s="58">
        <v>0</v>
      </c>
      <c r="G37" s="101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16" s="38" customFormat="1">
      <c r="B38" s="71"/>
      <c r="C38" s="161">
        <f t="shared" si="6"/>
        <v>19</v>
      </c>
      <c r="D38" s="18" t="s">
        <v>257</v>
      </c>
      <c r="E38" s="57" t="s">
        <v>65</v>
      </c>
      <c r="F38" s="58">
        <v>0</v>
      </c>
      <c r="G38" s="101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16" s="38" customFormat="1">
      <c r="B39" s="71"/>
      <c r="C39" s="161">
        <f t="shared" si="6"/>
        <v>20</v>
      </c>
      <c r="D39" s="18" t="s">
        <v>258</v>
      </c>
      <c r="E39" s="57" t="s">
        <v>65</v>
      </c>
      <c r="F39" s="58">
        <v>0</v>
      </c>
      <c r="G39" s="101"/>
      <c r="H39" s="178"/>
      <c r="I39" s="178"/>
      <c r="J39" s="72"/>
      <c r="K39" s="107"/>
      <c r="L39" s="107"/>
      <c r="M39" s="107"/>
      <c r="N39" s="107"/>
      <c r="O39" s="107"/>
      <c r="P39" s="59"/>
    </row>
    <row r="40" spans="2:16" s="38" customFormat="1">
      <c r="B40" s="71"/>
      <c r="C40" s="161">
        <f t="shared" si="6"/>
        <v>21</v>
      </c>
      <c r="D40" s="18" t="s">
        <v>259</v>
      </c>
      <c r="E40" s="57" t="s">
        <v>65</v>
      </c>
      <c r="F40" s="58">
        <v>0</v>
      </c>
      <c r="G40" s="101"/>
      <c r="H40" s="178"/>
      <c r="I40" s="178"/>
      <c r="J40" s="72"/>
      <c r="K40" s="107"/>
      <c r="L40" s="107"/>
      <c r="M40" s="107"/>
      <c r="N40" s="107"/>
      <c r="O40" s="107"/>
      <c r="P40" s="59"/>
    </row>
    <row r="41" spans="2:16" s="38" customFormat="1">
      <c r="B41" s="71"/>
      <c r="C41" s="161">
        <f t="shared" si="6"/>
        <v>22</v>
      </c>
      <c r="D41" s="18" t="s">
        <v>260</v>
      </c>
      <c r="E41" s="57" t="s">
        <v>65</v>
      </c>
      <c r="F41" s="58">
        <v>0</v>
      </c>
      <c r="G41" s="101"/>
      <c r="H41" s="178"/>
      <c r="I41" s="178"/>
      <c r="J41" s="72"/>
      <c r="K41" s="107"/>
      <c r="L41" s="107"/>
      <c r="M41" s="107"/>
      <c r="N41" s="107"/>
      <c r="O41" s="107"/>
      <c r="P41" s="59"/>
    </row>
    <row r="42" spans="2:16" s="38" customFormat="1">
      <c r="B42" s="71"/>
      <c r="C42" s="161">
        <f t="shared" si="6"/>
        <v>23</v>
      </c>
      <c r="D42" s="18" t="s">
        <v>261</v>
      </c>
      <c r="E42" s="57" t="s">
        <v>65</v>
      </c>
      <c r="F42" s="58">
        <v>0</v>
      </c>
      <c r="G42" s="101"/>
      <c r="H42" s="178"/>
      <c r="I42" s="178"/>
      <c r="J42" s="72"/>
      <c r="K42" s="107"/>
      <c r="L42" s="107"/>
      <c r="M42" s="107"/>
      <c r="N42" s="107"/>
      <c r="O42" s="107"/>
      <c r="P42" s="59"/>
    </row>
    <row r="43" spans="2:16" s="38" customFormat="1">
      <c r="B43" s="71"/>
      <c r="C43" s="161">
        <f t="shared" si="6"/>
        <v>24</v>
      </c>
      <c r="D43" s="18" t="s">
        <v>223</v>
      </c>
      <c r="E43" s="57" t="s">
        <v>65</v>
      </c>
      <c r="F43" s="58">
        <v>0</v>
      </c>
      <c r="G43" s="101"/>
      <c r="H43" s="178"/>
      <c r="I43" s="178"/>
      <c r="J43" s="72"/>
      <c r="K43" s="107"/>
      <c r="L43" s="107"/>
      <c r="M43" s="107"/>
      <c r="N43" s="107"/>
      <c r="O43" s="107"/>
      <c r="P43" s="59"/>
    </row>
    <row r="44" spans="2:16" s="38" customFormat="1">
      <c r="B44" s="71"/>
      <c r="C44" s="161">
        <f t="shared" si="6"/>
        <v>25</v>
      </c>
      <c r="D44" s="18" t="s">
        <v>224</v>
      </c>
      <c r="E44" s="57" t="s">
        <v>65</v>
      </c>
      <c r="F44" s="58">
        <v>0</v>
      </c>
      <c r="G44" s="101"/>
      <c r="H44" s="178"/>
      <c r="I44" s="178"/>
      <c r="J44" s="72"/>
      <c r="K44" s="107"/>
      <c r="L44" s="107"/>
      <c r="M44" s="107"/>
      <c r="N44" s="107"/>
      <c r="O44" s="107"/>
      <c r="P44" s="59"/>
    </row>
    <row r="45" spans="2:16" s="38" customFormat="1">
      <c r="B45" s="71"/>
      <c r="C45" s="161">
        <f t="shared" si="6"/>
        <v>26</v>
      </c>
      <c r="D45" s="18" t="s">
        <v>253</v>
      </c>
      <c r="E45" s="57" t="s">
        <v>65</v>
      </c>
      <c r="F45" s="58">
        <v>0</v>
      </c>
      <c r="G45" s="101"/>
      <c r="H45" s="178"/>
      <c r="I45" s="178"/>
      <c r="J45" s="72"/>
      <c r="K45" s="108">
        <f>SUM(K35:K44)</f>
        <v>0</v>
      </c>
      <c r="L45" s="108">
        <f>SUM(L35:L44)</f>
        <v>0</v>
      </c>
      <c r="M45" s="108">
        <f>SUM(M35:M44)</f>
        <v>0</v>
      </c>
      <c r="N45" s="108">
        <f>SUM(N35:N44)</f>
        <v>0</v>
      </c>
      <c r="O45" s="108">
        <f>SUM(O35:O44)</f>
        <v>0</v>
      </c>
      <c r="P45" s="59"/>
    </row>
    <row r="46" spans="2:16" s="38" customFormat="1">
      <c r="B46" s="71"/>
      <c r="C46" s="35"/>
      <c r="D46" s="36"/>
      <c r="E46" s="35"/>
      <c r="F46" s="20"/>
      <c r="G46" s="20"/>
      <c r="H46" s="111"/>
      <c r="I46" s="111"/>
      <c r="J46" s="72"/>
      <c r="K46" s="111"/>
      <c r="L46" s="111"/>
      <c r="M46" s="111"/>
      <c r="N46" s="111"/>
      <c r="O46" s="111"/>
      <c r="P46" s="59"/>
    </row>
    <row r="47" spans="2:16" s="38" customFormat="1">
      <c r="B47" s="71"/>
      <c r="C47" s="55" t="s">
        <v>11</v>
      </c>
      <c r="D47" s="92" t="s">
        <v>398</v>
      </c>
      <c r="E47" s="23"/>
      <c r="F47" s="24"/>
      <c r="G47" s="24"/>
      <c r="H47" s="110"/>
      <c r="I47" s="110"/>
      <c r="J47" s="72"/>
      <c r="K47" s="110"/>
      <c r="L47" s="110"/>
      <c r="M47" s="110"/>
      <c r="N47" s="110"/>
      <c r="O47" s="110"/>
      <c r="P47" s="59"/>
    </row>
    <row r="48" spans="2:16" s="38" customFormat="1">
      <c r="B48" s="71"/>
      <c r="C48" s="161">
        <f>C45+1</f>
        <v>27</v>
      </c>
      <c r="D48" s="18" t="s">
        <v>328</v>
      </c>
      <c r="E48" s="57" t="s">
        <v>65</v>
      </c>
      <c r="F48" s="58">
        <v>0</v>
      </c>
      <c r="G48" s="101"/>
      <c r="H48" s="178"/>
      <c r="I48" s="178"/>
      <c r="J48" s="72"/>
      <c r="K48" s="107"/>
      <c r="L48" s="107"/>
      <c r="M48" s="107"/>
      <c r="N48" s="107"/>
      <c r="O48" s="107"/>
      <c r="P48" s="59"/>
    </row>
    <row r="49" spans="2:16" s="38" customFormat="1">
      <c r="B49" s="71"/>
      <c r="C49" s="161">
        <f>C48+1</f>
        <v>28</v>
      </c>
      <c r="D49" s="18" t="s">
        <v>397</v>
      </c>
      <c r="E49" s="57" t="s">
        <v>65</v>
      </c>
      <c r="F49" s="58">
        <v>0</v>
      </c>
      <c r="G49" s="101"/>
      <c r="H49" s="178"/>
      <c r="I49" s="178"/>
      <c r="J49" s="72"/>
      <c r="K49" s="107"/>
      <c r="L49" s="107"/>
      <c r="M49" s="107"/>
      <c r="N49" s="107"/>
      <c r="O49" s="107"/>
      <c r="P49" s="59"/>
    </row>
    <row r="50" spans="2:16" s="38" customFormat="1">
      <c r="B50" s="71"/>
      <c r="C50" s="161">
        <f t="shared" ref="C50:C51" si="7">C49+1</f>
        <v>29</v>
      </c>
      <c r="D50" s="18" t="s">
        <v>396</v>
      </c>
      <c r="E50" s="57" t="s">
        <v>65</v>
      </c>
      <c r="F50" s="58">
        <v>0</v>
      </c>
      <c r="G50" s="101"/>
      <c r="H50" s="178"/>
      <c r="I50" s="178"/>
      <c r="J50" s="72"/>
      <c r="K50" s="107"/>
      <c r="L50" s="107"/>
      <c r="M50" s="107"/>
      <c r="N50" s="107"/>
      <c r="O50" s="107"/>
      <c r="P50" s="59"/>
    </row>
    <row r="51" spans="2:16" s="38" customFormat="1">
      <c r="B51" s="71"/>
      <c r="C51" s="161">
        <f t="shared" si="7"/>
        <v>30</v>
      </c>
      <c r="D51" s="18" t="s">
        <v>399</v>
      </c>
      <c r="E51" s="57" t="s">
        <v>65</v>
      </c>
      <c r="F51" s="58">
        <v>0</v>
      </c>
      <c r="G51" s="101"/>
      <c r="H51" s="178"/>
      <c r="I51" s="178"/>
      <c r="J51" s="72"/>
      <c r="K51" s="108">
        <f>SUM(K48:K50)</f>
        <v>0</v>
      </c>
      <c r="L51" s="108">
        <f t="shared" ref="L51:O51" si="8">SUM(L48:L50)</f>
        <v>0</v>
      </c>
      <c r="M51" s="108">
        <f t="shared" si="8"/>
        <v>0</v>
      </c>
      <c r="N51" s="108">
        <f t="shared" si="8"/>
        <v>0</v>
      </c>
      <c r="O51" s="108">
        <f t="shared" si="8"/>
        <v>0</v>
      </c>
      <c r="P51" s="59"/>
    </row>
    <row r="52" spans="2:16" s="38" customFormat="1" ht="15.6" thickBot="1">
      <c r="B52" s="60"/>
      <c r="C52" s="61"/>
      <c r="D52" s="103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</row>
    <row r="53" spans="2:16" s="38" customFormat="1">
      <c r="D53" s="93"/>
    </row>
    <row r="54" spans="2:16" s="38" customFormat="1" ht="15.6" thickBot="1">
      <c r="D54" s="93"/>
    </row>
    <row r="55" spans="2:16" s="38" customFormat="1">
      <c r="B55" s="67"/>
      <c r="C55" s="19"/>
      <c r="D55" s="166"/>
      <c r="E55" s="167"/>
      <c r="F55" s="19"/>
      <c r="G55" s="19"/>
      <c r="H55" s="19"/>
      <c r="I55" s="19"/>
      <c r="J55" s="66"/>
      <c r="K55" s="168"/>
      <c r="L55" s="168"/>
      <c r="M55" s="168"/>
      <c r="N55" s="168"/>
      <c r="O55" s="168"/>
      <c r="P55" s="70"/>
    </row>
    <row r="56" spans="2:16" s="38" customFormat="1">
      <c r="B56" s="71"/>
      <c r="C56" s="55"/>
      <c r="D56" s="92" t="s">
        <v>138</v>
      </c>
      <c r="E56" s="23"/>
      <c r="F56" s="24"/>
      <c r="G56" s="24"/>
      <c r="H56" s="24"/>
      <c r="I56" s="24"/>
      <c r="J56" s="72"/>
      <c r="K56" s="110"/>
      <c r="L56" s="110"/>
      <c r="M56" s="110"/>
      <c r="N56" s="110"/>
      <c r="O56" s="110"/>
      <c r="P56" s="59"/>
    </row>
    <row r="57" spans="2:16" s="38" customFormat="1">
      <c r="B57" s="71"/>
      <c r="C57" s="161"/>
      <c r="D57" s="18" t="s">
        <v>185</v>
      </c>
      <c r="E57" s="57"/>
      <c r="F57" s="58"/>
      <c r="G57" s="101"/>
      <c r="H57" s="178"/>
      <c r="I57" s="178"/>
      <c r="J57" s="180"/>
      <c r="K57" s="107" t="str">
        <f>IF(K32=K45,"OK","Error")</f>
        <v>OK</v>
      </c>
      <c r="L57" s="107" t="str">
        <f t="shared" ref="L57:O57" si="9">IF(L32=L45,"OK","Error")</f>
        <v>OK</v>
      </c>
      <c r="M57" s="107" t="str">
        <f t="shared" si="9"/>
        <v>OK</v>
      </c>
      <c r="N57" s="107" t="str">
        <f t="shared" si="9"/>
        <v>OK</v>
      </c>
      <c r="O57" s="107" t="str">
        <f t="shared" si="9"/>
        <v>OK</v>
      </c>
      <c r="P57" s="59"/>
    </row>
    <row r="58" spans="2:16" s="38" customFormat="1" ht="15.6" thickBot="1">
      <c r="B58" s="60"/>
      <c r="C58" s="61"/>
      <c r="D58" s="103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  <c r="M339" s="50"/>
    </row>
  </sheetData>
  <mergeCells count="1">
    <mergeCell ref="K6:O6"/>
  </mergeCells>
  <conditionalFormatting sqref="AP5">
    <cfRule type="containsText" dxfId="1" priority="1" operator="containsText" text="ERROR">
      <formula>NOT(ISERROR(SEARCH("ERROR",AP5)))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O346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46.54296875" style="4" customWidth="1"/>
    <col min="5" max="5" width="6.90625" style="50" customWidth="1"/>
    <col min="6" max="6" width="5.26953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531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251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24"/>
      <c r="Q10" s="43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43"/>
      <c r="C11" s="24"/>
      <c r="D11" s="34"/>
      <c r="E11" s="20"/>
      <c r="F11" s="20"/>
      <c r="G11" s="24"/>
      <c r="H11" s="24"/>
      <c r="I11" s="72"/>
      <c r="J11" s="102"/>
      <c r="K11" s="72"/>
      <c r="L11" s="72"/>
      <c r="M11" s="72"/>
      <c r="N11" s="72"/>
      <c r="O11" s="72"/>
      <c r="P11" s="72"/>
      <c r="Q11" s="71"/>
      <c r="R11" s="72"/>
      <c r="S11" s="102"/>
      <c r="T11" s="72"/>
      <c r="U11" s="72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2:93" s="38" customFormat="1">
      <c r="B12" s="71"/>
      <c r="C12" s="55" t="s">
        <v>0</v>
      </c>
      <c r="D12" s="92" t="s">
        <v>235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1"/>
      <c r="R12" s="72"/>
      <c r="S12" s="72"/>
      <c r="T12" s="72"/>
      <c r="U12" s="72"/>
    </row>
    <row r="13" spans="2:93" s="38" customFormat="1">
      <c r="B13" s="71"/>
      <c r="C13" s="11">
        <f>C10+1</f>
        <v>1</v>
      </c>
      <c r="D13" s="18" t="s">
        <v>470</v>
      </c>
      <c r="E13" s="57" t="s">
        <v>17</v>
      </c>
      <c r="F13" s="58">
        <v>1</v>
      </c>
      <c r="G13" s="72"/>
      <c r="H13" s="178"/>
      <c r="I13" s="178"/>
      <c r="J13" s="113"/>
      <c r="K13" s="29"/>
      <c r="L13" s="29"/>
      <c r="M13" s="29"/>
      <c r="N13" s="29"/>
      <c r="O13" s="29"/>
      <c r="P13" s="72"/>
      <c r="Q13" s="71"/>
      <c r="S13" s="63"/>
    </row>
    <row r="14" spans="2:93" s="38" customFormat="1">
      <c r="B14" s="71"/>
      <c r="C14" s="11">
        <f t="shared" ref="C14:C17" si="0">C13+1</f>
        <v>2</v>
      </c>
      <c r="D14" s="18" t="s">
        <v>467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72"/>
      <c r="Q14" s="71"/>
      <c r="S14" s="63"/>
    </row>
    <row r="15" spans="2:93" s="38" customFormat="1">
      <c r="B15" s="71"/>
      <c r="C15" s="11">
        <f t="shared" si="0"/>
        <v>3</v>
      </c>
      <c r="D15" s="18" t="s">
        <v>468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4</v>
      </c>
      <c r="D16" s="18" t="s">
        <v>469</v>
      </c>
      <c r="E16" s="57" t="s">
        <v>65</v>
      </c>
      <c r="F16" s="58">
        <v>0</v>
      </c>
      <c r="G16" s="72"/>
      <c r="H16" s="178"/>
      <c r="I16" s="178"/>
      <c r="J16" s="72"/>
      <c r="K16" s="107"/>
      <c r="L16" s="107"/>
      <c r="M16" s="107"/>
      <c r="N16" s="107"/>
      <c r="O16" s="107"/>
      <c r="P16" s="59"/>
    </row>
    <row r="17" spans="2:16" s="38" customFormat="1">
      <c r="B17" s="71"/>
      <c r="C17" s="11">
        <f t="shared" si="0"/>
        <v>5</v>
      </c>
      <c r="D17" s="18" t="s">
        <v>172</v>
      </c>
      <c r="E17" s="57" t="s">
        <v>65</v>
      </c>
      <c r="F17" s="58">
        <v>0</v>
      </c>
      <c r="G17" s="72"/>
      <c r="H17" s="178"/>
      <c r="I17" s="178"/>
      <c r="J17" s="72"/>
      <c r="K17" s="108">
        <f>SUM(K14:K16)</f>
        <v>0</v>
      </c>
      <c r="L17" s="108">
        <f t="shared" ref="L17:O17" si="1">SUM(L14:L16)</f>
        <v>0</v>
      </c>
      <c r="M17" s="108">
        <f t="shared" si="1"/>
        <v>0</v>
      </c>
      <c r="N17" s="108">
        <f t="shared" si="1"/>
        <v>0</v>
      </c>
      <c r="O17" s="108">
        <f t="shared" si="1"/>
        <v>0</v>
      </c>
      <c r="P17" s="59"/>
    </row>
    <row r="18" spans="2:16" s="38" customFormat="1">
      <c r="B18" s="71"/>
      <c r="C18" s="72"/>
      <c r="D18" s="102"/>
      <c r="E18" s="72"/>
      <c r="F18" s="72"/>
      <c r="G18" s="72"/>
      <c r="H18" s="72"/>
      <c r="I18" s="72"/>
      <c r="J18" s="72"/>
      <c r="K18" s="72"/>
      <c r="L18" s="72"/>
      <c r="M18" s="102"/>
      <c r="N18" s="72"/>
      <c r="O18" s="72"/>
      <c r="P18" s="59"/>
    </row>
    <row r="19" spans="2:16" s="38" customFormat="1">
      <c r="B19" s="71"/>
      <c r="C19" s="55" t="s">
        <v>1</v>
      </c>
      <c r="D19" s="92" t="s">
        <v>194</v>
      </c>
      <c r="E19" s="23"/>
      <c r="F19" s="24"/>
      <c r="G19" s="72"/>
      <c r="H19" s="110"/>
      <c r="I19" s="110"/>
      <c r="J19" s="110"/>
      <c r="K19" s="110"/>
      <c r="L19" s="110"/>
      <c r="M19" s="102"/>
      <c r="N19" s="72"/>
      <c r="O19" s="72"/>
      <c r="P19" s="59"/>
    </row>
    <row r="20" spans="2:16" s="38" customFormat="1">
      <c r="B20" s="71"/>
      <c r="C20" s="11">
        <f>C17+1</f>
        <v>6</v>
      </c>
      <c r="D20" s="18" t="s">
        <v>460</v>
      </c>
      <c r="E20" s="57" t="s">
        <v>17</v>
      </c>
      <c r="F20" s="58">
        <v>1</v>
      </c>
      <c r="G20" s="72"/>
      <c r="H20" s="178"/>
      <c r="I20" s="178"/>
      <c r="J20" s="236"/>
      <c r="K20" s="29"/>
      <c r="L20" s="29"/>
      <c r="M20" s="29"/>
      <c r="N20" s="29"/>
      <c r="O20" s="29"/>
      <c r="P20" s="59"/>
    </row>
    <row r="21" spans="2:16" s="38" customFormat="1">
      <c r="B21" s="71"/>
      <c r="C21" s="11">
        <f t="shared" ref="C21:C22" si="2">C20+1</f>
        <v>7</v>
      </c>
      <c r="D21" s="18" t="s">
        <v>195</v>
      </c>
      <c r="E21" s="57" t="s">
        <v>65</v>
      </c>
      <c r="F21" s="58">
        <v>0</v>
      </c>
      <c r="G21" s="72"/>
      <c r="H21" s="178"/>
      <c r="I21" s="178"/>
      <c r="J21" s="163"/>
      <c r="K21" s="107"/>
      <c r="L21" s="107"/>
      <c r="M21" s="107"/>
      <c r="N21" s="107"/>
      <c r="O21" s="107"/>
      <c r="P21" s="59"/>
    </row>
    <row r="22" spans="2:16" s="38" customFormat="1">
      <c r="B22" s="71"/>
      <c r="C22" s="11">
        <f t="shared" si="2"/>
        <v>8</v>
      </c>
      <c r="D22" s="18" t="s">
        <v>195</v>
      </c>
      <c r="E22" s="57" t="s">
        <v>65</v>
      </c>
      <c r="F22" s="58">
        <v>0</v>
      </c>
      <c r="G22" s="72"/>
      <c r="H22" s="178"/>
      <c r="I22" s="178"/>
      <c r="J22" s="164"/>
      <c r="K22" s="108">
        <f t="shared" ref="K22:O22" si="3">K21</f>
        <v>0</v>
      </c>
      <c r="L22" s="108">
        <f t="shared" si="3"/>
        <v>0</v>
      </c>
      <c r="M22" s="108">
        <f t="shared" si="3"/>
        <v>0</v>
      </c>
      <c r="N22" s="108">
        <f t="shared" si="3"/>
        <v>0</v>
      </c>
      <c r="O22" s="108">
        <f t="shared" si="3"/>
        <v>0</v>
      </c>
      <c r="P22" s="59"/>
    </row>
    <row r="23" spans="2:16" s="38" customFormat="1">
      <c r="B23" s="71"/>
      <c r="C23" s="20"/>
      <c r="D23" s="36"/>
      <c r="E23" s="35"/>
      <c r="F23" s="20"/>
      <c r="G23" s="72"/>
      <c r="H23" s="111"/>
      <c r="I23" s="111"/>
      <c r="J23" s="111"/>
      <c r="K23" s="111"/>
      <c r="L23" s="111"/>
      <c r="M23" s="111"/>
      <c r="N23" s="111"/>
      <c r="O23" s="111"/>
      <c r="P23" s="59"/>
    </row>
    <row r="24" spans="2:16" s="38" customFormat="1">
      <c r="B24" s="71"/>
      <c r="C24" s="55" t="s">
        <v>8</v>
      </c>
      <c r="D24" s="92" t="s">
        <v>164</v>
      </c>
      <c r="E24" s="23"/>
      <c r="F24" s="24"/>
      <c r="G24" s="72"/>
      <c r="H24" s="110"/>
      <c r="I24" s="110"/>
      <c r="J24" s="110"/>
      <c r="K24" s="110"/>
      <c r="L24" s="110"/>
      <c r="M24" s="110"/>
      <c r="N24" s="110"/>
      <c r="O24" s="110"/>
      <c r="P24" s="59"/>
    </row>
    <row r="25" spans="2:16" s="38" customFormat="1">
      <c r="B25" s="71"/>
      <c r="C25" s="11">
        <f>C22+1</f>
        <v>9</v>
      </c>
      <c r="D25" s="18" t="s">
        <v>166</v>
      </c>
      <c r="E25" s="57" t="s">
        <v>65</v>
      </c>
      <c r="F25" s="58">
        <v>0</v>
      </c>
      <c r="G25" s="72"/>
      <c r="H25" s="178"/>
      <c r="I25" s="178"/>
      <c r="J25" s="163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ref="C26:C30" si="4">C25+1</f>
        <v>10</v>
      </c>
      <c r="D26" s="18" t="s">
        <v>167</v>
      </c>
      <c r="E26" s="57" t="s">
        <v>65</v>
      </c>
      <c r="F26" s="58">
        <v>0</v>
      </c>
      <c r="G26" s="72"/>
      <c r="H26" s="178"/>
      <c r="I26" s="178"/>
      <c r="J26" s="163"/>
      <c r="K26" s="107"/>
      <c r="L26" s="107"/>
      <c r="M26" s="107"/>
      <c r="N26" s="107"/>
      <c r="O26" s="107"/>
      <c r="P26" s="59"/>
    </row>
    <row r="27" spans="2:16" s="38" customFormat="1">
      <c r="B27" s="71"/>
      <c r="C27" s="11">
        <f t="shared" si="4"/>
        <v>11</v>
      </c>
      <c r="D27" s="18" t="s">
        <v>168</v>
      </c>
      <c r="E27" s="57" t="s">
        <v>65</v>
      </c>
      <c r="F27" s="58">
        <v>0</v>
      </c>
      <c r="G27" s="72"/>
      <c r="H27" s="178"/>
      <c r="I27" s="178"/>
      <c r="J27" s="72"/>
      <c r="K27" s="178"/>
      <c r="L27" s="178"/>
      <c r="M27" s="178"/>
      <c r="N27" s="178"/>
      <c r="O27" s="178"/>
      <c r="P27" s="59"/>
    </row>
    <row r="28" spans="2:16" s="38" customFormat="1">
      <c r="B28" s="71"/>
      <c r="C28" s="11">
        <f t="shared" si="4"/>
        <v>12</v>
      </c>
      <c r="D28" s="18" t="s">
        <v>169</v>
      </c>
      <c r="E28" s="57" t="s">
        <v>65</v>
      </c>
      <c r="F28" s="58">
        <v>0</v>
      </c>
      <c r="G28" s="72"/>
      <c r="H28" s="178"/>
      <c r="I28" s="178"/>
      <c r="J28" s="163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13</v>
      </c>
      <c r="D29" s="18" t="s">
        <v>170</v>
      </c>
      <c r="E29" s="57" t="s">
        <v>65</v>
      </c>
      <c r="F29" s="58">
        <v>0</v>
      </c>
      <c r="G29" s="72"/>
      <c r="H29" s="178"/>
      <c r="I29" s="178"/>
      <c r="J29" s="163"/>
      <c r="K29" s="107"/>
      <c r="L29" s="107"/>
      <c r="M29" s="107"/>
      <c r="N29" s="107"/>
      <c r="O29" s="107"/>
      <c r="P29" s="59"/>
    </row>
    <row r="30" spans="2:16" s="38" customFormat="1">
      <c r="B30" s="71"/>
      <c r="C30" s="11">
        <f t="shared" si="4"/>
        <v>14</v>
      </c>
      <c r="D30" s="18" t="s">
        <v>171</v>
      </c>
      <c r="E30" s="57" t="s">
        <v>65</v>
      </c>
      <c r="F30" s="58">
        <v>0</v>
      </c>
      <c r="G30" s="72"/>
      <c r="H30" s="178"/>
      <c r="I30" s="178"/>
      <c r="J30" s="164"/>
      <c r="K30" s="108">
        <f>SUM(K25:K29)</f>
        <v>0</v>
      </c>
      <c r="L30" s="108">
        <f>SUM(L25:L29)</f>
        <v>0</v>
      </c>
      <c r="M30" s="108">
        <f t="shared" ref="M30:O30" si="5">SUM(M25:M29)</f>
        <v>0</v>
      </c>
      <c r="N30" s="108">
        <f t="shared" si="5"/>
        <v>0</v>
      </c>
      <c r="O30" s="108">
        <f t="shared" si="5"/>
        <v>0</v>
      </c>
      <c r="P30" s="59"/>
    </row>
    <row r="31" spans="2:16" s="38" customFormat="1">
      <c r="B31" s="71"/>
      <c r="C31" s="20"/>
      <c r="D31" s="36"/>
      <c r="E31" s="35"/>
      <c r="F31" s="20"/>
      <c r="G31" s="72"/>
      <c r="H31" s="111"/>
      <c r="I31" s="111"/>
      <c r="J31" s="111"/>
      <c r="K31" s="111"/>
      <c r="L31" s="111"/>
      <c r="M31" s="111"/>
      <c r="N31" s="111"/>
      <c r="O31" s="111"/>
      <c r="P31" s="59"/>
    </row>
    <row r="32" spans="2:16" s="38" customFormat="1">
      <c r="B32" s="71"/>
      <c r="C32" s="55" t="s">
        <v>9</v>
      </c>
      <c r="D32" s="92" t="s">
        <v>236</v>
      </c>
      <c r="E32" s="23"/>
      <c r="F32" s="24"/>
      <c r="G32" s="72"/>
      <c r="H32" s="110"/>
      <c r="I32" s="110"/>
      <c r="J32" s="110"/>
      <c r="K32" s="110"/>
      <c r="L32" s="110"/>
      <c r="M32" s="110"/>
      <c r="N32" s="110"/>
      <c r="O32" s="110"/>
      <c r="P32" s="59"/>
    </row>
    <row r="33" spans="2:93" s="38" customFormat="1">
      <c r="B33" s="71"/>
      <c r="C33" s="11">
        <f>C30+1</f>
        <v>15</v>
      </c>
      <c r="D33" s="18" t="s">
        <v>437</v>
      </c>
      <c r="E33" s="57" t="s">
        <v>65</v>
      </c>
      <c r="F33" s="58">
        <v>0</v>
      </c>
      <c r="G33" s="72"/>
      <c r="H33" s="178"/>
      <c r="I33" s="178"/>
      <c r="J33" s="164"/>
      <c r="K33" s="108">
        <f t="shared" ref="K33:O33" si="6">K17+K22+K30</f>
        <v>0</v>
      </c>
      <c r="L33" s="108">
        <f t="shared" si="6"/>
        <v>0</v>
      </c>
      <c r="M33" s="108">
        <f t="shared" si="6"/>
        <v>0</v>
      </c>
      <c r="N33" s="108">
        <f t="shared" si="6"/>
        <v>0</v>
      </c>
      <c r="O33" s="108">
        <f t="shared" si="6"/>
        <v>0</v>
      </c>
      <c r="P33" s="59"/>
    </row>
    <row r="34" spans="2:93" s="38" customFormat="1">
      <c r="B34" s="71"/>
      <c r="C34" s="72"/>
      <c r="D34" s="102"/>
      <c r="E34" s="72"/>
      <c r="F34" s="72"/>
      <c r="G34" s="72"/>
      <c r="H34" s="72"/>
      <c r="I34" s="72"/>
      <c r="J34" s="72"/>
      <c r="K34" s="72"/>
      <c r="L34" s="72"/>
      <c r="M34" s="102"/>
      <c r="N34" s="72"/>
      <c r="O34" s="72"/>
      <c r="P34" s="59"/>
    </row>
    <row r="35" spans="2:93" s="38" customFormat="1">
      <c r="B35" s="71"/>
      <c r="C35" s="55" t="s">
        <v>10</v>
      </c>
      <c r="D35" s="128" t="s">
        <v>237</v>
      </c>
      <c r="E35" s="23"/>
      <c r="F35" s="24"/>
      <c r="G35" s="24"/>
      <c r="H35" s="22"/>
      <c r="I35" s="22"/>
      <c r="J35" s="22"/>
      <c r="K35" s="22"/>
      <c r="L35" s="22"/>
      <c r="M35" s="77"/>
      <c r="N35" s="22"/>
      <c r="O35" s="22"/>
      <c r="P35" s="59"/>
    </row>
    <row r="36" spans="2:93" s="38" customFormat="1">
      <c r="B36" s="71"/>
      <c r="C36" s="11">
        <f>C33+1</f>
        <v>16</v>
      </c>
      <c r="D36" s="18" t="s">
        <v>433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93" s="38" customFormat="1">
      <c r="B37" s="71"/>
      <c r="C37" s="11">
        <f>C36+1</f>
        <v>17</v>
      </c>
      <c r="D37" s="18" t="s">
        <v>434</v>
      </c>
      <c r="E37" s="57" t="s">
        <v>65</v>
      </c>
      <c r="F37" s="58">
        <v>0</v>
      </c>
      <c r="G37" s="72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93" s="38" customFormat="1">
      <c r="B38" s="71"/>
      <c r="C38" s="11">
        <f t="shared" ref="C38:C40" si="7">C37+1</f>
        <v>18</v>
      </c>
      <c r="D38" s="18" t="s">
        <v>181</v>
      </c>
      <c r="E38" s="57" t="s">
        <v>65</v>
      </c>
      <c r="F38" s="58">
        <v>0</v>
      </c>
      <c r="G38" s="72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93" s="38" customFormat="1">
      <c r="B39" s="71"/>
      <c r="C39" s="11">
        <f t="shared" si="7"/>
        <v>19</v>
      </c>
      <c r="D39" s="18" t="s">
        <v>182</v>
      </c>
      <c r="E39" s="57" t="s">
        <v>65</v>
      </c>
      <c r="F39" s="58">
        <v>0</v>
      </c>
      <c r="G39" s="72"/>
      <c r="H39" s="178"/>
      <c r="I39" s="178"/>
      <c r="J39" s="72"/>
      <c r="K39" s="107"/>
      <c r="L39" s="107"/>
      <c r="M39" s="107"/>
      <c r="N39" s="107"/>
      <c r="O39" s="107"/>
      <c r="P39" s="59"/>
    </row>
    <row r="40" spans="2:93" s="38" customFormat="1">
      <c r="B40" s="71"/>
      <c r="C40" s="11">
        <f t="shared" si="7"/>
        <v>20</v>
      </c>
      <c r="D40" s="18" t="s">
        <v>435</v>
      </c>
      <c r="E40" s="57" t="s">
        <v>65</v>
      </c>
      <c r="F40" s="58">
        <v>0</v>
      </c>
      <c r="G40" s="72"/>
      <c r="H40" s="178"/>
      <c r="I40" s="178"/>
      <c r="J40" s="72"/>
      <c r="K40" s="165">
        <f>SUM(K36:K39)</f>
        <v>0</v>
      </c>
      <c r="L40" s="165">
        <f>SUM(L36:L39)</f>
        <v>0</v>
      </c>
      <c r="M40" s="165">
        <f>SUM(M36:M39)</f>
        <v>0</v>
      </c>
      <c r="N40" s="165">
        <f>SUM(N36:N39)</f>
        <v>0</v>
      </c>
      <c r="O40" s="165">
        <f>SUM(O36:O39)</f>
        <v>0</v>
      </c>
      <c r="P40" s="59"/>
    </row>
    <row r="41" spans="2:93" s="38" customFormat="1">
      <c r="B41" s="71"/>
      <c r="C41" s="72"/>
      <c r="D41" s="102"/>
      <c r="E41" s="72"/>
      <c r="F41" s="72"/>
      <c r="G41" s="72"/>
      <c r="H41" s="72"/>
      <c r="I41" s="72"/>
      <c r="J41" s="72"/>
      <c r="K41" s="72"/>
      <c r="L41" s="72"/>
      <c r="M41" s="102"/>
      <c r="N41" s="72"/>
      <c r="O41" s="72"/>
      <c r="P41" s="59"/>
    </row>
    <row r="42" spans="2:93" s="38" customFormat="1">
      <c r="B42" s="43"/>
      <c r="C42" s="55" t="s">
        <v>11</v>
      </c>
      <c r="D42" s="128" t="s">
        <v>249</v>
      </c>
      <c r="E42" s="23"/>
      <c r="F42" s="24"/>
      <c r="G42" s="24"/>
      <c r="H42" s="22"/>
      <c r="I42" s="22"/>
      <c r="J42" s="22"/>
      <c r="K42" s="22"/>
      <c r="L42" s="22"/>
      <c r="M42" s="77"/>
      <c r="N42" s="22"/>
      <c r="O42" s="22"/>
      <c r="P42" s="45"/>
      <c r="Q42" s="24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</row>
    <row r="43" spans="2:93" s="38" customFormat="1">
      <c r="B43" s="71"/>
      <c r="C43" s="11">
        <f>C40+1</f>
        <v>21</v>
      </c>
      <c r="D43" s="18" t="s">
        <v>433</v>
      </c>
      <c r="E43" s="57" t="s">
        <v>65</v>
      </c>
      <c r="F43" s="58">
        <v>0</v>
      </c>
      <c r="G43" s="72"/>
      <c r="H43" s="178"/>
      <c r="I43" s="178"/>
      <c r="J43" s="72"/>
      <c r="K43" s="107"/>
      <c r="L43" s="107"/>
      <c r="M43" s="107"/>
      <c r="N43" s="107"/>
      <c r="O43" s="107"/>
      <c r="P43" s="59"/>
      <c r="S43" s="63"/>
    </row>
    <row r="44" spans="2:93" s="38" customFormat="1">
      <c r="B44" s="71"/>
      <c r="C44" s="11">
        <f>C43+1</f>
        <v>22</v>
      </c>
      <c r="D44" s="18" t="s">
        <v>434</v>
      </c>
      <c r="E44" s="57" t="s">
        <v>65</v>
      </c>
      <c r="F44" s="58">
        <v>0</v>
      </c>
      <c r="G44" s="72"/>
      <c r="H44" s="178"/>
      <c r="I44" s="178"/>
      <c r="J44" s="72"/>
      <c r="K44" s="107"/>
      <c r="L44" s="107"/>
      <c r="M44" s="107"/>
      <c r="N44" s="107"/>
      <c r="O44" s="107"/>
      <c r="P44" s="59"/>
      <c r="S44" s="63"/>
    </row>
    <row r="45" spans="2:93" s="38" customFormat="1">
      <c r="B45" s="71"/>
      <c r="C45" s="11">
        <f t="shared" ref="C45:C47" si="8">C44+1</f>
        <v>23</v>
      </c>
      <c r="D45" s="18" t="s">
        <v>181</v>
      </c>
      <c r="E45" s="57" t="s">
        <v>65</v>
      </c>
      <c r="F45" s="58">
        <v>0</v>
      </c>
      <c r="G45" s="72"/>
      <c r="H45" s="178"/>
      <c r="I45" s="178"/>
      <c r="J45" s="72"/>
      <c r="K45" s="107"/>
      <c r="L45" s="107"/>
      <c r="M45" s="107"/>
      <c r="N45" s="107"/>
      <c r="O45" s="107"/>
      <c r="P45" s="59"/>
      <c r="S45" s="63"/>
    </row>
    <row r="46" spans="2:93" s="38" customFormat="1">
      <c r="B46" s="71"/>
      <c r="C46" s="11">
        <f t="shared" si="8"/>
        <v>24</v>
      </c>
      <c r="D46" s="18" t="s">
        <v>182</v>
      </c>
      <c r="E46" s="57" t="s">
        <v>65</v>
      </c>
      <c r="F46" s="58">
        <v>0</v>
      </c>
      <c r="G46" s="72"/>
      <c r="H46" s="178"/>
      <c r="I46" s="178"/>
      <c r="J46" s="72"/>
      <c r="K46" s="107"/>
      <c r="L46" s="107"/>
      <c r="M46" s="107"/>
      <c r="N46" s="107"/>
      <c r="O46" s="107"/>
      <c r="P46" s="59"/>
      <c r="S46" s="63"/>
    </row>
    <row r="47" spans="2:93" s="38" customFormat="1">
      <c r="B47" s="71"/>
      <c r="C47" s="11">
        <f t="shared" si="8"/>
        <v>25</v>
      </c>
      <c r="D47" s="18" t="s">
        <v>436</v>
      </c>
      <c r="E47" s="57" t="s">
        <v>65</v>
      </c>
      <c r="F47" s="58">
        <v>0</v>
      </c>
      <c r="G47" s="72"/>
      <c r="H47" s="178"/>
      <c r="I47" s="178"/>
      <c r="J47" s="72"/>
      <c r="K47" s="165">
        <f>SUM(K43:K46)</f>
        <v>0</v>
      </c>
      <c r="L47" s="165">
        <f>SUM(L43:L46)</f>
        <v>0</v>
      </c>
      <c r="M47" s="165">
        <f>SUM(M43:M46)</f>
        <v>0</v>
      </c>
      <c r="N47" s="165">
        <f>SUM(N43:N46)</f>
        <v>0</v>
      </c>
      <c r="O47" s="165">
        <f>SUM(O43:O46)</f>
        <v>0</v>
      </c>
      <c r="P47" s="59"/>
    </row>
    <row r="48" spans="2:93" s="38" customFormat="1">
      <c r="B48" s="71"/>
      <c r="C48" s="20"/>
      <c r="D48" s="36"/>
      <c r="E48" s="35"/>
      <c r="F48" s="20"/>
      <c r="G48" s="72"/>
      <c r="H48" s="111"/>
      <c r="I48" s="111"/>
      <c r="J48" s="72"/>
      <c r="K48" s="111"/>
      <c r="L48" s="111"/>
      <c r="M48" s="111"/>
      <c r="N48" s="111"/>
      <c r="O48" s="111"/>
      <c r="P48" s="59"/>
    </row>
    <row r="49" spans="2:16" s="38" customFormat="1">
      <c r="B49" s="71"/>
      <c r="C49" s="55" t="s">
        <v>317</v>
      </c>
      <c r="D49" s="92" t="s">
        <v>236</v>
      </c>
      <c r="E49" s="23"/>
      <c r="F49" s="24"/>
      <c r="G49" s="72"/>
      <c r="H49" s="110"/>
      <c r="I49" s="110"/>
      <c r="J49" s="110"/>
      <c r="K49" s="110"/>
      <c r="L49" s="110"/>
      <c r="M49" s="110"/>
      <c r="N49" s="110"/>
      <c r="O49" s="110"/>
      <c r="P49" s="59"/>
    </row>
    <row r="50" spans="2:16" s="38" customFormat="1">
      <c r="B50" s="71"/>
      <c r="C50" s="11">
        <f>C47+1</f>
        <v>26</v>
      </c>
      <c r="D50" s="18" t="s">
        <v>437</v>
      </c>
      <c r="E50" s="57" t="s">
        <v>65</v>
      </c>
      <c r="F50" s="58">
        <v>0</v>
      </c>
      <c r="G50" s="72"/>
      <c r="H50" s="178"/>
      <c r="I50" s="178"/>
      <c r="J50" s="164"/>
      <c r="K50" s="108">
        <f>K40+K47</f>
        <v>0</v>
      </c>
      <c r="L50" s="108">
        <f>L40+L47</f>
        <v>0</v>
      </c>
      <c r="M50" s="108">
        <f>M40+M47</f>
        <v>0</v>
      </c>
      <c r="N50" s="108">
        <f>N40+N47</f>
        <v>0</v>
      </c>
      <c r="O50" s="108">
        <f>O40+O47</f>
        <v>0</v>
      </c>
      <c r="P50" s="59"/>
    </row>
    <row r="51" spans="2:16" s="38" customFormat="1" ht="15.6" thickBot="1">
      <c r="B51" s="60"/>
      <c r="C51" s="61"/>
      <c r="D51" s="103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</row>
    <row r="52" spans="2:16" s="38" customFormat="1">
      <c r="D52" s="93"/>
    </row>
    <row r="53" spans="2:16" s="38" customFormat="1" ht="15.6" thickBot="1">
      <c r="D53" s="93"/>
    </row>
    <row r="54" spans="2:16" s="38" customFormat="1">
      <c r="B54" s="67"/>
      <c r="C54" s="19"/>
      <c r="D54" s="166"/>
      <c r="E54" s="167"/>
      <c r="F54" s="19"/>
      <c r="G54" s="19"/>
      <c r="H54" s="19"/>
      <c r="I54" s="19"/>
      <c r="J54" s="66"/>
      <c r="K54" s="168"/>
      <c r="L54" s="168"/>
      <c r="M54" s="168"/>
      <c r="N54" s="168"/>
      <c r="O54" s="168"/>
      <c r="P54" s="70"/>
    </row>
    <row r="55" spans="2:16" s="38" customFormat="1">
      <c r="B55" s="71"/>
      <c r="C55" s="55"/>
      <c r="D55" s="92" t="s">
        <v>138</v>
      </c>
      <c r="E55" s="23"/>
      <c r="F55" s="24"/>
      <c r="G55" s="24"/>
      <c r="H55" s="24"/>
      <c r="I55" s="24"/>
      <c r="J55" s="72"/>
      <c r="K55" s="110"/>
      <c r="L55" s="110"/>
      <c r="M55" s="110"/>
      <c r="N55" s="110"/>
      <c r="O55" s="110"/>
      <c r="P55" s="59"/>
    </row>
    <row r="56" spans="2:16" s="38" customFormat="1">
      <c r="B56" s="71"/>
      <c r="C56" s="161"/>
      <c r="D56" s="18" t="s">
        <v>185</v>
      </c>
      <c r="E56" s="57"/>
      <c r="F56" s="58"/>
      <c r="G56" s="101"/>
      <c r="H56" s="178"/>
      <c r="I56" s="178"/>
      <c r="J56" s="180"/>
      <c r="K56" s="107" t="str">
        <f>IF(K33=K50,"OK","Error")</f>
        <v>OK</v>
      </c>
      <c r="L56" s="107" t="str">
        <f>IF(L33=L50,"OK","Error")</f>
        <v>OK</v>
      </c>
      <c r="M56" s="107" t="str">
        <f>IF(M33=M50,"OK","Error")</f>
        <v>OK</v>
      </c>
      <c r="N56" s="107" t="str">
        <f>IF(N33=N50,"OK","Error")</f>
        <v>OK</v>
      </c>
      <c r="O56" s="107" t="str">
        <f>IF(O33=O50,"OK","Error")</f>
        <v>OK</v>
      </c>
      <c r="P56" s="59"/>
    </row>
    <row r="57" spans="2:16" s="38" customFormat="1" ht="15.6" thickBot="1">
      <c r="B57" s="60"/>
      <c r="C57" s="61"/>
      <c r="D57" s="103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</row>
    <row r="58" spans="2:16" s="38" customFormat="1">
      <c r="D58" s="93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</row>
    <row r="343" spans="4:13" s="38" customFormat="1">
      <c r="D343" s="93"/>
    </row>
    <row r="344" spans="4:13" s="38" customFormat="1">
      <c r="D344" s="93"/>
    </row>
    <row r="345" spans="4:13" s="38" customFormat="1">
      <c r="D345" s="93"/>
    </row>
    <row r="346" spans="4:13" s="38" customFormat="1">
      <c r="D346" s="93"/>
      <c r="M346" s="50"/>
    </row>
  </sheetData>
  <mergeCells count="1">
    <mergeCell ref="K6:O6"/>
  </mergeCells>
  <pageMargins left="0.7" right="0.7" top="0.75" bottom="0.75" header="0.3" footer="0.3"/>
  <pageSetup paperSize="9" scale="47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H16"/>
  <sheetViews>
    <sheetView showGridLines="0" showRuler="0" zoomScale="85" zoomScaleNormal="85" zoomScaleSheetLayoutView="100" workbookViewId="0"/>
  </sheetViews>
  <sheetFormatPr defaultRowHeight="15"/>
  <cols>
    <col min="1" max="1" width="2.90625" customWidth="1"/>
    <col min="2" max="2" width="6.08984375" customWidth="1"/>
    <col min="3" max="3" width="12.36328125" customWidth="1"/>
    <col min="4" max="4" width="1.6328125" customWidth="1"/>
    <col min="5" max="5" width="8.90625" style="123"/>
  </cols>
  <sheetData>
    <row r="1" spans="2:8">
      <c r="B1" s="7"/>
      <c r="C1" s="13"/>
      <c r="D1" s="13"/>
      <c r="E1" s="119"/>
      <c r="F1" s="13"/>
      <c r="G1" s="3"/>
      <c r="H1" s="3"/>
    </row>
    <row r="2" spans="2:8">
      <c r="B2" s="112" t="s">
        <v>121</v>
      </c>
      <c r="C2" s="14"/>
      <c r="D2" s="13"/>
      <c r="E2" s="119" t="s">
        <v>2</v>
      </c>
      <c r="F2" s="13"/>
      <c r="G2" s="3"/>
      <c r="H2" s="3"/>
    </row>
    <row r="3" spans="2:8">
      <c r="B3" s="7"/>
      <c r="C3" s="8"/>
      <c r="D3" s="9"/>
      <c r="E3" s="120"/>
      <c r="F3" s="9"/>
      <c r="G3" s="2"/>
      <c r="H3" s="2"/>
    </row>
    <row r="4" spans="2:8">
      <c r="B4" s="7"/>
      <c r="C4" s="16"/>
      <c r="D4" s="7"/>
      <c r="E4" s="121" t="s">
        <v>120</v>
      </c>
      <c r="F4" s="9"/>
      <c r="G4" s="2"/>
      <c r="H4" s="2"/>
    </row>
    <row r="5" spans="2:8">
      <c r="B5" s="7"/>
      <c r="C5" s="8"/>
      <c r="D5" s="9"/>
      <c r="E5" s="120"/>
      <c r="F5" s="9"/>
      <c r="G5" s="2"/>
      <c r="H5" s="2"/>
    </row>
    <row r="6" spans="2:8">
      <c r="B6" s="7"/>
      <c r="C6" s="15"/>
      <c r="D6" s="9"/>
      <c r="E6" s="120" t="s">
        <v>3</v>
      </c>
      <c r="F6" s="9"/>
      <c r="G6" s="2"/>
      <c r="H6" s="2"/>
    </row>
    <row r="7" spans="2:8">
      <c r="B7" s="7"/>
      <c r="C7" s="7"/>
      <c r="D7" s="7"/>
      <c r="E7" s="122"/>
      <c r="F7" s="7"/>
    </row>
    <row r="8" spans="2:8">
      <c r="B8" s="7"/>
      <c r="C8" s="177"/>
      <c r="D8" s="7"/>
      <c r="E8" s="122" t="s">
        <v>4</v>
      </c>
      <c r="F8" s="7"/>
    </row>
    <row r="9" spans="2:8">
      <c r="B9" s="7"/>
      <c r="C9" s="7"/>
      <c r="D9" s="7"/>
      <c r="E9" s="122"/>
      <c r="F9" s="7"/>
    </row>
    <row r="10" spans="2:8" ht="16.2" customHeight="1">
      <c r="B10" s="7"/>
      <c r="C10" s="233"/>
      <c r="D10" s="7"/>
      <c r="E10" s="232" t="s">
        <v>331</v>
      </c>
      <c r="F10" s="7"/>
      <c r="G10" s="4"/>
      <c r="H10" s="4"/>
    </row>
    <row r="16" spans="2:8">
      <c r="C16" s="1"/>
    </row>
  </sheetData>
  <customSheetViews>
    <customSheetView guid="{DF9F3B91-E934-46D9-9FCE-A4155C624A14}" showGridLines="0" showRuler="0">
      <pageMargins left="0.75" right="0.75" top="1" bottom="1" header="0.5" footer="0.5"/>
      <pageSetup paperSize="9" scale="73" orientation="portrait" horizontalDpi="300" verticalDpi="300" r:id="rId1"/>
      <headerFooter alignWithMargins="0"/>
    </customSheetView>
    <customSheetView guid="{CF2CB0F1-ED7F-4C98-A426-921B2B022766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2"/>
      <headerFooter alignWithMargins="0"/>
    </customSheetView>
    <customSheetView guid="{FE687FB1-5151-4D44-8177-B71484D4AB4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3"/>
      <headerFooter alignWithMargins="0"/>
    </customSheetView>
    <customSheetView guid="{3EFCFB9D-F21B-4817-A00D-7E6B17F1F35E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4"/>
      <headerFooter alignWithMargins="0"/>
    </customSheetView>
    <customSheetView guid="{D5E79100-4AE8-43A6-AB76-1294F977971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5"/>
      <headerFooter alignWithMargins="0"/>
    </customSheetView>
    <customSheetView guid="{D221B1C6-FD4F-4EC0-9F68-6FA55C6CFD94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6"/>
      <headerFooter alignWithMargins="0"/>
    </customSheetView>
    <customSheetView guid="{91E5C65A-A02B-4E83-B3A4-B1B16DE975C3}" showGridLines="0">
      <selection activeCell="C18" sqref="C18"/>
      <pageMargins left="0.75" right="0.75" top="1" bottom="1" header="0.5" footer="0.5"/>
      <pageSetup paperSize="9" scale="73" orientation="portrait" horizontalDpi="300" verticalDpi="300" r:id="rId7"/>
      <headerFooter alignWithMargins="0"/>
    </customSheetView>
    <customSheetView guid="{FA539445-A77A-4A28-B8FD-A25D18E141AC}" showPageBreaks="1" showGridLines="0" showRuler="0">
      <selection activeCell="B36" sqref="B36"/>
      <pageMargins left="0.75" right="0.75" top="1" bottom="1" header="0.5" footer="0.5"/>
      <pageSetup paperSize="9" scale="73" orientation="portrait" horizontalDpi="300" verticalDpi="300" r:id="rId8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.74803149606299213" right="0.74803149606299213" top="0.98425196850393704" bottom="0.98425196850393704" header="0.51181102362204722" footer="0.51181102362204722"/>
      <pageSetup paperSize="9" scale="75" orientation="portrait" horizontalDpi="300" verticalDpi="300" r:id="rId9"/>
      <headerFooter alignWithMargins="0"/>
    </customSheetView>
    <customSheetView guid="{F340C8D7-4E9F-4632-8DFC-4C51DEF7AB5A}" showGridLines="0" showRuler="0">
      <selection activeCell="B6" sqref="B6"/>
      <pageMargins left="0.75" right="0.75" top="1" bottom="1" header="0.5" footer="0.5"/>
      <pageSetup paperSize="9" scale="73" orientation="portrait" horizontalDpi="300" verticalDpi="300" r:id="rId10"/>
      <headerFooter alignWithMargins="0"/>
    </customSheetView>
  </customSheetViews>
  <phoneticPr fontId="10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/>
  <dimension ref="A1:CO352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46.54296875" style="4" customWidth="1"/>
    <col min="5" max="5" width="6.90625" style="50" customWidth="1"/>
    <col min="6" max="6" width="5.26953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532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251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24"/>
      <c r="Q10" s="43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43"/>
      <c r="C11" s="24"/>
      <c r="D11" s="34"/>
      <c r="E11" s="20"/>
      <c r="F11" s="20"/>
      <c r="G11" s="24"/>
      <c r="H11" s="24"/>
      <c r="I11" s="72"/>
      <c r="J11" s="102"/>
      <c r="K11" s="72"/>
      <c r="L11" s="72"/>
      <c r="M11" s="72"/>
      <c r="N11" s="72"/>
      <c r="O11" s="72"/>
      <c r="P11" s="72"/>
      <c r="Q11" s="71"/>
      <c r="R11" s="72"/>
      <c r="S11" s="102"/>
      <c r="T11" s="72"/>
      <c r="U11" s="72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2:93" s="38" customFormat="1">
      <c r="B12" s="71"/>
      <c r="C12" s="55" t="s">
        <v>0</v>
      </c>
      <c r="D12" s="92" t="s">
        <v>235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1"/>
      <c r="R12" s="72"/>
      <c r="S12" s="72"/>
      <c r="T12" s="72"/>
      <c r="U12" s="72"/>
    </row>
    <row r="13" spans="2:93" s="38" customFormat="1">
      <c r="B13" s="71"/>
      <c r="C13" s="11">
        <f>C10+1</f>
        <v>1</v>
      </c>
      <c r="D13" s="18" t="s">
        <v>470</v>
      </c>
      <c r="E13" s="57" t="s">
        <v>17</v>
      </c>
      <c r="F13" s="58">
        <v>1</v>
      </c>
      <c r="G13" s="72"/>
      <c r="H13" s="178"/>
      <c r="I13" s="178"/>
      <c r="J13" s="113"/>
      <c r="K13" s="29"/>
      <c r="L13" s="29"/>
      <c r="M13" s="29"/>
      <c r="N13" s="29"/>
      <c r="O13" s="29"/>
      <c r="P13" s="72"/>
      <c r="Q13" s="71"/>
      <c r="S13" s="63"/>
    </row>
    <row r="14" spans="2:93" s="38" customFormat="1">
      <c r="B14" s="71"/>
      <c r="C14" s="11">
        <f t="shared" ref="C14:C17" si="0">C13+1</f>
        <v>2</v>
      </c>
      <c r="D14" s="18" t="s">
        <v>467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72"/>
      <c r="Q14" s="71"/>
      <c r="S14" s="63"/>
    </row>
    <row r="15" spans="2:93" s="38" customFormat="1">
      <c r="B15" s="71"/>
      <c r="C15" s="11">
        <f t="shared" si="0"/>
        <v>3</v>
      </c>
      <c r="D15" s="18" t="s">
        <v>468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4</v>
      </c>
      <c r="D16" s="18" t="s">
        <v>469</v>
      </c>
      <c r="E16" s="57" t="s">
        <v>65</v>
      </c>
      <c r="F16" s="58">
        <v>0</v>
      </c>
      <c r="G16" s="72"/>
      <c r="H16" s="178"/>
      <c r="I16" s="178"/>
      <c r="J16" s="72"/>
      <c r="K16" s="107"/>
      <c r="L16" s="107"/>
      <c r="M16" s="107"/>
      <c r="N16" s="107"/>
      <c r="O16" s="107"/>
      <c r="P16" s="59"/>
    </row>
    <row r="17" spans="2:16" s="38" customFormat="1">
      <c r="B17" s="71"/>
      <c r="C17" s="11">
        <f t="shared" si="0"/>
        <v>5</v>
      </c>
      <c r="D17" s="18" t="s">
        <v>172</v>
      </c>
      <c r="E17" s="57" t="s">
        <v>65</v>
      </c>
      <c r="F17" s="58">
        <v>0</v>
      </c>
      <c r="G17" s="72"/>
      <c r="H17" s="178"/>
      <c r="I17" s="178"/>
      <c r="J17" s="72"/>
      <c r="K17" s="108">
        <f>SUM(K14:K16)</f>
        <v>0</v>
      </c>
      <c r="L17" s="108">
        <f t="shared" ref="L17:O17" si="1">SUM(L14:L16)</f>
        <v>0</v>
      </c>
      <c r="M17" s="108">
        <f t="shared" si="1"/>
        <v>0</v>
      </c>
      <c r="N17" s="108">
        <f t="shared" si="1"/>
        <v>0</v>
      </c>
      <c r="O17" s="108">
        <f t="shared" si="1"/>
        <v>0</v>
      </c>
      <c r="P17" s="59"/>
    </row>
    <row r="18" spans="2:16" s="38" customFormat="1">
      <c r="B18" s="71"/>
      <c r="C18" s="72"/>
      <c r="D18" s="102"/>
      <c r="E18" s="72"/>
      <c r="F18" s="72"/>
      <c r="G18" s="72"/>
      <c r="H18" s="72"/>
      <c r="I18" s="72"/>
      <c r="J18" s="72"/>
      <c r="K18" s="72"/>
      <c r="L18" s="72"/>
      <c r="M18" s="102"/>
      <c r="N18" s="72"/>
      <c r="O18" s="72"/>
      <c r="P18" s="59"/>
    </row>
    <row r="19" spans="2:16" s="38" customFormat="1">
      <c r="B19" s="71"/>
      <c r="C19" s="55" t="s">
        <v>1</v>
      </c>
      <c r="D19" s="92" t="s">
        <v>194</v>
      </c>
      <c r="E19" s="23"/>
      <c r="F19" s="24"/>
      <c r="G19" s="72"/>
      <c r="H19" s="110"/>
      <c r="I19" s="110"/>
      <c r="J19" s="110"/>
      <c r="K19" s="110"/>
      <c r="L19" s="110"/>
      <c r="M19" s="102"/>
      <c r="N19" s="72"/>
      <c r="O19" s="72"/>
      <c r="P19" s="59"/>
    </row>
    <row r="20" spans="2:16" s="38" customFormat="1">
      <c r="B20" s="71"/>
      <c r="C20" s="11">
        <f>C17+1</f>
        <v>6</v>
      </c>
      <c r="D20" s="18" t="s">
        <v>460</v>
      </c>
      <c r="E20" s="57" t="s">
        <v>17</v>
      </c>
      <c r="F20" s="58">
        <v>1</v>
      </c>
      <c r="G20" s="72"/>
      <c r="H20" s="178"/>
      <c r="I20" s="178"/>
      <c r="J20" s="236"/>
      <c r="K20" s="29"/>
      <c r="L20" s="29"/>
      <c r="M20" s="29"/>
      <c r="N20" s="29"/>
      <c r="O20" s="29"/>
      <c r="P20" s="59"/>
    </row>
    <row r="21" spans="2:16" s="38" customFormat="1">
      <c r="B21" s="71"/>
      <c r="C21" s="11">
        <f t="shared" ref="C21:C22" si="2">C20+1</f>
        <v>7</v>
      </c>
      <c r="D21" s="18" t="s">
        <v>195</v>
      </c>
      <c r="E21" s="57" t="s">
        <v>65</v>
      </c>
      <c r="F21" s="58">
        <v>0</v>
      </c>
      <c r="G21" s="72"/>
      <c r="H21" s="178"/>
      <c r="I21" s="178"/>
      <c r="J21" s="163"/>
      <c r="K21" s="107"/>
      <c r="L21" s="107"/>
      <c r="M21" s="107"/>
      <c r="N21" s="107"/>
      <c r="O21" s="107"/>
      <c r="P21" s="59"/>
    </row>
    <row r="22" spans="2:16" s="38" customFormat="1">
      <c r="B22" s="71"/>
      <c r="C22" s="11">
        <f t="shared" si="2"/>
        <v>8</v>
      </c>
      <c r="D22" s="18" t="s">
        <v>195</v>
      </c>
      <c r="E22" s="57" t="s">
        <v>65</v>
      </c>
      <c r="F22" s="58">
        <v>0</v>
      </c>
      <c r="G22" s="72"/>
      <c r="H22" s="178"/>
      <c r="I22" s="178"/>
      <c r="J22" s="164"/>
      <c r="K22" s="108">
        <f t="shared" ref="K22:L22" si="3">K21</f>
        <v>0</v>
      </c>
      <c r="L22" s="108">
        <f t="shared" si="3"/>
        <v>0</v>
      </c>
      <c r="M22" s="108">
        <f t="shared" ref="M22:O22" si="4">M21</f>
        <v>0</v>
      </c>
      <c r="N22" s="108">
        <f t="shared" si="4"/>
        <v>0</v>
      </c>
      <c r="O22" s="108">
        <f t="shared" si="4"/>
        <v>0</v>
      </c>
      <c r="P22" s="59"/>
    </row>
    <row r="23" spans="2:16" s="38" customFormat="1">
      <c r="B23" s="71"/>
      <c r="C23" s="20"/>
      <c r="D23" s="36"/>
      <c r="E23" s="35"/>
      <c r="F23" s="20"/>
      <c r="G23" s="72"/>
      <c r="H23" s="111"/>
      <c r="I23" s="111"/>
      <c r="J23" s="111"/>
      <c r="K23" s="111"/>
      <c r="L23" s="111"/>
      <c r="M23" s="111"/>
      <c r="N23" s="111"/>
      <c r="O23" s="111"/>
      <c r="P23" s="59"/>
    </row>
    <row r="24" spans="2:16" s="38" customFormat="1">
      <c r="B24" s="71"/>
      <c r="C24" s="55" t="s">
        <v>8</v>
      </c>
      <c r="D24" s="92" t="s">
        <v>164</v>
      </c>
      <c r="E24" s="23"/>
      <c r="F24" s="24"/>
      <c r="G24" s="72"/>
      <c r="H24" s="110"/>
      <c r="I24" s="110"/>
      <c r="J24" s="110"/>
      <c r="K24" s="110"/>
      <c r="L24" s="110"/>
      <c r="M24" s="110"/>
      <c r="N24" s="110"/>
      <c r="O24" s="110"/>
      <c r="P24" s="59"/>
    </row>
    <row r="25" spans="2:16" s="38" customFormat="1">
      <c r="B25" s="71"/>
      <c r="C25" s="11">
        <f>C22+1</f>
        <v>9</v>
      </c>
      <c r="D25" s="18" t="s">
        <v>166</v>
      </c>
      <c r="E25" s="57" t="s">
        <v>65</v>
      </c>
      <c r="F25" s="58">
        <v>0</v>
      </c>
      <c r="G25" s="72"/>
      <c r="H25" s="178"/>
      <c r="I25" s="178"/>
      <c r="J25" s="163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ref="C26:C30" si="5">C25+1</f>
        <v>10</v>
      </c>
      <c r="D26" s="18" t="s">
        <v>167</v>
      </c>
      <c r="E26" s="57" t="s">
        <v>65</v>
      </c>
      <c r="F26" s="58">
        <v>0</v>
      </c>
      <c r="G26" s="72"/>
      <c r="H26" s="178"/>
      <c r="I26" s="178"/>
      <c r="J26" s="163"/>
      <c r="K26" s="107"/>
      <c r="L26" s="107"/>
      <c r="M26" s="107"/>
      <c r="N26" s="107"/>
      <c r="O26" s="107"/>
      <c r="P26" s="59"/>
    </row>
    <row r="27" spans="2:16" s="38" customFormat="1">
      <c r="B27" s="71"/>
      <c r="C27" s="11">
        <f t="shared" si="5"/>
        <v>11</v>
      </c>
      <c r="D27" s="18" t="s">
        <v>168</v>
      </c>
      <c r="E27" s="57" t="s">
        <v>65</v>
      </c>
      <c r="F27" s="58">
        <v>0</v>
      </c>
      <c r="G27" s="72"/>
      <c r="H27" s="178"/>
      <c r="I27" s="178"/>
      <c r="J27" s="72"/>
      <c r="K27" s="178"/>
      <c r="L27" s="178"/>
      <c r="M27" s="178"/>
      <c r="N27" s="178"/>
      <c r="O27" s="178"/>
      <c r="P27" s="59"/>
    </row>
    <row r="28" spans="2:16" s="38" customFormat="1">
      <c r="B28" s="71"/>
      <c r="C28" s="11">
        <f t="shared" si="5"/>
        <v>12</v>
      </c>
      <c r="D28" s="18" t="s">
        <v>169</v>
      </c>
      <c r="E28" s="57" t="s">
        <v>65</v>
      </c>
      <c r="F28" s="58">
        <v>0</v>
      </c>
      <c r="G28" s="72"/>
      <c r="H28" s="178"/>
      <c r="I28" s="178"/>
      <c r="J28" s="163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5"/>
        <v>13</v>
      </c>
      <c r="D29" s="18" t="s">
        <v>170</v>
      </c>
      <c r="E29" s="57" t="s">
        <v>65</v>
      </c>
      <c r="F29" s="58">
        <v>0</v>
      </c>
      <c r="G29" s="72"/>
      <c r="H29" s="178"/>
      <c r="I29" s="178"/>
      <c r="J29" s="163"/>
      <c r="K29" s="107"/>
      <c r="L29" s="107"/>
      <c r="M29" s="107"/>
      <c r="N29" s="107"/>
      <c r="O29" s="107"/>
      <c r="P29" s="59"/>
    </row>
    <row r="30" spans="2:16" s="38" customFormat="1">
      <c r="B30" s="71"/>
      <c r="C30" s="11">
        <f t="shared" si="5"/>
        <v>14</v>
      </c>
      <c r="D30" s="18" t="s">
        <v>171</v>
      </c>
      <c r="E30" s="57" t="s">
        <v>65</v>
      </c>
      <c r="F30" s="58">
        <v>0</v>
      </c>
      <c r="G30" s="72"/>
      <c r="H30" s="178"/>
      <c r="I30" s="178"/>
      <c r="J30" s="164"/>
      <c r="K30" s="108">
        <f>SUM(K25:K29)</f>
        <v>0</v>
      </c>
      <c r="L30" s="108">
        <f>SUM(L25:L29)</f>
        <v>0</v>
      </c>
      <c r="M30" s="108">
        <f t="shared" ref="M30:O30" si="6">SUM(M25:M29)</f>
        <v>0</v>
      </c>
      <c r="N30" s="108">
        <f t="shared" si="6"/>
        <v>0</v>
      </c>
      <c r="O30" s="108">
        <f t="shared" si="6"/>
        <v>0</v>
      </c>
      <c r="P30" s="59"/>
    </row>
    <row r="31" spans="2:16" s="38" customFormat="1">
      <c r="B31" s="71"/>
      <c r="C31" s="20"/>
      <c r="D31" s="36"/>
      <c r="E31" s="35"/>
      <c r="F31" s="20"/>
      <c r="G31" s="72"/>
      <c r="H31" s="111"/>
      <c r="I31" s="111"/>
      <c r="J31" s="111"/>
      <c r="K31" s="111"/>
      <c r="L31" s="111"/>
      <c r="M31" s="111"/>
      <c r="N31" s="111"/>
      <c r="O31" s="111"/>
      <c r="P31" s="59"/>
    </row>
    <row r="32" spans="2:16" s="38" customFormat="1">
      <c r="B32" s="71"/>
      <c r="C32" s="55" t="s">
        <v>9</v>
      </c>
      <c r="D32" s="92" t="s">
        <v>236</v>
      </c>
      <c r="E32" s="23"/>
      <c r="F32" s="24"/>
      <c r="G32" s="72"/>
      <c r="H32" s="110"/>
      <c r="I32" s="110"/>
      <c r="J32" s="110"/>
      <c r="K32" s="110"/>
      <c r="L32" s="110"/>
      <c r="M32" s="110"/>
      <c r="N32" s="110"/>
      <c r="O32" s="110"/>
      <c r="P32" s="59"/>
    </row>
    <row r="33" spans="2:93" s="38" customFormat="1">
      <c r="B33" s="71"/>
      <c r="C33" s="11">
        <f>C30+1</f>
        <v>15</v>
      </c>
      <c r="D33" s="18" t="s">
        <v>438</v>
      </c>
      <c r="E33" s="57" t="s">
        <v>65</v>
      </c>
      <c r="F33" s="58">
        <v>0</v>
      </c>
      <c r="G33" s="72"/>
      <c r="H33" s="178"/>
      <c r="I33" s="178"/>
      <c r="J33" s="164"/>
      <c r="K33" s="108">
        <f t="shared" ref="K33:L33" si="7">K17+K22+K30</f>
        <v>0</v>
      </c>
      <c r="L33" s="108">
        <f t="shared" si="7"/>
        <v>0</v>
      </c>
      <c r="M33" s="108">
        <f t="shared" ref="M33:O33" si="8">M17+M22+M30</f>
        <v>0</v>
      </c>
      <c r="N33" s="108">
        <f t="shared" si="8"/>
        <v>0</v>
      </c>
      <c r="O33" s="108">
        <f t="shared" si="8"/>
        <v>0</v>
      </c>
      <c r="P33" s="59"/>
    </row>
    <row r="34" spans="2:93" s="38" customFormat="1">
      <c r="B34" s="71"/>
      <c r="C34" s="72"/>
      <c r="D34" s="102"/>
      <c r="E34" s="72"/>
      <c r="F34" s="72"/>
      <c r="G34" s="72"/>
      <c r="H34" s="72"/>
      <c r="I34" s="72"/>
      <c r="J34" s="72"/>
      <c r="K34" s="72"/>
      <c r="L34" s="72"/>
      <c r="M34" s="102"/>
      <c r="N34" s="72"/>
      <c r="O34" s="72"/>
      <c r="P34" s="59"/>
    </row>
    <row r="35" spans="2:93" s="38" customFormat="1">
      <c r="B35" s="71"/>
      <c r="C35" s="55" t="s">
        <v>10</v>
      </c>
      <c r="D35" s="128" t="s">
        <v>237</v>
      </c>
      <c r="E35" s="23"/>
      <c r="F35" s="24"/>
      <c r="G35" s="24"/>
      <c r="H35" s="22"/>
      <c r="I35" s="22"/>
      <c r="J35" s="22"/>
      <c r="K35" s="22"/>
      <c r="L35" s="22"/>
      <c r="M35" s="77"/>
      <c r="N35" s="22"/>
      <c r="O35" s="22"/>
      <c r="P35" s="59"/>
    </row>
    <row r="36" spans="2:93" s="38" customFormat="1">
      <c r="B36" s="71"/>
      <c r="C36" s="11">
        <f>C33+1</f>
        <v>16</v>
      </c>
      <c r="D36" s="18" t="s">
        <v>238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93" s="38" customFormat="1">
      <c r="B37" s="71"/>
      <c r="C37" s="11">
        <f>C36+1</f>
        <v>17</v>
      </c>
      <c r="D37" s="18" t="s">
        <v>440</v>
      </c>
      <c r="E37" s="57" t="s">
        <v>65</v>
      </c>
      <c r="F37" s="58">
        <v>0</v>
      </c>
      <c r="G37" s="72"/>
      <c r="H37" s="178"/>
      <c r="I37" s="178"/>
      <c r="J37" s="72"/>
      <c r="K37" s="165">
        <f>SUM(K36:K36)</f>
        <v>0</v>
      </c>
      <c r="L37" s="165">
        <f>SUM(L36:L36)</f>
        <v>0</v>
      </c>
      <c r="M37" s="165">
        <f>SUM(M36:M36)</f>
        <v>0</v>
      </c>
      <c r="N37" s="165">
        <f>SUM(N36:N36)</f>
        <v>0</v>
      </c>
      <c r="O37" s="165">
        <f>SUM(O36:O36)</f>
        <v>0</v>
      </c>
      <c r="P37" s="59"/>
    </row>
    <row r="38" spans="2:93" s="38" customFormat="1">
      <c r="B38" s="71"/>
      <c r="C38" s="72"/>
      <c r="D38" s="102"/>
      <c r="E38" s="72"/>
      <c r="F38" s="72"/>
      <c r="G38" s="72"/>
      <c r="H38" s="72"/>
      <c r="I38" s="72"/>
      <c r="J38" s="72"/>
      <c r="K38" s="72"/>
      <c r="L38" s="72"/>
      <c r="M38" s="102"/>
      <c r="N38" s="72"/>
      <c r="O38" s="72"/>
      <c r="P38" s="59"/>
    </row>
    <row r="39" spans="2:93" s="38" customFormat="1">
      <c r="B39" s="43"/>
      <c r="C39" s="55" t="s">
        <v>11</v>
      </c>
      <c r="D39" s="128" t="s">
        <v>249</v>
      </c>
      <c r="E39" s="23"/>
      <c r="F39" s="24"/>
      <c r="G39" s="24"/>
      <c r="H39" s="22"/>
      <c r="I39" s="22"/>
      <c r="J39" s="22"/>
      <c r="K39" s="22"/>
      <c r="L39" s="22"/>
      <c r="M39" s="77"/>
      <c r="N39" s="22"/>
      <c r="O39" s="22"/>
      <c r="P39" s="45"/>
      <c r="Q39" s="24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</row>
    <row r="40" spans="2:93" s="38" customFormat="1">
      <c r="B40" s="71"/>
      <c r="C40" s="11">
        <f>C37+1</f>
        <v>18</v>
      </c>
      <c r="D40" s="18" t="s">
        <v>104</v>
      </c>
      <c r="E40" s="57" t="s">
        <v>65</v>
      </c>
      <c r="F40" s="58">
        <v>0</v>
      </c>
      <c r="G40" s="72"/>
      <c r="H40" s="178"/>
      <c r="I40" s="178"/>
      <c r="J40" s="72"/>
      <c r="K40" s="107"/>
      <c r="L40" s="107"/>
      <c r="M40" s="107"/>
      <c r="N40" s="107"/>
      <c r="O40" s="107"/>
      <c r="P40" s="59"/>
      <c r="S40" s="63"/>
    </row>
    <row r="41" spans="2:93" s="38" customFormat="1">
      <c r="B41" s="71"/>
      <c r="C41" s="11">
        <f>C40+1</f>
        <v>19</v>
      </c>
      <c r="D41" s="18" t="s">
        <v>105</v>
      </c>
      <c r="E41" s="57" t="s">
        <v>65</v>
      </c>
      <c r="F41" s="58">
        <v>0</v>
      </c>
      <c r="G41" s="72"/>
      <c r="H41" s="178"/>
      <c r="I41" s="178"/>
      <c r="J41" s="72"/>
      <c r="K41" s="107"/>
      <c r="L41" s="107"/>
      <c r="M41" s="107"/>
      <c r="N41" s="107"/>
      <c r="O41" s="107"/>
      <c r="P41" s="59"/>
      <c r="S41" s="63"/>
    </row>
    <row r="42" spans="2:93" s="38" customFormat="1">
      <c r="B42" s="71"/>
      <c r="C42" s="11">
        <f t="shared" ref="C42:C53" si="9">C41+1</f>
        <v>20</v>
      </c>
      <c r="D42" s="18" t="s">
        <v>250</v>
      </c>
      <c r="E42" s="57" t="s">
        <v>65</v>
      </c>
      <c r="F42" s="58">
        <v>0</v>
      </c>
      <c r="G42" s="72"/>
      <c r="H42" s="178"/>
      <c r="I42" s="178"/>
      <c r="J42" s="72"/>
      <c r="K42" s="107"/>
      <c r="L42" s="107"/>
      <c r="M42" s="107"/>
      <c r="N42" s="107"/>
      <c r="O42" s="107"/>
      <c r="P42" s="59"/>
      <c r="S42" s="63"/>
    </row>
    <row r="43" spans="2:93" s="38" customFormat="1">
      <c r="B43" s="71"/>
      <c r="C43" s="11">
        <f t="shared" si="9"/>
        <v>21</v>
      </c>
      <c r="D43" s="18" t="s">
        <v>239</v>
      </c>
      <c r="E43" s="57" t="s">
        <v>65</v>
      </c>
      <c r="F43" s="58">
        <v>0</v>
      </c>
      <c r="G43" s="72"/>
      <c r="H43" s="178"/>
      <c r="I43" s="178"/>
      <c r="J43" s="72"/>
      <c r="K43" s="107"/>
      <c r="L43" s="107"/>
      <c r="M43" s="107"/>
      <c r="N43" s="107"/>
      <c r="O43" s="107"/>
      <c r="P43" s="59"/>
      <c r="S43" s="63"/>
    </row>
    <row r="44" spans="2:93" s="38" customFormat="1">
      <c r="B44" s="71"/>
      <c r="C44" s="11">
        <f t="shared" si="9"/>
        <v>22</v>
      </c>
      <c r="D44" s="18" t="s">
        <v>240</v>
      </c>
      <c r="E44" s="57" t="s">
        <v>65</v>
      </c>
      <c r="F44" s="58">
        <v>0</v>
      </c>
      <c r="G44" s="72"/>
      <c r="H44" s="178"/>
      <c r="I44" s="178"/>
      <c r="J44" s="72"/>
      <c r="K44" s="107"/>
      <c r="L44" s="107"/>
      <c r="M44" s="107"/>
      <c r="N44" s="107"/>
      <c r="O44" s="107"/>
      <c r="P44" s="59"/>
      <c r="S44" s="63"/>
    </row>
    <row r="45" spans="2:93" s="38" customFormat="1">
      <c r="B45" s="71"/>
      <c r="C45" s="11">
        <f t="shared" si="9"/>
        <v>23</v>
      </c>
      <c r="D45" s="18" t="s">
        <v>241</v>
      </c>
      <c r="E45" s="57" t="s">
        <v>65</v>
      </c>
      <c r="F45" s="58">
        <v>0</v>
      </c>
      <c r="G45" s="72"/>
      <c r="H45" s="178"/>
      <c r="I45" s="178"/>
      <c r="J45" s="72"/>
      <c r="K45" s="107"/>
      <c r="L45" s="107"/>
      <c r="M45" s="107"/>
      <c r="N45" s="107"/>
      <c r="O45" s="107"/>
      <c r="P45" s="59"/>
      <c r="S45" s="63"/>
    </row>
    <row r="46" spans="2:93" s="38" customFormat="1">
      <c r="B46" s="71"/>
      <c r="C46" s="11">
        <f t="shared" si="9"/>
        <v>24</v>
      </c>
      <c r="D46" s="18" t="s">
        <v>242</v>
      </c>
      <c r="E46" s="57" t="s">
        <v>65</v>
      </c>
      <c r="F46" s="58">
        <v>0</v>
      </c>
      <c r="G46" s="72"/>
      <c r="H46" s="178"/>
      <c r="I46" s="178"/>
      <c r="J46" s="72"/>
      <c r="K46" s="107"/>
      <c r="L46" s="107"/>
      <c r="M46" s="107"/>
      <c r="N46" s="107"/>
      <c r="O46" s="107"/>
      <c r="P46" s="59"/>
      <c r="S46" s="63"/>
    </row>
    <row r="47" spans="2:93" s="38" customFormat="1">
      <c r="B47" s="71"/>
      <c r="C47" s="11">
        <f t="shared" si="9"/>
        <v>25</v>
      </c>
      <c r="D47" s="18" t="s">
        <v>243</v>
      </c>
      <c r="E47" s="57" t="s">
        <v>65</v>
      </c>
      <c r="F47" s="58">
        <v>0</v>
      </c>
      <c r="G47" s="72"/>
      <c r="H47" s="178"/>
      <c r="I47" s="178"/>
      <c r="J47" s="72"/>
      <c r="K47" s="107"/>
      <c r="L47" s="107"/>
      <c r="M47" s="107"/>
      <c r="N47" s="107"/>
      <c r="O47" s="107"/>
      <c r="P47" s="59"/>
      <c r="S47" s="63"/>
    </row>
    <row r="48" spans="2:93" s="38" customFormat="1">
      <c r="B48" s="71"/>
      <c r="C48" s="11">
        <f t="shared" si="9"/>
        <v>26</v>
      </c>
      <c r="D48" s="18" t="s">
        <v>244</v>
      </c>
      <c r="E48" s="57" t="s">
        <v>65</v>
      </c>
      <c r="F48" s="58">
        <v>0</v>
      </c>
      <c r="G48" s="72"/>
      <c r="H48" s="178"/>
      <c r="I48" s="178"/>
      <c r="J48" s="72"/>
      <c r="K48" s="107"/>
      <c r="L48" s="107"/>
      <c r="M48" s="107"/>
      <c r="N48" s="107"/>
      <c r="O48" s="107"/>
      <c r="P48" s="59"/>
      <c r="S48" s="63"/>
    </row>
    <row r="49" spans="2:19" s="38" customFormat="1">
      <c r="B49" s="71"/>
      <c r="C49" s="11">
        <f t="shared" si="9"/>
        <v>27</v>
      </c>
      <c r="D49" s="18" t="s">
        <v>245</v>
      </c>
      <c r="E49" s="57" t="s">
        <v>65</v>
      </c>
      <c r="F49" s="58">
        <v>0</v>
      </c>
      <c r="G49" s="72"/>
      <c r="H49" s="178"/>
      <c r="I49" s="178"/>
      <c r="J49" s="72"/>
      <c r="K49" s="107"/>
      <c r="L49" s="107"/>
      <c r="M49" s="107"/>
      <c r="N49" s="107"/>
      <c r="O49" s="107"/>
      <c r="P49" s="59"/>
      <c r="S49" s="63"/>
    </row>
    <row r="50" spans="2:19" s="38" customFormat="1">
      <c r="B50" s="71"/>
      <c r="C50" s="11">
        <f t="shared" si="9"/>
        <v>28</v>
      </c>
      <c r="D50" s="18" t="s">
        <v>246</v>
      </c>
      <c r="E50" s="57" t="s">
        <v>65</v>
      </c>
      <c r="F50" s="58">
        <v>0</v>
      </c>
      <c r="G50" s="72"/>
      <c r="H50" s="178"/>
      <c r="I50" s="178"/>
      <c r="J50" s="72"/>
      <c r="K50" s="107"/>
      <c r="L50" s="107"/>
      <c r="M50" s="107"/>
      <c r="N50" s="107"/>
      <c r="O50" s="107"/>
      <c r="P50" s="59"/>
      <c r="S50" s="63"/>
    </row>
    <row r="51" spans="2:19" s="38" customFormat="1">
      <c r="B51" s="71"/>
      <c r="C51" s="11">
        <f t="shared" si="9"/>
        <v>29</v>
      </c>
      <c r="D51" s="18" t="s">
        <v>247</v>
      </c>
      <c r="E51" s="57" t="s">
        <v>65</v>
      </c>
      <c r="F51" s="58">
        <v>0</v>
      </c>
      <c r="G51" s="72"/>
      <c r="H51" s="178"/>
      <c r="I51" s="178"/>
      <c r="J51" s="72"/>
      <c r="K51" s="107"/>
      <c r="L51" s="107"/>
      <c r="M51" s="107"/>
      <c r="N51" s="107"/>
      <c r="O51" s="107"/>
      <c r="P51" s="59"/>
    </row>
    <row r="52" spans="2:19" s="38" customFormat="1">
      <c r="B52" s="71"/>
      <c r="C52" s="11">
        <f t="shared" si="9"/>
        <v>30</v>
      </c>
      <c r="D52" s="18" t="s">
        <v>248</v>
      </c>
      <c r="E52" s="57" t="s">
        <v>65</v>
      </c>
      <c r="F52" s="58">
        <v>0</v>
      </c>
      <c r="G52" s="72"/>
      <c r="H52" s="178"/>
      <c r="I52" s="178"/>
      <c r="J52" s="72"/>
      <c r="K52" s="107"/>
      <c r="L52" s="107"/>
      <c r="M52" s="107"/>
      <c r="N52" s="107"/>
      <c r="O52" s="107"/>
      <c r="P52" s="59"/>
    </row>
    <row r="53" spans="2:19" s="38" customFormat="1">
      <c r="B53" s="71"/>
      <c r="C53" s="11">
        <f t="shared" si="9"/>
        <v>31</v>
      </c>
      <c r="D53" s="18" t="s">
        <v>439</v>
      </c>
      <c r="E53" s="57" t="s">
        <v>65</v>
      </c>
      <c r="F53" s="58">
        <v>0</v>
      </c>
      <c r="G53" s="72"/>
      <c r="H53" s="178"/>
      <c r="I53" s="178"/>
      <c r="J53" s="72"/>
      <c r="K53" s="165">
        <f>SUM(K40:K52)</f>
        <v>0</v>
      </c>
      <c r="L53" s="165">
        <f>SUM(L40:L52)</f>
        <v>0</v>
      </c>
      <c r="M53" s="165">
        <f>SUM(M40:M52)</f>
        <v>0</v>
      </c>
      <c r="N53" s="165">
        <f>SUM(N40:N52)</f>
        <v>0</v>
      </c>
      <c r="O53" s="165">
        <f>SUM(O40:O52)</f>
        <v>0</v>
      </c>
      <c r="P53" s="59"/>
    </row>
    <row r="54" spans="2:19" s="38" customFormat="1">
      <c r="B54" s="71"/>
      <c r="C54" s="20"/>
      <c r="D54" s="36"/>
      <c r="E54" s="35"/>
      <c r="F54" s="20"/>
      <c r="G54" s="72"/>
      <c r="H54" s="111"/>
      <c r="I54" s="111"/>
      <c r="J54" s="72"/>
      <c r="K54" s="111"/>
      <c r="L54" s="111"/>
      <c r="M54" s="111"/>
      <c r="N54" s="111"/>
      <c r="O54" s="111"/>
      <c r="P54" s="59"/>
    </row>
    <row r="55" spans="2:19" s="38" customFormat="1">
      <c r="B55" s="71"/>
      <c r="C55" s="55" t="s">
        <v>317</v>
      </c>
      <c r="D55" s="92" t="s">
        <v>236</v>
      </c>
      <c r="E55" s="23"/>
      <c r="F55" s="24"/>
      <c r="G55" s="72"/>
      <c r="H55" s="110"/>
      <c r="I55" s="110"/>
      <c r="J55" s="110"/>
      <c r="K55" s="110"/>
      <c r="L55" s="110"/>
      <c r="M55" s="110"/>
      <c r="N55" s="110"/>
      <c r="O55" s="110"/>
      <c r="P55" s="59"/>
    </row>
    <row r="56" spans="2:19" s="38" customFormat="1">
      <c r="B56" s="71"/>
      <c r="C56" s="11">
        <f>C53+1</f>
        <v>32</v>
      </c>
      <c r="D56" s="18" t="s">
        <v>438</v>
      </c>
      <c r="E56" s="57" t="s">
        <v>65</v>
      </c>
      <c r="F56" s="58">
        <v>0</v>
      </c>
      <c r="G56" s="72"/>
      <c r="H56" s="178"/>
      <c r="I56" s="178"/>
      <c r="J56" s="164"/>
      <c r="K56" s="108">
        <f>K37+K53</f>
        <v>0</v>
      </c>
      <c r="L56" s="108">
        <f>L37+L53</f>
        <v>0</v>
      </c>
      <c r="M56" s="108">
        <f>M37+M53</f>
        <v>0</v>
      </c>
      <c r="N56" s="108">
        <f>N37+N53</f>
        <v>0</v>
      </c>
      <c r="O56" s="108">
        <f>O37+O53</f>
        <v>0</v>
      </c>
      <c r="P56" s="59"/>
    </row>
    <row r="57" spans="2:19" s="38" customFormat="1" ht="15.6" thickBot="1">
      <c r="B57" s="60"/>
      <c r="C57" s="61"/>
      <c r="D57" s="103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</row>
    <row r="58" spans="2:19" s="38" customFormat="1">
      <c r="D58" s="93"/>
    </row>
    <row r="59" spans="2:19" s="38" customFormat="1" ht="15.6" thickBot="1">
      <c r="D59" s="93"/>
    </row>
    <row r="60" spans="2:19" s="38" customFormat="1">
      <c r="B60" s="67"/>
      <c r="C60" s="19"/>
      <c r="D60" s="166"/>
      <c r="E60" s="167"/>
      <c r="F60" s="19"/>
      <c r="G60" s="19"/>
      <c r="H60" s="19"/>
      <c r="I60" s="19"/>
      <c r="J60" s="66"/>
      <c r="K60" s="168"/>
      <c r="L60" s="168"/>
      <c r="M60" s="168"/>
      <c r="N60" s="168"/>
      <c r="O60" s="168"/>
      <c r="P60" s="70"/>
    </row>
    <row r="61" spans="2:19" s="38" customFormat="1">
      <c r="B61" s="71"/>
      <c r="C61" s="55"/>
      <c r="D61" s="92" t="s">
        <v>138</v>
      </c>
      <c r="E61" s="23"/>
      <c r="F61" s="24"/>
      <c r="G61" s="24"/>
      <c r="H61" s="24"/>
      <c r="I61" s="24"/>
      <c r="J61" s="72"/>
      <c r="K61" s="110"/>
      <c r="L61" s="110"/>
      <c r="M61" s="110"/>
      <c r="N61" s="110"/>
      <c r="O61" s="110"/>
      <c r="P61" s="59"/>
    </row>
    <row r="62" spans="2:19" s="38" customFormat="1">
      <c r="B62" s="71"/>
      <c r="C62" s="161"/>
      <c r="D62" s="18" t="s">
        <v>185</v>
      </c>
      <c r="E62" s="57"/>
      <c r="F62" s="58"/>
      <c r="G62" s="101"/>
      <c r="H62" s="178"/>
      <c r="I62" s="178"/>
      <c r="J62" s="180"/>
      <c r="K62" s="107" t="str">
        <f>IF(K33=K56,"OK","Error")</f>
        <v>OK</v>
      </c>
      <c r="L62" s="107" t="str">
        <f>IF(L33=L56,"OK","Error")</f>
        <v>OK</v>
      </c>
      <c r="M62" s="107" t="str">
        <f>IF(M33=M56,"OK","Error")</f>
        <v>OK</v>
      </c>
      <c r="N62" s="107" t="str">
        <f>IF(N33=N56,"OK","Error")</f>
        <v>OK</v>
      </c>
      <c r="O62" s="107" t="str">
        <f>IF(O33=O56,"OK","Error")</f>
        <v>OK</v>
      </c>
      <c r="P62" s="59"/>
    </row>
    <row r="63" spans="2:19" s="38" customFormat="1" ht="15.6" thickBot="1">
      <c r="B63" s="60"/>
      <c r="C63" s="61"/>
      <c r="D63" s="103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2"/>
    </row>
    <row r="64" spans="2:19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</row>
    <row r="343" spans="4:13" s="38" customFormat="1">
      <c r="D343" s="93"/>
    </row>
    <row r="344" spans="4:13" s="38" customFormat="1">
      <c r="D344" s="93"/>
    </row>
    <row r="345" spans="4:13" s="38" customFormat="1">
      <c r="D345" s="93"/>
    </row>
    <row r="346" spans="4:13" s="38" customFormat="1">
      <c r="D346" s="93"/>
    </row>
    <row r="347" spans="4:13" s="38" customFormat="1">
      <c r="D347" s="93"/>
    </row>
    <row r="348" spans="4:13" s="38" customFormat="1">
      <c r="D348" s="93"/>
    </row>
    <row r="349" spans="4:13" s="38" customFormat="1">
      <c r="D349" s="93"/>
    </row>
    <row r="350" spans="4:13" s="38" customFormat="1">
      <c r="D350" s="93"/>
    </row>
    <row r="351" spans="4:13" s="38" customFormat="1">
      <c r="D351" s="93"/>
    </row>
    <row r="352" spans="4:13" s="38" customFormat="1">
      <c r="D352" s="93"/>
      <c r="M352" s="50"/>
    </row>
  </sheetData>
  <mergeCells count="1">
    <mergeCell ref="K6:O6"/>
  </mergeCells>
  <pageMargins left="0.7" right="0.7" top="0.75" bottom="0.75" header="0.3" footer="0.3"/>
  <pageSetup paperSize="9" scale="47" orientation="landscape" r:id="rId1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O346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46.54296875" style="4" customWidth="1"/>
    <col min="5" max="5" width="6.90625" style="50" customWidth="1"/>
    <col min="6" max="6" width="5.26953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533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251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24"/>
      <c r="Q10" s="43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43"/>
      <c r="C11" s="24"/>
      <c r="D11" s="34"/>
      <c r="E11" s="20"/>
      <c r="F11" s="20"/>
      <c r="G11" s="24"/>
      <c r="H11" s="24"/>
      <c r="I11" s="72"/>
      <c r="J11" s="102"/>
      <c r="K11" s="72"/>
      <c r="L11" s="72"/>
      <c r="M11" s="72"/>
      <c r="N11" s="72"/>
      <c r="O11" s="72"/>
      <c r="P11" s="72"/>
      <c r="Q11" s="71"/>
      <c r="R11" s="72"/>
      <c r="S11" s="102"/>
      <c r="T11" s="72"/>
      <c r="U11" s="72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2:93" s="38" customFormat="1">
      <c r="B12" s="71"/>
      <c r="C12" s="55" t="s">
        <v>0</v>
      </c>
      <c r="D12" s="92" t="s">
        <v>235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1"/>
      <c r="R12" s="72"/>
      <c r="S12" s="72"/>
      <c r="T12" s="72"/>
      <c r="U12" s="72"/>
    </row>
    <row r="13" spans="2:93" s="38" customFormat="1">
      <c r="B13" s="71"/>
      <c r="C13" s="11">
        <f>C10+1</f>
        <v>1</v>
      </c>
      <c r="D13" s="18" t="s">
        <v>470</v>
      </c>
      <c r="E13" s="57" t="s">
        <v>17</v>
      </c>
      <c r="F13" s="58">
        <v>1</v>
      </c>
      <c r="G13" s="72"/>
      <c r="H13" s="178"/>
      <c r="I13" s="178"/>
      <c r="J13" s="113"/>
      <c r="K13" s="29"/>
      <c r="L13" s="29"/>
      <c r="M13" s="29"/>
      <c r="N13" s="29"/>
      <c r="O13" s="29"/>
      <c r="P13" s="72"/>
      <c r="Q13" s="71"/>
      <c r="S13" s="63"/>
    </row>
    <row r="14" spans="2:93" s="38" customFormat="1">
      <c r="B14" s="71"/>
      <c r="C14" s="11">
        <f t="shared" ref="C14:C17" si="0">C13+1</f>
        <v>2</v>
      </c>
      <c r="D14" s="18" t="s">
        <v>467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72"/>
      <c r="Q14" s="71"/>
      <c r="S14" s="63"/>
    </row>
    <row r="15" spans="2:93" s="38" customFormat="1">
      <c r="B15" s="71"/>
      <c r="C15" s="11">
        <f t="shared" si="0"/>
        <v>3</v>
      </c>
      <c r="D15" s="18" t="s">
        <v>468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 t="shared" si="0"/>
        <v>4</v>
      </c>
      <c r="D16" s="18" t="s">
        <v>469</v>
      </c>
      <c r="E16" s="57" t="s">
        <v>65</v>
      </c>
      <c r="F16" s="58">
        <v>0</v>
      </c>
      <c r="G16" s="72"/>
      <c r="H16" s="178"/>
      <c r="I16" s="178"/>
      <c r="J16" s="72"/>
      <c r="K16" s="107"/>
      <c r="L16" s="107"/>
      <c r="M16" s="107"/>
      <c r="N16" s="107"/>
      <c r="O16" s="107"/>
      <c r="P16" s="59"/>
    </row>
    <row r="17" spans="2:16" s="38" customFormat="1">
      <c r="B17" s="71"/>
      <c r="C17" s="11">
        <f t="shared" si="0"/>
        <v>5</v>
      </c>
      <c r="D17" s="18" t="s">
        <v>172</v>
      </c>
      <c r="E17" s="57" t="s">
        <v>65</v>
      </c>
      <c r="F17" s="58">
        <v>0</v>
      </c>
      <c r="G17" s="72"/>
      <c r="H17" s="178"/>
      <c r="I17" s="178"/>
      <c r="J17" s="72"/>
      <c r="K17" s="108">
        <f>SUM(K14:K16)</f>
        <v>0</v>
      </c>
      <c r="L17" s="108">
        <f t="shared" ref="L17:O17" si="1">SUM(L14:L16)</f>
        <v>0</v>
      </c>
      <c r="M17" s="108">
        <f t="shared" si="1"/>
        <v>0</v>
      </c>
      <c r="N17" s="108">
        <f t="shared" si="1"/>
        <v>0</v>
      </c>
      <c r="O17" s="108">
        <f t="shared" si="1"/>
        <v>0</v>
      </c>
      <c r="P17" s="59"/>
    </row>
    <row r="18" spans="2:16" s="38" customFormat="1">
      <c r="B18" s="71"/>
      <c r="C18" s="72"/>
      <c r="D18" s="102"/>
      <c r="E18" s="72"/>
      <c r="F18" s="72"/>
      <c r="G18" s="72"/>
      <c r="H18" s="72"/>
      <c r="I18" s="72"/>
      <c r="J18" s="72"/>
      <c r="K18" s="72"/>
      <c r="L18" s="72"/>
      <c r="M18" s="102"/>
      <c r="N18" s="72"/>
      <c r="O18" s="72"/>
      <c r="P18" s="59"/>
    </row>
    <row r="19" spans="2:16" s="38" customFormat="1">
      <c r="B19" s="71"/>
      <c r="C19" s="55" t="s">
        <v>1</v>
      </c>
      <c r="D19" s="92" t="s">
        <v>194</v>
      </c>
      <c r="E19" s="23"/>
      <c r="F19" s="24"/>
      <c r="G19" s="72"/>
      <c r="H19" s="110"/>
      <c r="I19" s="110"/>
      <c r="J19" s="110"/>
      <c r="K19" s="110"/>
      <c r="L19" s="110"/>
      <c r="M19" s="102"/>
      <c r="N19" s="72"/>
      <c r="O19" s="72"/>
      <c r="P19" s="59"/>
    </row>
    <row r="20" spans="2:16" s="38" customFormat="1">
      <c r="B20" s="71"/>
      <c r="C20" s="11">
        <f>C17+1</f>
        <v>6</v>
      </c>
      <c r="D20" s="18" t="s">
        <v>460</v>
      </c>
      <c r="E20" s="57" t="s">
        <v>17</v>
      </c>
      <c r="F20" s="58">
        <v>1</v>
      </c>
      <c r="G20" s="72"/>
      <c r="H20" s="178"/>
      <c r="I20" s="178"/>
      <c r="J20" s="236"/>
      <c r="K20" s="29"/>
      <c r="L20" s="29"/>
      <c r="M20" s="29"/>
      <c r="N20" s="29"/>
      <c r="O20" s="29"/>
      <c r="P20" s="59"/>
    </row>
    <row r="21" spans="2:16" s="38" customFormat="1">
      <c r="B21" s="71"/>
      <c r="C21" s="11">
        <f t="shared" ref="C21:C22" si="2">C20+1</f>
        <v>7</v>
      </c>
      <c r="D21" s="18" t="s">
        <v>195</v>
      </c>
      <c r="E21" s="57" t="s">
        <v>65</v>
      </c>
      <c r="F21" s="58">
        <v>0</v>
      </c>
      <c r="G21" s="72"/>
      <c r="H21" s="178"/>
      <c r="I21" s="178"/>
      <c r="J21" s="163"/>
      <c r="K21" s="107"/>
      <c r="L21" s="107"/>
      <c r="M21" s="107"/>
      <c r="N21" s="107"/>
      <c r="O21" s="107"/>
      <c r="P21" s="59"/>
    </row>
    <row r="22" spans="2:16" s="38" customFormat="1">
      <c r="B22" s="71"/>
      <c r="C22" s="11">
        <f t="shared" si="2"/>
        <v>8</v>
      </c>
      <c r="D22" s="18" t="s">
        <v>195</v>
      </c>
      <c r="E22" s="57" t="s">
        <v>65</v>
      </c>
      <c r="F22" s="58">
        <v>0</v>
      </c>
      <c r="G22" s="72"/>
      <c r="H22" s="178"/>
      <c r="I22" s="178"/>
      <c r="J22" s="164"/>
      <c r="K22" s="108">
        <f t="shared" ref="K22:O22" si="3">K21</f>
        <v>0</v>
      </c>
      <c r="L22" s="108">
        <f t="shared" si="3"/>
        <v>0</v>
      </c>
      <c r="M22" s="108">
        <f t="shared" si="3"/>
        <v>0</v>
      </c>
      <c r="N22" s="108">
        <f t="shared" si="3"/>
        <v>0</v>
      </c>
      <c r="O22" s="108">
        <f t="shared" si="3"/>
        <v>0</v>
      </c>
      <c r="P22" s="59"/>
    </row>
    <row r="23" spans="2:16" s="38" customFormat="1">
      <c r="B23" s="71"/>
      <c r="C23" s="20"/>
      <c r="D23" s="36"/>
      <c r="E23" s="35"/>
      <c r="F23" s="20"/>
      <c r="G23" s="72"/>
      <c r="H23" s="111"/>
      <c r="I23" s="111"/>
      <c r="J23" s="111"/>
      <c r="K23" s="111"/>
      <c r="L23" s="111"/>
      <c r="M23" s="111"/>
      <c r="N23" s="111"/>
      <c r="O23" s="111"/>
      <c r="P23" s="59"/>
    </row>
    <row r="24" spans="2:16" s="38" customFormat="1">
      <c r="B24" s="71"/>
      <c r="C24" s="55" t="s">
        <v>8</v>
      </c>
      <c r="D24" s="92" t="s">
        <v>164</v>
      </c>
      <c r="E24" s="23"/>
      <c r="F24" s="24"/>
      <c r="G24" s="72"/>
      <c r="H24" s="110"/>
      <c r="I24" s="110"/>
      <c r="J24" s="110"/>
      <c r="K24" s="110"/>
      <c r="L24" s="110"/>
      <c r="M24" s="110"/>
      <c r="N24" s="110"/>
      <c r="O24" s="110"/>
      <c r="P24" s="59"/>
    </row>
    <row r="25" spans="2:16" s="38" customFormat="1">
      <c r="B25" s="71"/>
      <c r="C25" s="11">
        <f>C22+1</f>
        <v>9</v>
      </c>
      <c r="D25" s="18" t="s">
        <v>166</v>
      </c>
      <c r="E25" s="57" t="s">
        <v>65</v>
      </c>
      <c r="F25" s="58">
        <v>0</v>
      </c>
      <c r="G25" s="72"/>
      <c r="H25" s="178"/>
      <c r="I25" s="178"/>
      <c r="J25" s="163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ref="C26:C30" si="4">C25+1</f>
        <v>10</v>
      </c>
      <c r="D26" s="18" t="s">
        <v>167</v>
      </c>
      <c r="E26" s="57" t="s">
        <v>65</v>
      </c>
      <c r="F26" s="58">
        <v>0</v>
      </c>
      <c r="G26" s="72"/>
      <c r="H26" s="178"/>
      <c r="I26" s="178"/>
      <c r="J26" s="163"/>
      <c r="K26" s="107"/>
      <c r="L26" s="107"/>
      <c r="M26" s="107"/>
      <c r="N26" s="107"/>
      <c r="O26" s="107"/>
      <c r="P26" s="59"/>
    </row>
    <row r="27" spans="2:16" s="38" customFormat="1">
      <c r="B27" s="71"/>
      <c r="C27" s="11">
        <f t="shared" si="4"/>
        <v>11</v>
      </c>
      <c r="D27" s="18" t="s">
        <v>168</v>
      </c>
      <c r="E27" s="57" t="s">
        <v>65</v>
      </c>
      <c r="F27" s="58">
        <v>0</v>
      </c>
      <c r="G27" s="72"/>
      <c r="H27" s="178"/>
      <c r="I27" s="178"/>
      <c r="J27" s="72"/>
      <c r="K27" s="178"/>
      <c r="L27" s="178"/>
      <c r="M27" s="178"/>
      <c r="N27" s="178"/>
      <c r="O27" s="178"/>
      <c r="P27" s="59"/>
    </row>
    <row r="28" spans="2:16" s="38" customFormat="1">
      <c r="B28" s="71"/>
      <c r="C28" s="11">
        <f t="shared" si="4"/>
        <v>12</v>
      </c>
      <c r="D28" s="18" t="s">
        <v>169</v>
      </c>
      <c r="E28" s="57" t="s">
        <v>65</v>
      </c>
      <c r="F28" s="58">
        <v>0</v>
      </c>
      <c r="G28" s="72"/>
      <c r="H28" s="178"/>
      <c r="I28" s="178"/>
      <c r="J28" s="163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4"/>
        <v>13</v>
      </c>
      <c r="D29" s="18" t="s">
        <v>170</v>
      </c>
      <c r="E29" s="57" t="s">
        <v>65</v>
      </c>
      <c r="F29" s="58">
        <v>0</v>
      </c>
      <c r="G29" s="72"/>
      <c r="H29" s="178"/>
      <c r="I29" s="178"/>
      <c r="J29" s="163"/>
      <c r="K29" s="107"/>
      <c r="L29" s="107"/>
      <c r="M29" s="107"/>
      <c r="N29" s="107"/>
      <c r="O29" s="107"/>
      <c r="P29" s="59"/>
    </row>
    <row r="30" spans="2:16" s="38" customFormat="1">
      <c r="B30" s="71"/>
      <c r="C30" s="11">
        <f t="shared" si="4"/>
        <v>14</v>
      </c>
      <c r="D30" s="18" t="s">
        <v>171</v>
      </c>
      <c r="E30" s="57" t="s">
        <v>65</v>
      </c>
      <c r="F30" s="58">
        <v>0</v>
      </c>
      <c r="G30" s="72"/>
      <c r="H30" s="178"/>
      <c r="I30" s="178"/>
      <c r="J30" s="164"/>
      <c r="K30" s="108">
        <f>SUM(K25:K29)</f>
        <v>0</v>
      </c>
      <c r="L30" s="108">
        <f>SUM(L25:L29)</f>
        <v>0</v>
      </c>
      <c r="M30" s="108">
        <f t="shared" ref="M30:O30" si="5">SUM(M25:M29)</f>
        <v>0</v>
      </c>
      <c r="N30" s="108">
        <f t="shared" si="5"/>
        <v>0</v>
      </c>
      <c r="O30" s="108">
        <f t="shared" si="5"/>
        <v>0</v>
      </c>
      <c r="P30" s="59"/>
    </row>
    <row r="31" spans="2:16" s="38" customFormat="1">
      <c r="B31" s="71"/>
      <c r="C31" s="20"/>
      <c r="D31" s="36"/>
      <c r="E31" s="35"/>
      <c r="F31" s="20"/>
      <c r="G31" s="72"/>
      <c r="H31" s="111"/>
      <c r="I31" s="111"/>
      <c r="J31" s="111"/>
      <c r="K31" s="111"/>
      <c r="L31" s="111"/>
      <c r="M31" s="111"/>
      <c r="N31" s="111"/>
      <c r="O31" s="111"/>
      <c r="P31" s="59"/>
    </row>
    <row r="32" spans="2:16" s="38" customFormat="1">
      <c r="B32" s="71"/>
      <c r="C32" s="55" t="s">
        <v>9</v>
      </c>
      <c r="D32" s="92" t="s">
        <v>236</v>
      </c>
      <c r="E32" s="23"/>
      <c r="F32" s="24"/>
      <c r="G32" s="72"/>
      <c r="H32" s="110"/>
      <c r="I32" s="110"/>
      <c r="J32" s="110"/>
      <c r="K32" s="110"/>
      <c r="L32" s="110"/>
      <c r="M32" s="110"/>
      <c r="N32" s="110"/>
      <c r="O32" s="110"/>
      <c r="P32" s="59"/>
    </row>
    <row r="33" spans="2:93" s="38" customFormat="1">
      <c r="B33" s="71"/>
      <c r="C33" s="11">
        <f>C30+1</f>
        <v>15</v>
      </c>
      <c r="D33" s="18" t="s">
        <v>443</v>
      </c>
      <c r="E33" s="57" t="s">
        <v>65</v>
      </c>
      <c r="F33" s="58">
        <v>0</v>
      </c>
      <c r="G33" s="72"/>
      <c r="H33" s="178"/>
      <c r="I33" s="178"/>
      <c r="J33" s="164"/>
      <c r="K33" s="108">
        <f t="shared" ref="K33:O33" si="6">K17+K22+K30</f>
        <v>0</v>
      </c>
      <c r="L33" s="108">
        <f t="shared" si="6"/>
        <v>0</v>
      </c>
      <c r="M33" s="108">
        <f t="shared" si="6"/>
        <v>0</v>
      </c>
      <c r="N33" s="108">
        <f t="shared" si="6"/>
        <v>0</v>
      </c>
      <c r="O33" s="108">
        <f t="shared" si="6"/>
        <v>0</v>
      </c>
      <c r="P33" s="59"/>
    </row>
    <row r="34" spans="2:93" s="38" customFormat="1">
      <c r="B34" s="71"/>
      <c r="C34" s="72"/>
      <c r="D34" s="102"/>
      <c r="E34" s="72"/>
      <c r="F34" s="72"/>
      <c r="G34" s="72"/>
      <c r="H34" s="72"/>
      <c r="I34" s="72"/>
      <c r="J34" s="72"/>
      <c r="K34" s="72"/>
      <c r="L34" s="72"/>
      <c r="M34" s="102"/>
      <c r="N34" s="72"/>
      <c r="O34" s="72"/>
      <c r="P34" s="59"/>
    </row>
    <row r="35" spans="2:93" s="38" customFormat="1">
      <c r="B35" s="71"/>
      <c r="C35" s="55" t="s">
        <v>10</v>
      </c>
      <c r="D35" s="128" t="s">
        <v>237</v>
      </c>
      <c r="E35" s="23"/>
      <c r="F35" s="24"/>
      <c r="G35" s="24"/>
      <c r="H35" s="22"/>
      <c r="I35" s="22"/>
      <c r="J35" s="22"/>
      <c r="K35" s="22"/>
      <c r="L35" s="22"/>
      <c r="M35" s="77"/>
      <c r="N35" s="22"/>
      <c r="O35" s="22"/>
      <c r="P35" s="59"/>
    </row>
    <row r="36" spans="2:93" s="38" customFormat="1">
      <c r="B36" s="71"/>
      <c r="C36" s="11">
        <f>C33+1</f>
        <v>16</v>
      </c>
      <c r="D36" s="18" t="s">
        <v>433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93" s="38" customFormat="1">
      <c r="B37" s="71"/>
      <c r="C37" s="11">
        <f>C36+1</f>
        <v>17</v>
      </c>
      <c r="D37" s="18" t="s">
        <v>434</v>
      </c>
      <c r="E37" s="57" t="s">
        <v>65</v>
      </c>
      <c r="F37" s="58">
        <v>0</v>
      </c>
      <c r="G37" s="72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93" s="38" customFormat="1">
      <c r="B38" s="71"/>
      <c r="C38" s="11">
        <f t="shared" ref="C38:C40" si="7">C37+1</f>
        <v>18</v>
      </c>
      <c r="D38" s="18" t="s">
        <v>181</v>
      </c>
      <c r="E38" s="57" t="s">
        <v>65</v>
      </c>
      <c r="F38" s="58">
        <v>0</v>
      </c>
      <c r="G38" s="72"/>
      <c r="H38" s="178"/>
      <c r="I38" s="178"/>
      <c r="J38" s="72"/>
      <c r="K38" s="107"/>
      <c r="L38" s="107"/>
      <c r="M38" s="107"/>
      <c r="N38" s="107"/>
      <c r="O38" s="107"/>
      <c r="P38" s="59"/>
    </row>
    <row r="39" spans="2:93" s="38" customFormat="1">
      <c r="B39" s="71"/>
      <c r="C39" s="11">
        <f t="shared" si="7"/>
        <v>19</v>
      </c>
      <c r="D39" s="18" t="s">
        <v>182</v>
      </c>
      <c r="E39" s="57" t="s">
        <v>65</v>
      </c>
      <c r="F39" s="58">
        <v>0</v>
      </c>
      <c r="G39" s="72"/>
      <c r="H39" s="178"/>
      <c r="I39" s="178"/>
      <c r="J39" s="72"/>
      <c r="K39" s="107"/>
      <c r="L39" s="107"/>
      <c r="M39" s="107"/>
      <c r="N39" s="107"/>
      <c r="O39" s="107"/>
      <c r="P39" s="59"/>
    </row>
    <row r="40" spans="2:93" s="38" customFormat="1">
      <c r="B40" s="71"/>
      <c r="C40" s="11">
        <f t="shared" si="7"/>
        <v>20</v>
      </c>
      <c r="D40" s="18" t="s">
        <v>444</v>
      </c>
      <c r="E40" s="57" t="s">
        <v>65</v>
      </c>
      <c r="F40" s="58">
        <v>0</v>
      </c>
      <c r="G40" s="72"/>
      <c r="H40" s="178"/>
      <c r="I40" s="178"/>
      <c r="J40" s="72"/>
      <c r="K40" s="165">
        <f>SUM(K36:K39)</f>
        <v>0</v>
      </c>
      <c r="L40" s="165">
        <f>SUM(L36:L39)</f>
        <v>0</v>
      </c>
      <c r="M40" s="165">
        <f>SUM(M36:M39)</f>
        <v>0</v>
      </c>
      <c r="N40" s="165">
        <f>SUM(N36:N39)</f>
        <v>0</v>
      </c>
      <c r="O40" s="165">
        <f>SUM(O36:O39)</f>
        <v>0</v>
      </c>
      <c r="P40" s="59"/>
    </row>
    <row r="41" spans="2:93" s="38" customFormat="1">
      <c r="B41" s="71"/>
      <c r="C41" s="72"/>
      <c r="D41" s="102"/>
      <c r="E41" s="72"/>
      <c r="F41" s="72"/>
      <c r="G41" s="72"/>
      <c r="H41" s="72"/>
      <c r="I41" s="72"/>
      <c r="J41" s="72"/>
      <c r="K41" s="72"/>
      <c r="L41" s="72"/>
      <c r="M41" s="102"/>
      <c r="N41" s="72"/>
      <c r="O41" s="72"/>
      <c r="P41" s="59"/>
    </row>
    <row r="42" spans="2:93" s="38" customFormat="1">
      <c r="B42" s="43"/>
      <c r="C42" s="55" t="s">
        <v>11</v>
      </c>
      <c r="D42" s="128" t="s">
        <v>249</v>
      </c>
      <c r="E42" s="23"/>
      <c r="F42" s="24"/>
      <c r="G42" s="24"/>
      <c r="H42" s="22"/>
      <c r="I42" s="22"/>
      <c r="J42" s="22"/>
      <c r="K42" s="22"/>
      <c r="L42" s="22"/>
      <c r="M42" s="77"/>
      <c r="N42" s="22"/>
      <c r="O42" s="22"/>
      <c r="P42" s="45"/>
      <c r="Q42" s="24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</row>
    <row r="43" spans="2:93" s="38" customFormat="1">
      <c r="B43" s="71"/>
      <c r="C43" s="11">
        <f>C40+1</f>
        <v>21</v>
      </c>
      <c r="D43" s="18" t="s">
        <v>446</v>
      </c>
      <c r="E43" s="57" t="s">
        <v>65</v>
      </c>
      <c r="F43" s="58">
        <v>0</v>
      </c>
      <c r="G43" s="72"/>
      <c r="H43" s="178"/>
      <c r="I43" s="178"/>
      <c r="J43" s="72"/>
      <c r="K43" s="107"/>
      <c r="L43" s="107"/>
      <c r="M43" s="107"/>
      <c r="N43" s="107"/>
      <c r="O43" s="107"/>
      <c r="P43" s="59"/>
      <c r="S43" s="63"/>
    </row>
    <row r="44" spans="2:93" s="38" customFormat="1">
      <c r="B44" s="71"/>
      <c r="C44" s="11">
        <f>C43+1</f>
        <v>22</v>
      </c>
      <c r="D44" s="18" t="s">
        <v>447</v>
      </c>
      <c r="E44" s="57" t="s">
        <v>65</v>
      </c>
      <c r="F44" s="58">
        <v>0</v>
      </c>
      <c r="G44" s="72"/>
      <c r="H44" s="178"/>
      <c r="I44" s="178"/>
      <c r="J44" s="72"/>
      <c r="K44" s="107"/>
      <c r="L44" s="107"/>
      <c r="M44" s="107"/>
      <c r="N44" s="107"/>
      <c r="O44" s="107"/>
      <c r="P44" s="59"/>
      <c r="S44" s="63"/>
    </row>
    <row r="45" spans="2:93" s="38" customFormat="1">
      <c r="B45" s="71"/>
      <c r="C45" s="11">
        <f t="shared" ref="C45:C47" si="8">C44+1</f>
        <v>23</v>
      </c>
      <c r="D45" s="18" t="s">
        <v>448</v>
      </c>
      <c r="E45" s="57" t="s">
        <v>65</v>
      </c>
      <c r="F45" s="58">
        <v>0</v>
      </c>
      <c r="G45" s="72"/>
      <c r="H45" s="178"/>
      <c r="I45" s="178"/>
      <c r="J45" s="72"/>
      <c r="K45" s="107"/>
      <c r="L45" s="107"/>
      <c r="M45" s="107"/>
      <c r="N45" s="107"/>
      <c r="O45" s="107"/>
      <c r="P45" s="59"/>
      <c r="S45" s="63"/>
    </row>
    <row r="46" spans="2:93" s="38" customFormat="1">
      <c r="B46" s="71"/>
      <c r="C46" s="11">
        <f t="shared" si="8"/>
        <v>24</v>
      </c>
      <c r="D46" s="18" t="s">
        <v>182</v>
      </c>
      <c r="E46" s="57" t="s">
        <v>65</v>
      </c>
      <c r="F46" s="58">
        <v>0</v>
      </c>
      <c r="G46" s="72"/>
      <c r="H46" s="178"/>
      <c r="I46" s="178"/>
      <c r="J46" s="72"/>
      <c r="K46" s="107"/>
      <c r="L46" s="107"/>
      <c r="M46" s="107"/>
      <c r="N46" s="107"/>
      <c r="O46" s="107"/>
      <c r="P46" s="59"/>
      <c r="S46" s="63"/>
    </row>
    <row r="47" spans="2:93" s="38" customFormat="1">
      <c r="B47" s="71"/>
      <c r="C47" s="11">
        <f t="shared" si="8"/>
        <v>25</v>
      </c>
      <c r="D47" s="18" t="s">
        <v>445</v>
      </c>
      <c r="E47" s="57" t="s">
        <v>65</v>
      </c>
      <c r="F47" s="58">
        <v>0</v>
      </c>
      <c r="G47" s="72"/>
      <c r="H47" s="178"/>
      <c r="I47" s="178"/>
      <c r="J47" s="72"/>
      <c r="K47" s="165">
        <f>SUM(K43:K46)</f>
        <v>0</v>
      </c>
      <c r="L47" s="165">
        <f>SUM(L43:L46)</f>
        <v>0</v>
      </c>
      <c r="M47" s="165">
        <f>SUM(M43:M46)</f>
        <v>0</v>
      </c>
      <c r="N47" s="165">
        <f>SUM(N43:N46)</f>
        <v>0</v>
      </c>
      <c r="O47" s="165">
        <f>SUM(O43:O46)</f>
        <v>0</v>
      </c>
      <c r="P47" s="59"/>
    </row>
    <row r="48" spans="2:93" s="38" customFormat="1">
      <c r="B48" s="71"/>
      <c r="C48" s="20"/>
      <c r="D48" s="36"/>
      <c r="E48" s="35"/>
      <c r="F48" s="20"/>
      <c r="G48" s="72"/>
      <c r="H48" s="111"/>
      <c r="I48" s="111"/>
      <c r="J48" s="72"/>
      <c r="K48" s="111"/>
      <c r="L48" s="111"/>
      <c r="M48" s="111"/>
      <c r="N48" s="111"/>
      <c r="O48" s="111"/>
      <c r="P48" s="59"/>
    </row>
    <row r="49" spans="2:16" s="38" customFormat="1">
      <c r="B49" s="71"/>
      <c r="C49" s="55" t="s">
        <v>317</v>
      </c>
      <c r="D49" s="92" t="s">
        <v>236</v>
      </c>
      <c r="E49" s="23"/>
      <c r="F49" s="24"/>
      <c r="G49" s="72"/>
      <c r="H49" s="110"/>
      <c r="I49" s="110"/>
      <c r="J49" s="110"/>
      <c r="K49" s="110"/>
      <c r="L49" s="110"/>
      <c r="M49" s="110"/>
      <c r="N49" s="110"/>
      <c r="O49" s="110"/>
      <c r="P49" s="59"/>
    </row>
    <row r="50" spans="2:16" s="38" customFormat="1">
      <c r="B50" s="71"/>
      <c r="C50" s="11">
        <f>C47+1</f>
        <v>26</v>
      </c>
      <c r="D50" s="18" t="s">
        <v>443</v>
      </c>
      <c r="E50" s="57" t="s">
        <v>65</v>
      </c>
      <c r="F50" s="58">
        <v>0</v>
      </c>
      <c r="G50" s="72"/>
      <c r="H50" s="178"/>
      <c r="I50" s="178"/>
      <c r="J50" s="164"/>
      <c r="K50" s="108">
        <f>K40+K47</f>
        <v>0</v>
      </c>
      <c r="L50" s="108">
        <f>L40+L47</f>
        <v>0</v>
      </c>
      <c r="M50" s="108">
        <f>M40+M47</f>
        <v>0</v>
      </c>
      <c r="N50" s="108">
        <f>N40+N47</f>
        <v>0</v>
      </c>
      <c r="O50" s="108">
        <f>O40+O47</f>
        <v>0</v>
      </c>
      <c r="P50" s="59"/>
    </row>
    <row r="51" spans="2:16" s="38" customFormat="1" ht="15.6" thickBot="1">
      <c r="B51" s="60"/>
      <c r="C51" s="61"/>
      <c r="D51" s="103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</row>
    <row r="52" spans="2:16" s="38" customFormat="1">
      <c r="D52" s="93"/>
    </row>
    <row r="53" spans="2:16" s="38" customFormat="1" ht="15.6" thickBot="1">
      <c r="D53" s="93"/>
    </row>
    <row r="54" spans="2:16" s="38" customFormat="1">
      <c r="B54" s="67"/>
      <c r="C54" s="19"/>
      <c r="D54" s="166"/>
      <c r="E54" s="167"/>
      <c r="F54" s="19"/>
      <c r="G54" s="19"/>
      <c r="H54" s="19"/>
      <c r="I54" s="19"/>
      <c r="J54" s="66"/>
      <c r="K54" s="168"/>
      <c r="L54" s="168"/>
      <c r="M54" s="168"/>
      <c r="N54" s="168"/>
      <c r="O54" s="168"/>
      <c r="P54" s="70"/>
    </row>
    <row r="55" spans="2:16" s="38" customFormat="1">
      <c r="B55" s="71"/>
      <c r="C55" s="55"/>
      <c r="D55" s="92" t="s">
        <v>138</v>
      </c>
      <c r="E55" s="23"/>
      <c r="F55" s="24"/>
      <c r="G55" s="24"/>
      <c r="H55" s="24"/>
      <c r="I55" s="24"/>
      <c r="J55" s="72"/>
      <c r="K55" s="110"/>
      <c r="L55" s="110"/>
      <c r="M55" s="110"/>
      <c r="N55" s="110"/>
      <c r="O55" s="110"/>
      <c r="P55" s="59"/>
    </row>
    <row r="56" spans="2:16" s="38" customFormat="1">
      <c r="B56" s="71"/>
      <c r="C56" s="161"/>
      <c r="D56" s="18" t="s">
        <v>185</v>
      </c>
      <c r="E56" s="57"/>
      <c r="F56" s="58"/>
      <c r="G56" s="101"/>
      <c r="H56" s="178"/>
      <c r="I56" s="178"/>
      <c r="J56" s="180"/>
      <c r="K56" s="107" t="str">
        <f>IF(K33=K50,"OK","Error")</f>
        <v>OK</v>
      </c>
      <c r="L56" s="107" t="str">
        <f>IF(L33=L50,"OK","Error")</f>
        <v>OK</v>
      </c>
      <c r="M56" s="107" t="str">
        <f>IF(M33=M50,"OK","Error")</f>
        <v>OK</v>
      </c>
      <c r="N56" s="107" t="str">
        <f>IF(N33=N50,"OK","Error")</f>
        <v>OK</v>
      </c>
      <c r="O56" s="107" t="str">
        <f>IF(O33=O50,"OK","Error")</f>
        <v>OK</v>
      </c>
      <c r="P56" s="59"/>
    </row>
    <row r="57" spans="2:16" s="38" customFormat="1" ht="15.6" thickBot="1">
      <c r="B57" s="60"/>
      <c r="C57" s="61"/>
      <c r="D57" s="103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</row>
    <row r="58" spans="2:16" s="38" customFormat="1">
      <c r="D58" s="93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</row>
    <row r="343" spans="4:13" s="38" customFormat="1">
      <c r="D343" s="93"/>
    </row>
    <row r="344" spans="4:13" s="38" customFormat="1">
      <c r="D344" s="93"/>
    </row>
    <row r="345" spans="4:13" s="38" customFormat="1">
      <c r="D345" s="93"/>
    </row>
    <row r="346" spans="4:13" s="38" customFormat="1">
      <c r="D346" s="93"/>
      <c r="M346" s="50"/>
    </row>
  </sheetData>
  <mergeCells count="1">
    <mergeCell ref="K6:O6"/>
  </mergeCells>
  <pageMargins left="0.7" right="0.7" top="0.75" bottom="0.75" header="0.3" footer="0.3"/>
  <pageSetup paperSize="9" scale="47" orientation="landscape" r:id="rId1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P371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08984375" style="50" customWidth="1"/>
    <col min="4" max="4" width="46.54296875" style="4" customWidth="1"/>
    <col min="5" max="5" width="5.08984375" style="50" customWidth="1"/>
    <col min="6" max="6" width="4.6328125" style="50" customWidth="1"/>
    <col min="7" max="7" width="1.36328125" style="38" customWidth="1"/>
    <col min="8" max="12" width="11" style="50" customWidth="1"/>
    <col min="13" max="13" width="4.1796875" style="50" customWidth="1"/>
    <col min="14" max="18" width="11" style="50" customWidth="1"/>
    <col min="19" max="19" width="3.453125" style="38" customWidth="1"/>
    <col min="20" max="20" width="2.6328125" style="38" customWidth="1"/>
    <col min="21" max="21" width="8.90625" style="38"/>
    <col min="22" max="25" width="0" style="38" hidden="1" customWidth="1"/>
    <col min="26" max="83" width="8.90625" style="38"/>
    <col min="84" max="16384" width="8.90625" style="50"/>
  </cols>
  <sheetData>
    <row r="1" spans="1:94" s="38" customFormat="1" ht="15.6" thickBot="1">
      <c r="D1" s="93"/>
    </row>
    <row r="2" spans="1:94" s="38" customFormat="1">
      <c r="B2" s="181"/>
      <c r="C2" s="40"/>
      <c r="D2" s="166"/>
      <c r="E2" s="167"/>
      <c r="F2" s="167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182"/>
      <c r="T2" s="63"/>
    </row>
    <row r="3" spans="1:94" s="38" customFormat="1">
      <c r="B3" s="183"/>
      <c r="C3" s="44" t="s">
        <v>32</v>
      </c>
      <c r="D3" s="36"/>
      <c r="E3" s="35"/>
      <c r="F3" s="21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84"/>
      <c r="T3" s="63"/>
    </row>
    <row r="4" spans="1:94" s="38" customFormat="1">
      <c r="B4" s="183"/>
      <c r="C4" s="44" t="str">
        <f>Index!C3</f>
        <v>2020-25</v>
      </c>
      <c r="D4" s="36"/>
      <c r="E4" s="35"/>
      <c r="F4" s="21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184"/>
      <c r="T4" s="63"/>
    </row>
    <row r="5" spans="1:94" s="38" customFormat="1">
      <c r="B5" s="183"/>
      <c r="C5" s="46" t="s">
        <v>534</v>
      </c>
      <c r="D5" s="36"/>
      <c r="E5" s="35"/>
      <c r="F5" s="21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184"/>
      <c r="T5" s="63"/>
    </row>
    <row r="6" spans="1:94" s="38" customFormat="1">
      <c r="B6" s="183"/>
      <c r="C6" s="47"/>
      <c r="D6" s="36"/>
      <c r="E6" s="35"/>
      <c r="F6" s="35"/>
      <c r="G6" s="63"/>
      <c r="H6" s="285" t="s">
        <v>34</v>
      </c>
      <c r="I6" s="286"/>
      <c r="J6" s="286"/>
      <c r="K6" s="286"/>
      <c r="L6" s="287"/>
      <c r="M6" s="219"/>
      <c r="N6" s="285" t="s">
        <v>163</v>
      </c>
      <c r="O6" s="286"/>
      <c r="P6" s="286"/>
      <c r="Q6" s="286"/>
      <c r="R6" s="287"/>
      <c r="S6" s="184"/>
      <c r="T6" s="63"/>
    </row>
    <row r="7" spans="1:94">
      <c r="A7" s="50"/>
      <c r="B7" s="183"/>
      <c r="C7" s="48"/>
      <c r="D7" s="185"/>
      <c r="E7" s="186"/>
      <c r="F7" s="186"/>
      <c r="G7" s="63"/>
      <c r="H7" s="76" t="s">
        <v>33</v>
      </c>
      <c r="I7" s="76" t="s">
        <v>33</v>
      </c>
      <c r="J7" s="5" t="s">
        <v>33</v>
      </c>
      <c r="K7" s="5" t="s">
        <v>33</v>
      </c>
      <c r="L7" s="5" t="s">
        <v>33</v>
      </c>
      <c r="M7" s="25"/>
      <c r="N7" s="78" t="s">
        <v>33</v>
      </c>
      <c r="O7" s="76" t="s">
        <v>33</v>
      </c>
      <c r="P7" s="5" t="s">
        <v>33</v>
      </c>
      <c r="Q7" s="5" t="s">
        <v>33</v>
      </c>
      <c r="R7" s="5" t="s">
        <v>33</v>
      </c>
      <c r="S7" s="184"/>
      <c r="T7" s="63"/>
    </row>
    <row r="8" spans="1:94">
      <c r="A8" s="50"/>
      <c r="B8" s="183"/>
      <c r="C8" s="187"/>
      <c r="D8" s="97" t="s">
        <v>5</v>
      </c>
      <c r="E8" s="5" t="s">
        <v>6</v>
      </c>
      <c r="F8" s="5" t="s">
        <v>7</v>
      </c>
      <c r="G8" s="63"/>
      <c r="H8" s="5" t="s">
        <v>13</v>
      </c>
      <c r="I8" s="5" t="s">
        <v>13</v>
      </c>
      <c r="J8" s="5" t="s">
        <v>13</v>
      </c>
      <c r="K8" s="5" t="s">
        <v>12</v>
      </c>
      <c r="L8" s="5" t="s">
        <v>12</v>
      </c>
      <c r="M8" s="25"/>
      <c r="N8" s="79" t="s">
        <v>13</v>
      </c>
      <c r="O8" s="5" t="s">
        <v>13</v>
      </c>
      <c r="P8" s="5" t="s">
        <v>13</v>
      </c>
      <c r="Q8" s="5" t="s">
        <v>12</v>
      </c>
      <c r="R8" s="5" t="s">
        <v>12</v>
      </c>
      <c r="S8" s="184"/>
      <c r="T8" s="63"/>
    </row>
    <row r="9" spans="1:94" s="38" customFormat="1">
      <c r="B9" s="183"/>
      <c r="C9" s="188"/>
      <c r="D9" s="189"/>
      <c r="E9" s="190"/>
      <c r="F9" s="190"/>
      <c r="G9" s="63"/>
      <c r="H9" s="6" t="s">
        <v>262</v>
      </c>
      <c r="I9" s="6" t="s">
        <v>263</v>
      </c>
      <c r="J9" s="6" t="s">
        <v>264</v>
      </c>
      <c r="K9" s="6" t="s">
        <v>14</v>
      </c>
      <c r="L9" s="6" t="s">
        <v>15</v>
      </c>
      <c r="M9" s="26"/>
      <c r="N9" s="80" t="s">
        <v>156</v>
      </c>
      <c r="O9" s="6" t="s">
        <v>157</v>
      </c>
      <c r="P9" s="6" t="s">
        <v>158</v>
      </c>
      <c r="Q9" s="6" t="s">
        <v>159</v>
      </c>
      <c r="R9" s="6" t="s">
        <v>160</v>
      </c>
      <c r="S9" s="184"/>
      <c r="T9" s="63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</row>
    <row r="10" spans="1:94" s="38" customFormat="1">
      <c r="B10" s="183"/>
      <c r="C10" s="63"/>
      <c r="D10" s="36"/>
      <c r="E10" s="35"/>
      <c r="F10" s="35"/>
      <c r="G10" s="63"/>
      <c r="H10" s="88">
        <v>42461</v>
      </c>
      <c r="I10" s="88">
        <v>42826</v>
      </c>
      <c r="J10" s="88">
        <v>43191</v>
      </c>
      <c r="K10" s="88">
        <v>43556</v>
      </c>
      <c r="L10" s="88">
        <v>43922</v>
      </c>
      <c r="M10" s="84"/>
      <c r="N10" s="89">
        <v>44287</v>
      </c>
      <c r="O10" s="88">
        <v>44652</v>
      </c>
      <c r="P10" s="88">
        <v>45017</v>
      </c>
      <c r="Q10" s="88">
        <v>45383</v>
      </c>
      <c r="R10" s="88">
        <v>45748</v>
      </c>
      <c r="S10" s="184"/>
      <c r="T10" s="63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</row>
    <row r="11" spans="1:94" s="38" customFormat="1">
      <c r="B11" s="71"/>
      <c r="C11" s="55" t="s">
        <v>0</v>
      </c>
      <c r="D11" s="92" t="s">
        <v>153</v>
      </c>
      <c r="E11" s="191"/>
      <c r="F11" s="63"/>
      <c r="G11" s="63"/>
      <c r="H11" s="192"/>
      <c r="I11" s="192"/>
      <c r="J11" s="193"/>
      <c r="K11" s="192"/>
      <c r="L11" s="192"/>
      <c r="M11" s="192"/>
      <c r="N11" s="192"/>
      <c r="O11" s="192"/>
      <c r="P11" s="192"/>
      <c r="Q11" s="192"/>
      <c r="R11" s="192"/>
      <c r="S11" s="59"/>
    </row>
    <row r="12" spans="1:94" s="38" customFormat="1">
      <c r="B12" s="71"/>
      <c r="C12" s="161">
        <v>1</v>
      </c>
      <c r="D12" s="18" t="s">
        <v>147</v>
      </c>
      <c r="E12" s="57" t="s">
        <v>65</v>
      </c>
      <c r="F12" s="57">
        <v>0</v>
      </c>
      <c r="G12" s="72"/>
      <c r="H12" s="194"/>
      <c r="I12" s="194"/>
      <c r="J12" s="194"/>
      <c r="K12" s="194"/>
      <c r="L12" s="194"/>
      <c r="M12" s="220"/>
      <c r="N12" s="194"/>
      <c r="O12" s="194"/>
      <c r="P12" s="194"/>
      <c r="Q12" s="194"/>
      <c r="R12" s="194"/>
      <c r="S12" s="59"/>
    </row>
    <row r="13" spans="1:94" s="38" customFormat="1">
      <c r="B13" s="71"/>
      <c r="C13" s="161">
        <f t="shared" ref="C13:C18" si="0">C12+1</f>
        <v>2</v>
      </c>
      <c r="D13" s="18" t="s">
        <v>148</v>
      </c>
      <c r="E13" s="57" t="s">
        <v>65</v>
      </c>
      <c r="F13" s="57">
        <v>0</v>
      </c>
      <c r="G13" s="72"/>
      <c r="H13" s="194"/>
      <c r="I13" s="194"/>
      <c r="J13" s="194"/>
      <c r="K13" s="194"/>
      <c r="L13" s="194"/>
      <c r="M13" s="220"/>
      <c r="N13" s="194"/>
      <c r="O13" s="194"/>
      <c r="P13" s="194"/>
      <c r="Q13" s="194"/>
      <c r="R13" s="194"/>
      <c r="S13" s="59"/>
    </row>
    <row r="14" spans="1:94" s="38" customFormat="1">
      <c r="B14" s="71"/>
      <c r="C14" s="161">
        <f t="shared" si="0"/>
        <v>3</v>
      </c>
      <c r="D14" s="18" t="s">
        <v>265</v>
      </c>
      <c r="E14" s="57" t="s">
        <v>65</v>
      </c>
      <c r="F14" s="57">
        <v>0</v>
      </c>
      <c r="G14" s="72"/>
      <c r="H14" s="194"/>
      <c r="I14" s="194"/>
      <c r="J14" s="194"/>
      <c r="K14" s="194"/>
      <c r="L14" s="194"/>
      <c r="M14" s="220"/>
      <c r="N14" s="194"/>
      <c r="O14" s="194"/>
      <c r="P14" s="194"/>
      <c r="Q14" s="194"/>
      <c r="R14" s="194"/>
      <c r="S14" s="59"/>
    </row>
    <row r="15" spans="1:94" s="38" customFormat="1">
      <c r="B15" s="71"/>
      <c r="C15" s="161">
        <f t="shared" si="0"/>
        <v>4</v>
      </c>
      <c r="D15" s="18" t="s">
        <v>266</v>
      </c>
      <c r="E15" s="57" t="s">
        <v>65</v>
      </c>
      <c r="F15" s="57">
        <v>0</v>
      </c>
      <c r="G15" s="72"/>
      <c r="H15" s="194"/>
      <c r="I15" s="194"/>
      <c r="J15" s="194"/>
      <c r="K15" s="194"/>
      <c r="L15" s="194"/>
      <c r="M15" s="220"/>
      <c r="N15" s="194"/>
      <c r="O15" s="194"/>
      <c r="P15" s="194"/>
      <c r="Q15" s="194"/>
      <c r="R15" s="194"/>
      <c r="S15" s="59"/>
    </row>
    <row r="16" spans="1:94" s="38" customFormat="1">
      <c r="B16" s="71"/>
      <c r="C16" s="161">
        <f t="shared" si="0"/>
        <v>5</v>
      </c>
      <c r="D16" s="18" t="s">
        <v>150</v>
      </c>
      <c r="E16" s="57" t="s">
        <v>65</v>
      </c>
      <c r="F16" s="57">
        <v>0</v>
      </c>
      <c r="G16" s="72"/>
      <c r="H16" s="194"/>
      <c r="I16" s="194"/>
      <c r="J16" s="194"/>
      <c r="K16" s="194"/>
      <c r="L16" s="194"/>
      <c r="M16" s="220"/>
      <c r="N16" s="194"/>
      <c r="O16" s="194"/>
      <c r="P16" s="194"/>
      <c r="Q16" s="194"/>
      <c r="R16" s="194"/>
      <c r="S16" s="59"/>
    </row>
    <row r="17" spans="2:94" s="38" customFormat="1">
      <c r="B17" s="71"/>
      <c r="C17" s="161">
        <f t="shared" si="0"/>
        <v>6</v>
      </c>
      <c r="D17" s="18" t="s">
        <v>151</v>
      </c>
      <c r="E17" s="57" t="s">
        <v>65</v>
      </c>
      <c r="F17" s="57">
        <v>0</v>
      </c>
      <c r="G17" s="72"/>
      <c r="H17" s="194"/>
      <c r="I17" s="194"/>
      <c r="J17" s="194"/>
      <c r="K17" s="194"/>
      <c r="L17" s="194"/>
      <c r="M17" s="220"/>
      <c r="N17" s="194"/>
      <c r="O17" s="194"/>
      <c r="P17" s="194"/>
      <c r="Q17" s="194"/>
      <c r="R17" s="194"/>
      <c r="S17" s="59"/>
    </row>
    <row r="18" spans="2:94" s="38" customFormat="1">
      <c r="B18" s="71"/>
      <c r="C18" s="161">
        <f t="shared" si="0"/>
        <v>7</v>
      </c>
      <c r="D18" s="18" t="s">
        <v>267</v>
      </c>
      <c r="E18" s="57" t="s">
        <v>65</v>
      </c>
      <c r="F18" s="57">
        <v>0</v>
      </c>
      <c r="G18" s="72"/>
      <c r="H18" s="222" t="e">
        <f>AVERAGE(H12,H17)</f>
        <v>#DIV/0!</v>
      </c>
      <c r="I18" s="222" t="e">
        <f>AVERAGE(I12,I17)</f>
        <v>#DIV/0!</v>
      </c>
      <c r="J18" s="222" t="e">
        <f t="shared" ref="J18:L18" si="1">AVERAGE(J12,J17)</f>
        <v>#DIV/0!</v>
      </c>
      <c r="K18" s="222" t="e">
        <f t="shared" si="1"/>
        <v>#DIV/0!</v>
      </c>
      <c r="L18" s="222" t="e">
        <f t="shared" si="1"/>
        <v>#DIV/0!</v>
      </c>
      <c r="M18" s="223"/>
      <c r="N18" s="222" t="e">
        <f>AVERAGE(N12,N17)</f>
        <v>#DIV/0!</v>
      </c>
      <c r="O18" s="222" t="e">
        <f>AVERAGE(O12,O17)</f>
        <v>#DIV/0!</v>
      </c>
      <c r="P18" s="222" t="e">
        <f t="shared" ref="P18" si="2">AVERAGE(P12,P17)</f>
        <v>#DIV/0!</v>
      </c>
      <c r="Q18" s="222" t="e">
        <f t="shared" ref="Q18" si="3">AVERAGE(Q12,Q17)</f>
        <v>#DIV/0!</v>
      </c>
      <c r="R18" s="222" t="e">
        <f t="shared" ref="R18" si="4">AVERAGE(R12,R17)</f>
        <v>#DIV/0!</v>
      </c>
      <c r="S18" s="59"/>
    </row>
    <row r="19" spans="2:94" s="38" customFormat="1">
      <c r="B19" s="71"/>
      <c r="C19" s="35"/>
      <c r="D19" s="36"/>
      <c r="E19" s="35"/>
      <c r="F19" s="35"/>
      <c r="G19" s="72"/>
      <c r="H19" s="195"/>
      <c r="I19" s="195"/>
      <c r="J19" s="195"/>
      <c r="K19" s="196"/>
      <c r="L19" s="196"/>
      <c r="M19" s="196"/>
      <c r="N19" s="196"/>
      <c r="O19" s="196"/>
      <c r="P19" s="196"/>
      <c r="Q19" s="196"/>
      <c r="R19" s="196"/>
      <c r="S19" s="59"/>
    </row>
    <row r="20" spans="2:94" s="38" customFormat="1">
      <c r="B20" s="71"/>
      <c r="C20" s="161">
        <f>C18+1</f>
        <v>8</v>
      </c>
      <c r="D20" s="18" t="s">
        <v>149</v>
      </c>
      <c r="E20" s="57" t="s">
        <v>65</v>
      </c>
      <c r="F20" s="57">
        <v>0</v>
      </c>
      <c r="G20" s="72"/>
      <c r="H20" s="197"/>
      <c r="I20" s="197"/>
      <c r="J20" s="197"/>
      <c r="K20" s="197"/>
      <c r="L20" s="197"/>
      <c r="M20" s="220"/>
      <c r="N20" s="197"/>
      <c r="O20" s="197"/>
      <c r="P20" s="197"/>
      <c r="Q20" s="197"/>
      <c r="R20" s="197"/>
      <c r="S20" s="59"/>
    </row>
    <row r="21" spans="2:94" s="38" customFormat="1">
      <c r="B21" s="71"/>
      <c r="C21" s="35"/>
      <c r="H21" s="198"/>
      <c r="I21" s="198"/>
      <c r="J21" s="198"/>
      <c r="K21" s="199"/>
      <c r="L21" s="199"/>
      <c r="M21" s="221"/>
      <c r="N21" s="199"/>
      <c r="O21" s="199"/>
      <c r="P21" s="199"/>
      <c r="Q21" s="199"/>
      <c r="R21" s="199"/>
      <c r="S21" s="59"/>
    </row>
    <row r="22" spans="2:94" s="38" customFormat="1">
      <c r="B22" s="183"/>
      <c r="C22" s="55" t="s">
        <v>1</v>
      </c>
      <c r="D22" s="92" t="s">
        <v>152</v>
      </c>
      <c r="E22" s="191"/>
      <c r="F22" s="63"/>
      <c r="G22" s="63"/>
      <c r="H22" s="200"/>
      <c r="I22" s="200"/>
      <c r="J22" s="201"/>
      <c r="K22" s="22"/>
      <c r="L22" s="22"/>
      <c r="M22" s="22"/>
      <c r="N22" s="22"/>
      <c r="O22" s="22"/>
      <c r="P22" s="22"/>
      <c r="Q22" s="22"/>
      <c r="R22" s="22"/>
      <c r="S22" s="184"/>
      <c r="T22" s="63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</row>
    <row r="23" spans="2:94" s="38" customFormat="1">
      <c r="B23" s="71"/>
      <c r="C23" s="161">
        <f>C20+1</f>
        <v>9</v>
      </c>
      <c r="D23" s="18" t="s">
        <v>147</v>
      </c>
      <c r="E23" s="57" t="s">
        <v>65</v>
      </c>
      <c r="F23" s="57">
        <v>0</v>
      </c>
      <c r="G23" s="72"/>
      <c r="H23" s="194"/>
      <c r="I23" s="194"/>
      <c r="J23" s="194"/>
      <c r="K23" s="194"/>
      <c r="L23" s="194"/>
      <c r="M23" s="220"/>
      <c r="N23" s="194"/>
      <c r="O23" s="194"/>
      <c r="P23" s="194"/>
      <c r="Q23" s="194"/>
      <c r="R23" s="194"/>
      <c r="S23" s="59"/>
    </row>
    <row r="24" spans="2:94" s="38" customFormat="1">
      <c r="B24" s="71"/>
      <c r="C24" s="161">
        <f t="shared" ref="C24:C29" si="5">C23+1</f>
        <v>10</v>
      </c>
      <c r="D24" s="18" t="s">
        <v>148</v>
      </c>
      <c r="E24" s="57" t="s">
        <v>65</v>
      </c>
      <c r="F24" s="57">
        <v>0</v>
      </c>
      <c r="G24" s="72"/>
      <c r="H24" s="194"/>
      <c r="I24" s="194"/>
      <c r="J24" s="194"/>
      <c r="K24" s="194"/>
      <c r="L24" s="194"/>
      <c r="M24" s="220"/>
      <c r="N24" s="194"/>
      <c r="O24" s="194"/>
      <c r="P24" s="194"/>
      <c r="Q24" s="194"/>
      <c r="R24" s="194"/>
      <c r="S24" s="59"/>
    </row>
    <row r="25" spans="2:94" s="38" customFormat="1">
      <c r="B25" s="71"/>
      <c r="C25" s="161">
        <f t="shared" si="5"/>
        <v>11</v>
      </c>
      <c r="D25" s="18" t="s">
        <v>265</v>
      </c>
      <c r="E25" s="57" t="s">
        <v>65</v>
      </c>
      <c r="F25" s="57">
        <v>0</v>
      </c>
      <c r="G25" s="72"/>
      <c r="H25" s="194"/>
      <c r="I25" s="194"/>
      <c r="J25" s="194"/>
      <c r="K25" s="194"/>
      <c r="L25" s="194"/>
      <c r="M25" s="220"/>
      <c r="N25" s="194"/>
      <c r="O25" s="194"/>
      <c r="P25" s="194"/>
      <c r="Q25" s="194"/>
      <c r="R25" s="194"/>
      <c r="S25" s="59"/>
    </row>
    <row r="26" spans="2:94" s="38" customFormat="1">
      <c r="B26" s="71"/>
      <c r="C26" s="161">
        <f t="shared" si="5"/>
        <v>12</v>
      </c>
      <c r="D26" s="18" t="s">
        <v>266</v>
      </c>
      <c r="E26" s="57" t="s">
        <v>65</v>
      </c>
      <c r="F26" s="57">
        <v>0</v>
      </c>
      <c r="G26" s="72"/>
      <c r="H26" s="194"/>
      <c r="I26" s="194"/>
      <c r="J26" s="194"/>
      <c r="K26" s="194"/>
      <c r="L26" s="194"/>
      <c r="M26" s="220"/>
      <c r="N26" s="194"/>
      <c r="O26" s="194"/>
      <c r="P26" s="194"/>
      <c r="Q26" s="194"/>
      <c r="R26" s="194"/>
      <c r="S26" s="59"/>
    </row>
    <row r="27" spans="2:94" s="38" customFormat="1">
      <c r="B27" s="71"/>
      <c r="C27" s="161">
        <f t="shared" si="5"/>
        <v>13</v>
      </c>
      <c r="D27" s="18" t="s">
        <v>150</v>
      </c>
      <c r="E27" s="57" t="s">
        <v>65</v>
      </c>
      <c r="F27" s="57">
        <v>0</v>
      </c>
      <c r="G27" s="72"/>
      <c r="H27" s="194"/>
      <c r="I27" s="194"/>
      <c r="J27" s="194"/>
      <c r="K27" s="194"/>
      <c r="L27" s="194"/>
      <c r="M27" s="220"/>
      <c r="N27" s="194"/>
      <c r="O27" s="194"/>
      <c r="P27" s="194"/>
      <c r="Q27" s="194"/>
      <c r="R27" s="194"/>
      <c r="S27" s="59"/>
    </row>
    <row r="28" spans="2:94" s="38" customFormat="1">
      <c r="B28" s="71"/>
      <c r="C28" s="161">
        <f t="shared" si="5"/>
        <v>14</v>
      </c>
      <c r="D28" s="18" t="s">
        <v>151</v>
      </c>
      <c r="E28" s="57" t="s">
        <v>65</v>
      </c>
      <c r="F28" s="57">
        <v>0</v>
      </c>
      <c r="G28" s="72"/>
      <c r="H28" s="194"/>
      <c r="I28" s="194"/>
      <c r="J28" s="194"/>
      <c r="K28" s="194"/>
      <c r="L28" s="194"/>
      <c r="M28" s="220"/>
      <c r="N28" s="194"/>
      <c r="O28" s="194"/>
      <c r="P28" s="194"/>
      <c r="Q28" s="194"/>
      <c r="R28" s="194"/>
      <c r="S28" s="59"/>
    </row>
    <row r="29" spans="2:94" s="38" customFormat="1">
      <c r="B29" s="71"/>
      <c r="C29" s="161">
        <f t="shared" si="5"/>
        <v>15</v>
      </c>
      <c r="D29" s="18" t="s">
        <v>267</v>
      </c>
      <c r="E29" s="57" t="s">
        <v>65</v>
      </c>
      <c r="F29" s="57">
        <v>0</v>
      </c>
      <c r="G29" s="72"/>
      <c r="H29" s="222" t="e">
        <f>AVERAGE(H23,H28)</f>
        <v>#DIV/0!</v>
      </c>
      <c r="I29" s="222" t="e">
        <f>AVERAGE(I23,I28)</f>
        <v>#DIV/0!</v>
      </c>
      <c r="J29" s="222" t="e">
        <f t="shared" ref="J29" si="6">AVERAGE(J23,J28)</f>
        <v>#DIV/0!</v>
      </c>
      <c r="K29" s="222" t="e">
        <f t="shared" ref="K29" si="7">AVERAGE(K23,K28)</f>
        <v>#DIV/0!</v>
      </c>
      <c r="L29" s="222" t="e">
        <f t="shared" ref="L29" si="8">AVERAGE(L23,L28)</f>
        <v>#DIV/0!</v>
      </c>
      <c r="M29" s="223"/>
      <c r="N29" s="222" t="e">
        <f>AVERAGE(N23,N28)</f>
        <v>#DIV/0!</v>
      </c>
      <c r="O29" s="222" t="e">
        <f>AVERAGE(O23,O28)</f>
        <v>#DIV/0!</v>
      </c>
      <c r="P29" s="222" t="e">
        <f t="shared" ref="P29" si="9">AVERAGE(P23,P28)</f>
        <v>#DIV/0!</v>
      </c>
      <c r="Q29" s="222" t="e">
        <f t="shared" ref="Q29" si="10">AVERAGE(Q23,Q28)</f>
        <v>#DIV/0!</v>
      </c>
      <c r="R29" s="222" t="e">
        <f t="shared" ref="R29" si="11">AVERAGE(R23,R28)</f>
        <v>#DIV/0!</v>
      </c>
      <c r="S29" s="59"/>
    </row>
    <row r="30" spans="2:94" s="38" customFormat="1">
      <c r="B30" s="71"/>
      <c r="C30" s="35"/>
      <c r="D30" s="36"/>
      <c r="E30" s="35"/>
      <c r="F30" s="35"/>
      <c r="G30" s="72"/>
      <c r="H30" s="195"/>
      <c r="I30" s="195"/>
      <c r="J30" s="195"/>
      <c r="K30" s="196"/>
      <c r="L30" s="196"/>
      <c r="M30" s="196"/>
      <c r="N30" s="196"/>
      <c r="O30" s="196"/>
      <c r="P30" s="196"/>
      <c r="Q30" s="196"/>
      <c r="R30" s="196"/>
      <c r="S30" s="59"/>
    </row>
    <row r="31" spans="2:94" s="38" customFormat="1">
      <c r="B31" s="71"/>
      <c r="C31" s="161">
        <f>C29+1</f>
        <v>16</v>
      </c>
      <c r="D31" s="18" t="s">
        <v>149</v>
      </c>
      <c r="E31" s="57" t="s">
        <v>65</v>
      </c>
      <c r="F31" s="57">
        <v>0</v>
      </c>
      <c r="G31" s="72"/>
      <c r="H31" s="197"/>
      <c r="I31" s="197"/>
      <c r="J31" s="197"/>
      <c r="K31" s="197"/>
      <c r="L31" s="197"/>
      <c r="M31" s="220"/>
      <c r="N31" s="197"/>
      <c r="O31" s="197"/>
      <c r="P31" s="197"/>
      <c r="Q31" s="197"/>
      <c r="R31" s="197"/>
      <c r="S31" s="59"/>
    </row>
    <row r="32" spans="2:94" s="38" customFormat="1">
      <c r="B32" s="71"/>
      <c r="C32" s="35"/>
      <c r="H32" s="198"/>
      <c r="I32" s="198"/>
      <c r="J32" s="198"/>
      <c r="K32" s="199"/>
      <c r="L32" s="199"/>
      <c r="M32" s="221"/>
      <c r="N32" s="199"/>
      <c r="O32" s="199"/>
      <c r="P32" s="199"/>
      <c r="Q32" s="199"/>
      <c r="R32" s="199"/>
      <c r="S32" s="59"/>
    </row>
    <row r="33" spans="2:94" s="38" customFormat="1">
      <c r="B33" s="183"/>
      <c r="C33" s="55" t="s">
        <v>8</v>
      </c>
      <c r="D33" s="92" t="s">
        <v>268</v>
      </c>
      <c r="E33" s="191"/>
      <c r="F33" s="63"/>
      <c r="G33" s="63"/>
      <c r="H33" s="200"/>
      <c r="I33" s="200"/>
      <c r="J33" s="201"/>
      <c r="K33" s="22"/>
      <c r="L33" s="22"/>
      <c r="M33" s="22"/>
      <c r="N33" s="22"/>
      <c r="O33" s="22"/>
      <c r="P33" s="22"/>
      <c r="Q33" s="22"/>
      <c r="R33" s="22"/>
      <c r="S33" s="184"/>
      <c r="T33" s="63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</row>
    <row r="34" spans="2:94" s="38" customFormat="1">
      <c r="B34" s="71"/>
      <c r="C34" s="161">
        <f>C31+1</f>
        <v>17</v>
      </c>
      <c r="D34" s="18" t="s">
        <v>147</v>
      </c>
      <c r="E34" s="57" t="s">
        <v>65</v>
      </c>
      <c r="F34" s="57">
        <v>0</v>
      </c>
      <c r="G34" s="72"/>
      <c r="H34" s="194"/>
      <c r="I34" s="194"/>
      <c r="J34" s="194"/>
      <c r="K34" s="194"/>
      <c r="L34" s="194"/>
      <c r="M34" s="220"/>
      <c r="N34" s="194"/>
      <c r="O34" s="194"/>
      <c r="P34" s="194"/>
      <c r="Q34" s="194"/>
      <c r="R34" s="194"/>
      <c r="S34" s="59"/>
    </row>
    <row r="35" spans="2:94" s="38" customFormat="1">
      <c r="B35" s="71"/>
      <c r="C35" s="161">
        <f t="shared" ref="C35:C40" si="12">C34+1</f>
        <v>18</v>
      </c>
      <c r="D35" s="18" t="s">
        <v>148</v>
      </c>
      <c r="E35" s="57" t="s">
        <v>65</v>
      </c>
      <c r="F35" s="57">
        <v>0</v>
      </c>
      <c r="G35" s="72"/>
      <c r="H35" s="194"/>
      <c r="I35" s="194"/>
      <c r="J35" s="194"/>
      <c r="K35" s="194"/>
      <c r="L35" s="194"/>
      <c r="M35" s="220"/>
      <c r="N35" s="194"/>
      <c r="O35" s="194"/>
      <c r="P35" s="194"/>
      <c r="Q35" s="194"/>
      <c r="R35" s="194"/>
      <c r="S35" s="59"/>
    </row>
    <row r="36" spans="2:94" s="38" customFormat="1">
      <c r="B36" s="71"/>
      <c r="C36" s="161">
        <f t="shared" si="12"/>
        <v>19</v>
      </c>
      <c r="D36" s="18" t="s">
        <v>265</v>
      </c>
      <c r="E36" s="57" t="s">
        <v>65</v>
      </c>
      <c r="F36" s="57">
        <v>0</v>
      </c>
      <c r="G36" s="72"/>
      <c r="H36" s="194"/>
      <c r="I36" s="194"/>
      <c r="J36" s="194"/>
      <c r="K36" s="194"/>
      <c r="L36" s="194"/>
      <c r="M36" s="220"/>
      <c r="N36" s="194"/>
      <c r="O36" s="194"/>
      <c r="P36" s="194"/>
      <c r="Q36" s="194"/>
      <c r="R36" s="194"/>
      <c r="S36" s="59"/>
    </row>
    <row r="37" spans="2:94" s="38" customFormat="1">
      <c r="B37" s="71"/>
      <c r="C37" s="161">
        <f t="shared" si="12"/>
        <v>20</v>
      </c>
      <c r="D37" s="18" t="s">
        <v>266</v>
      </c>
      <c r="E37" s="57" t="s">
        <v>65</v>
      </c>
      <c r="F37" s="57">
        <v>0</v>
      </c>
      <c r="G37" s="72"/>
      <c r="H37" s="194"/>
      <c r="I37" s="194"/>
      <c r="J37" s="194"/>
      <c r="K37" s="194"/>
      <c r="L37" s="194"/>
      <c r="M37" s="220"/>
      <c r="N37" s="194"/>
      <c r="O37" s="194"/>
      <c r="P37" s="194"/>
      <c r="Q37" s="194"/>
      <c r="R37" s="194"/>
      <c r="S37" s="59"/>
    </row>
    <row r="38" spans="2:94" s="38" customFormat="1">
      <c r="B38" s="71"/>
      <c r="C38" s="161">
        <f t="shared" si="12"/>
        <v>21</v>
      </c>
      <c r="D38" s="18" t="s">
        <v>150</v>
      </c>
      <c r="E38" s="57" t="s">
        <v>65</v>
      </c>
      <c r="F38" s="57">
        <v>0</v>
      </c>
      <c r="G38" s="72"/>
      <c r="H38" s="194"/>
      <c r="I38" s="194"/>
      <c r="J38" s="194"/>
      <c r="K38" s="194"/>
      <c r="L38" s="194"/>
      <c r="M38" s="220"/>
      <c r="N38" s="194"/>
      <c r="O38" s="194"/>
      <c r="P38" s="194"/>
      <c r="Q38" s="194"/>
      <c r="R38" s="194"/>
      <c r="S38" s="59"/>
    </row>
    <row r="39" spans="2:94" s="38" customFormat="1">
      <c r="B39" s="71"/>
      <c r="C39" s="161">
        <f t="shared" si="12"/>
        <v>22</v>
      </c>
      <c r="D39" s="18" t="s">
        <v>151</v>
      </c>
      <c r="E39" s="57" t="s">
        <v>65</v>
      </c>
      <c r="F39" s="57">
        <v>0</v>
      </c>
      <c r="G39" s="72"/>
      <c r="H39" s="194"/>
      <c r="I39" s="194"/>
      <c r="J39" s="194"/>
      <c r="K39" s="194"/>
      <c r="L39" s="194"/>
      <c r="M39" s="220"/>
      <c r="N39" s="194"/>
      <c r="O39" s="194"/>
      <c r="P39" s="194"/>
      <c r="Q39" s="194"/>
      <c r="R39" s="194"/>
      <c r="S39" s="59"/>
    </row>
    <row r="40" spans="2:94" s="38" customFormat="1">
      <c r="B40" s="71"/>
      <c r="C40" s="161">
        <f t="shared" si="12"/>
        <v>23</v>
      </c>
      <c r="D40" s="18" t="s">
        <v>267</v>
      </c>
      <c r="E40" s="57" t="s">
        <v>65</v>
      </c>
      <c r="F40" s="57">
        <v>0</v>
      </c>
      <c r="G40" s="72"/>
      <c r="H40" s="222" t="e">
        <f>AVERAGE(H34,H39)</f>
        <v>#DIV/0!</v>
      </c>
      <c r="I40" s="222" t="e">
        <f>AVERAGE(I34,I39)</f>
        <v>#DIV/0!</v>
      </c>
      <c r="J40" s="222" t="e">
        <f t="shared" ref="J40" si="13">AVERAGE(J34,J39)</f>
        <v>#DIV/0!</v>
      </c>
      <c r="K40" s="222" t="e">
        <f t="shared" ref="K40" si="14">AVERAGE(K34,K39)</f>
        <v>#DIV/0!</v>
      </c>
      <c r="L40" s="222" t="e">
        <f t="shared" ref="L40" si="15">AVERAGE(L34,L39)</f>
        <v>#DIV/0!</v>
      </c>
      <c r="M40" s="223"/>
      <c r="N40" s="222" t="e">
        <f>AVERAGE(N34,N39)</f>
        <v>#DIV/0!</v>
      </c>
      <c r="O40" s="222" t="e">
        <f>AVERAGE(O34,O39)</f>
        <v>#DIV/0!</v>
      </c>
      <c r="P40" s="222" t="e">
        <f t="shared" ref="P40" si="16">AVERAGE(P34,P39)</f>
        <v>#DIV/0!</v>
      </c>
      <c r="Q40" s="222" t="e">
        <f t="shared" ref="Q40" si="17">AVERAGE(Q34,Q39)</f>
        <v>#DIV/0!</v>
      </c>
      <c r="R40" s="222" t="e">
        <f t="shared" ref="R40" si="18">AVERAGE(R34,R39)</f>
        <v>#DIV/0!</v>
      </c>
      <c r="S40" s="59"/>
    </row>
    <row r="41" spans="2:94" s="38" customFormat="1">
      <c r="B41" s="71"/>
      <c r="C41" s="35"/>
      <c r="D41" s="36"/>
      <c r="E41" s="35"/>
      <c r="F41" s="35"/>
      <c r="G41" s="72"/>
      <c r="H41" s="195"/>
      <c r="I41" s="195"/>
      <c r="J41" s="195"/>
      <c r="K41" s="196"/>
      <c r="L41" s="196"/>
      <c r="M41" s="196"/>
      <c r="N41" s="196"/>
      <c r="O41" s="196"/>
      <c r="P41" s="196"/>
      <c r="Q41" s="196"/>
      <c r="R41" s="196"/>
      <c r="S41" s="59"/>
    </row>
    <row r="42" spans="2:94" s="38" customFormat="1">
      <c r="B42" s="71"/>
      <c r="C42" s="161">
        <f>C40+1</f>
        <v>24</v>
      </c>
      <c r="D42" s="18" t="s">
        <v>149</v>
      </c>
      <c r="E42" s="57" t="s">
        <v>65</v>
      </c>
      <c r="F42" s="57">
        <v>0</v>
      </c>
      <c r="G42" s="72"/>
      <c r="H42" s="197"/>
      <c r="I42" s="197"/>
      <c r="J42" s="197"/>
      <c r="K42" s="197"/>
      <c r="L42" s="197"/>
      <c r="M42" s="220"/>
      <c r="N42" s="197"/>
      <c r="O42" s="197"/>
      <c r="P42" s="197"/>
      <c r="Q42" s="197"/>
      <c r="R42" s="197"/>
      <c r="S42" s="59"/>
    </row>
    <row r="43" spans="2:94" s="38" customFormat="1">
      <c r="B43" s="71"/>
      <c r="C43" s="35"/>
      <c r="H43" s="198"/>
      <c r="I43" s="198"/>
      <c r="J43" s="198"/>
      <c r="K43" s="199"/>
      <c r="L43" s="199"/>
      <c r="M43" s="221"/>
      <c r="N43" s="199"/>
      <c r="O43" s="199"/>
      <c r="P43" s="199"/>
      <c r="Q43" s="199"/>
      <c r="R43" s="199"/>
      <c r="S43" s="59"/>
    </row>
    <row r="44" spans="2:94" s="38" customFormat="1">
      <c r="B44" s="183"/>
      <c r="C44" s="55" t="s">
        <v>9</v>
      </c>
      <c r="D44" s="92" t="s">
        <v>269</v>
      </c>
      <c r="E44" s="191"/>
      <c r="F44" s="63"/>
      <c r="G44" s="63"/>
      <c r="H44" s="200"/>
      <c r="I44" s="200"/>
      <c r="J44" s="201"/>
      <c r="K44" s="22"/>
      <c r="L44" s="22"/>
      <c r="M44" s="22"/>
      <c r="N44" s="22"/>
      <c r="O44" s="22"/>
      <c r="P44" s="22"/>
      <c r="Q44" s="22"/>
      <c r="R44" s="22"/>
      <c r="S44" s="184"/>
      <c r="T44" s="63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</row>
    <row r="45" spans="2:94" s="38" customFormat="1">
      <c r="B45" s="71"/>
      <c r="C45" s="161">
        <f>C42+1</f>
        <v>25</v>
      </c>
      <c r="D45" s="18" t="s">
        <v>147</v>
      </c>
      <c r="E45" s="57" t="s">
        <v>65</v>
      </c>
      <c r="F45" s="57">
        <v>0</v>
      </c>
      <c r="G45" s="72"/>
      <c r="H45" s="194"/>
      <c r="I45" s="194"/>
      <c r="J45" s="194"/>
      <c r="K45" s="194"/>
      <c r="L45" s="194"/>
      <c r="M45" s="220"/>
      <c r="N45" s="194"/>
      <c r="O45" s="194"/>
      <c r="P45" s="194"/>
      <c r="Q45" s="194"/>
      <c r="R45" s="194"/>
      <c r="S45" s="59"/>
    </row>
    <row r="46" spans="2:94" s="38" customFormat="1">
      <c r="B46" s="71"/>
      <c r="C46" s="161">
        <f t="shared" ref="C46:C51" si="19">C45+1</f>
        <v>26</v>
      </c>
      <c r="D46" s="18" t="s">
        <v>148</v>
      </c>
      <c r="E46" s="57" t="s">
        <v>65</v>
      </c>
      <c r="F46" s="57">
        <v>0</v>
      </c>
      <c r="G46" s="72"/>
      <c r="H46" s="194"/>
      <c r="I46" s="194"/>
      <c r="J46" s="194"/>
      <c r="K46" s="194"/>
      <c r="L46" s="194"/>
      <c r="M46" s="220"/>
      <c r="N46" s="194"/>
      <c r="O46" s="194"/>
      <c r="P46" s="194"/>
      <c r="Q46" s="194"/>
      <c r="R46" s="194"/>
      <c r="S46" s="59"/>
    </row>
    <row r="47" spans="2:94" s="38" customFormat="1">
      <c r="B47" s="71"/>
      <c r="C47" s="161">
        <f t="shared" si="19"/>
        <v>27</v>
      </c>
      <c r="D47" s="18" t="s">
        <v>265</v>
      </c>
      <c r="E47" s="57" t="s">
        <v>65</v>
      </c>
      <c r="F47" s="57">
        <v>0</v>
      </c>
      <c r="G47" s="72"/>
      <c r="H47" s="194"/>
      <c r="I47" s="194"/>
      <c r="J47" s="194"/>
      <c r="K47" s="194"/>
      <c r="L47" s="194"/>
      <c r="M47" s="220"/>
      <c r="N47" s="194"/>
      <c r="O47" s="194"/>
      <c r="P47" s="194"/>
      <c r="Q47" s="194"/>
      <c r="R47" s="194"/>
      <c r="S47" s="59"/>
    </row>
    <row r="48" spans="2:94" s="38" customFormat="1">
      <c r="B48" s="71"/>
      <c r="C48" s="161">
        <f t="shared" si="19"/>
        <v>28</v>
      </c>
      <c r="D48" s="18" t="s">
        <v>266</v>
      </c>
      <c r="E48" s="57" t="s">
        <v>65</v>
      </c>
      <c r="F48" s="57">
        <v>0</v>
      </c>
      <c r="G48" s="72"/>
      <c r="H48" s="194"/>
      <c r="I48" s="194"/>
      <c r="J48" s="194"/>
      <c r="K48" s="194"/>
      <c r="L48" s="194"/>
      <c r="M48" s="220"/>
      <c r="N48" s="194"/>
      <c r="O48" s="194"/>
      <c r="P48" s="194"/>
      <c r="Q48" s="194"/>
      <c r="R48" s="194"/>
      <c r="S48" s="59"/>
    </row>
    <row r="49" spans="2:19" s="38" customFormat="1">
      <c r="B49" s="71"/>
      <c r="C49" s="161">
        <f t="shared" si="19"/>
        <v>29</v>
      </c>
      <c r="D49" s="18" t="s">
        <v>150</v>
      </c>
      <c r="E49" s="57" t="s">
        <v>65</v>
      </c>
      <c r="F49" s="57">
        <v>0</v>
      </c>
      <c r="G49" s="72"/>
      <c r="H49" s="194"/>
      <c r="I49" s="194"/>
      <c r="J49" s="194"/>
      <c r="K49" s="194"/>
      <c r="L49" s="194"/>
      <c r="M49" s="220"/>
      <c r="N49" s="194"/>
      <c r="O49" s="194"/>
      <c r="P49" s="194"/>
      <c r="Q49" s="194"/>
      <c r="R49" s="194"/>
      <c r="S49" s="59"/>
    </row>
    <row r="50" spans="2:19" s="38" customFormat="1">
      <c r="B50" s="71"/>
      <c r="C50" s="161">
        <f t="shared" si="19"/>
        <v>30</v>
      </c>
      <c r="D50" s="18" t="s">
        <v>151</v>
      </c>
      <c r="E50" s="57" t="s">
        <v>65</v>
      </c>
      <c r="F50" s="57">
        <v>0</v>
      </c>
      <c r="G50" s="72"/>
      <c r="H50" s="194"/>
      <c r="I50" s="194"/>
      <c r="J50" s="194"/>
      <c r="K50" s="194"/>
      <c r="L50" s="194"/>
      <c r="M50" s="220"/>
      <c r="N50" s="194"/>
      <c r="O50" s="194"/>
      <c r="P50" s="194"/>
      <c r="Q50" s="194"/>
      <c r="R50" s="194"/>
      <c r="S50" s="59"/>
    </row>
    <row r="51" spans="2:19" s="38" customFormat="1">
      <c r="B51" s="71"/>
      <c r="C51" s="161">
        <f t="shared" si="19"/>
        <v>31</v>
      </c>
      <c r="D51" s="18" t="s">
        <v>267</v>
      </c>
      <c r="E51" s="57" t="s">
        <v>65</v>
      </c>
      <c r="F51" s="57">
        <v>0</v>
      </c>
      <c r="G51" s="72"/>
      <c r="H51" s="222" t="e">
        <f>AVERAGE(H45,H50)</f>
        <v>#DIV/0!</v>
      </c>
      <c r="I51" s="222" t="e">
        <f>AVERAGE(I45,I50)</f>
        <v>#DIV/0!</v>
      </c>
      <c r="J51" s="222" t="e">
        <f t="shared" ref="J51" si="20">AVERAGE(J45,J50)</f>
        <v>#DIV/0!</v>
      </c>
      <c r="K51" s="222" t="e">
        <f t="shared" ref="K51" si="21">AVERAGE(K45,K50)</f>
        <v>#DIV/0!</v>
      </c>
      <c r="L51" s="222" t="e">
        <f t="shared" ref="L51" si="22">AVERAGE(L45,L50)</f>
        <v>#DIV/0!</v>
      </c>
      <c r="M51" s="223"/>
      <c r="N51" s="222" t="e">
        <f>AVERAGE(N45,N50)</f>
        <v>#DIV/0!</v>
      </c>
      <c r="O51" s="222" t="e">
        <f>AVERAGE(O45,O50)</f>
        <v>#DIV/0!</v>
      </c>
      <c r="P51" s="222" t="e">
        <f t="shared" ref="P51" si="23">AVERAGE(P45,P50)</f>
        <v>#DIV/0!</v>
      </c>
      <c r="Q51" s="222" t="e">
        <f t="shared" ref="Q51" si="24">AVERAGE(Q45,Q50)</f>
        <v>#DIV/0!</v>
      </c>
      <c r="R51" s="222" t="e">
        <f t="shared" ref="R51" si="25">AVERAGE(R45,R50)</f>
        <v>#DIV/0!</v>
      </c>
      <c r="S51" s="59"/>
    </row>
    <row r="52" spans="2:19" s="38" customFormat="1">
      <c r="B52" s="71"/>
      <c r="C52" s="35"/>
      <c r="D52" s="36"/>
      <c r="E52" s="35"/>
      <c r="F52" s="35"/>
      <c r="G52" s="72"/>
      <c r="H52" s="195"/>
      <c r="I52" s="195"/>
      <c r="J52" s="195"/>
      <c r="K52" s="196"/>
      <c r="L52" s="196"/>
      <c r="M52" s="196"/>
      <c r="N52" s="196"/>
      <c r="O52" s="196"/>
      <c r="P52" s="196"/>
      <c r="Q52" s="196"/>
      <c r="R52" s="196"/>
      <c r="S52" s="59"/>
    </row>
    <row r="53" spans="2:19" s="38" customFormat="1">
      <c r="B53" s="71"/>
      <c r="C53" s="161">
        <f>C51+1</f>
        <v>32</v>
      </c>
      <c r="D53" s="18" t="s">
        <v>149</v>
      </c>
      <c r="E53" s="57" t="s">
        <v>65</v>
      </c>
      <c r="F53" s="57">
        <v>0</v>
      </c>
      <c r="G53" s="72"/>
      <c r="H53" s="197"/>
      <c r="I53" s="197"/>
      <c r="J53" s="197"/>
      <c r="K53" s="197"/>
      <c r="L53" s="197"/>
      <c r="M53" s="220"/>
      <c r="N53" s="197"/>
      <c r="O53" s="197"/>
      <c r="P53" s="197"/>
      <c r="Q53" s="197"/>
      <c r="R53" s="197"/>
      <c r="S53" s="59"/>
    </row>
    <row r="54" spans="2:19" s="38" customFormat="1">
      <c r="B54" s="71"/>
      <c r="C54" s="35"/>
      <c r="H54" s="198"/>
      <c r="I54" s="198"/>
      <c r="J54" s="198"/>
      <c r="K54" s="199"/>
      <c r="L54" s="199"/>
      <c r="M54" s="221"/>
      <c r="N54" s="199"/>
      <c r="O54" s="199"/>
      <c r="P54" s="199"/>
      <c r="Q54" s="199"/>
      <c r="R54" s="199"/>
      <c r="S54" s="59"/>
    </row>
    <row r="55" spans="2:19" s="38" customFormat="1">
      <c r="B55" s="71"/>
      <c r="C55" s="55" t="s">
        <v>10</v>
      </c>
      <c r="D55" s="92" t="s">
        <v>106</v>
      </c>
      <c r="E55" s="191"/>
      <c r="F55" s="63"/>
      <c r="G55" s="63"/>
      <c r="H55" s="202"/>
      <c r="I55" s="202"/>
      <c r="J55" s="203"/>
      <c r="K55" s="192"/>
      <c r="L55" s="192"/>
      <c r="M55" s="192"/>
      <c r="N55" s="192"/>
      <c r="O55" s="192"/>
      <c r="P55" s="192"/>
      <c r="Q55" s="192"/>
      <c r="R55" s="192"/>
      <c r="S55" s="59"/>
    </row>
    <row r="56" spans="2:19" s="38" customFormat="1">
      <c r="B56" s="71"/>
      <c r="C56" s="161">
        <f>C42+1</f>
        <v>25</v>
      </c>
      <c r="D56" s="18" t="s">
        <v>147</v>
      </c>
      <c r="E56" s="57" t="s">
        <v>65</v>
      </c>
      <c r="F56" s="57">
        <v>0</v>
      </c>
      <c r="G56" s="72"/>
      <c r="H56" s="222">
        <f t="shared" ref="H56:L56" si="26">H12+H23+H34+H45</f>
        <v>0</v>
      </c>
      <c r="I56" s="222">
        <f t="shared" si="26"/>
        <v>0</v>
      </c>
      <c r="J56" s="222">
        <f t="shared" si="26"/>
        <v>0</v>
      </c>
      <c r="K56" s="222">
        <f t="shared" si="26"/>
        <v>0</v>
      </c>
      <c r="L56" s="222">
        <f t="shared" si="26"/>
        <v>0</v>
      </c>
      <c r="M56" s="223"/>
      <c r="N56" s="222">
        <f t="shared" ref="N56:R56" si="27">N12+N23+N34+N45</f>
        <v>0</v>
      </c>
      <c r="O56" s="222">
        <f t="shared" si="27"/>
        <v>0</v>
      </c>
      <c r="P56" s="222">
        <f t="shared" si="27"/>
        <v>0</v>
      </c>
      <c r="Q56" s="222">
        <f t="shared" si="27"/>
        <v>0</v>
      </c>
      <c r="R56" s="222">
        <f t="shared" si="27"/>
        <v>0</v>
      </c>
      <c r="S56" s="59"/>
    </row>
    <row r="57" spans="2:19" s="38" customFormat="1">
      <c r="B57" s="71"/>
      <c r="C57" s="161">
        <f t="shared" ref="C57:C62" si="28">C56+1</f>
        <v>26</v>
      </c>
      <c r="D57" s="18" t="s">
        <v>148</v>
      </c>
      <c r="E57" s="57" t="s">
        <v>65</v>
      </c>
      <c r="F57" s="57">
        <v>0</v>
      </c>
      <c r="G57" s="72"/>
      <c r="H57" s="222">
        <f t="shared" ref="H57:L57" si="29">H13+H24+H35+H46</f>
        <v>0</v>
      </c>
      <c r="I57" s="222">
        <f t="shared" si="29"/>
        <v>0</v>
      </c>
      <c r="J57" s="222">
        <f t="shared" si="29"/>
        <v>0</v>
      </c>
      <c r="K57" s="222">
        <f t="shared" si="29"/>
        <v>0</v>
      </c>
      <c r="L57" s="222">
        <f t="shared" si="29"/>
        <v>0</v>
      </c>
      <c r="M57" s="223"/>
      <c r="N57" s="222">
        <f t="shared" ref="N57:R57" si="30">N13+N24+N35+N46</f>
        <v>0</v>
      </c>
      <c r="O57" s="222">
        <f t="shared" si="30"/>
        <v>0</v>
      </c>
      <c r="P57" s="222">
        <f t="shared" si="30"/>
        <v>0</v>
      </c>
      <c r="Q57" s="222">
        <f t="shared" si="30"/>
        <v>0</v>
      </c>
      <c r="R57" s="222">
        <f t="shared" si="30"/>
        <v>0</v>
      </c>
      <c r="S57" s="59"/>
    </row>
    <row r="58" spans="2:19" s="38" customFormat="1">
      <c r="B58" s="71"/>
      <c r="C58" s="161">
        <f t="shared" si="28"/>
        <v>27</v>
      </c>
      <c r="D58" s="18" t="s">
        <v>265</v>
      </c>
      <c r="E58" s="57" t="s">
        <v>65</v>
      </c>
      <c r="F58" s="57">
        <v>0</v>
      </c>
      <c r="G58" s="72"/>
      <c r="H58" s="222">
        <f t="shared" ref="H58:L58" si="31">H14+H25+H36+H47</f>
        <v>0</v>
      </c>
      <c r="I58" s="222">
        <f t="shared" si="31"/>
        <v>0</v>
      </c>
      <c r="J58" s="222">
        <f t="shared" si="31"/>
        <v>0</v>
      </c>
      <c r="K58" s="222">
        <f t="shared" si="31"/>
        <v>0</v>
      </c>
      <c r="L58" s="222">
        <f t="shared" si="31"/>
        <v>0</v>
      </c>
      <c r="M58" s="223"/>
      <c r="N58" s="222">
        <f t="shared" ref="N58:R58" si="32">N14+N25+N36+N47</f>
        <v>0</v>
      </c>
      <c r="O58" s="222">
        <f t="shared" si="32"/>
        <v>0</v>
      </c>
      <c r="P58" s="222">
        <f t="shared" si="32"/>
        <v>0</v>
      </c>
      <c r="Q58" s="222">
        <f t="shared" si="32"/>
        <v>0</v>
      </c>
      <c r="R58" s="222">
        <f t="shared" si="32"/>
        <v>0</v>
      </c>
      <c r="S58" s="59"/>
    </row>
    <row r="59" spans="2:19" s="38" customFormat="1">
      <c r="B59" s="71"/>
      <c r="C59" s="161">
        <f t="shared" si="28"/>
        <v>28</v>
      </c>
      <c r="D59" s="18" t="s">
        <v>266</v>
      </c>
      <c r="E59" s="57" t="s">
        <v>65</v>
      </c>
      <c r="F59" s="57">
        <v>0</v>
      </c>
      <c r="G59" s="72"/>
      <c r="H59" s="222">
        <f t="shared" ref="H59:L59" si="33">H15+H26+H37+H48</f>
        <v>0</v>
      </c>
      <c r="I59" s="222">
        <f t="shared" si="33"/>
        <v>0</v>
      </c>
      <c r="J59" s="222">
        <f t="shared" si="33"/>
        <v>0</v>
      </c>
      <c r="K59" s="222">
        <f t="shared" si="33"/>
        <v>0</v>
      </c>
      <c r="L59" s="222">
        <f t="shared" si="33"/>
        <v>0</v>
      </c>
      <c r="M59" s="223"/>
      <c r="N59" s="222">
        <f t="shared" ref="N59:R59" si="34">N15+N26+N37+N48</f>
        <v>0</v>
      </c>
      <c r="O59" s="222">
        <f t="shared" si="34"/>
        <v>0</v>
      </c>
      <c r="P59" s="222">
        <f t="shared" si="34"/>
        <v>0</v>
      </c>
      <c r="Q59" s="222">
        <f t="shared" si="34"/>
        <v>0</v>
      </c>
      <c r="R59" s="222">
        <f t="shared" si="34"/>
        <v>0</v>
      </c>
      <c r="S59" s="59"/>
    </row>
    <row r="60" spans="2:19" s="38" customFormat="1">
      <c r="B60" s="71"/>
      <c r="C60" s="161">
        <f t="shared" si="28"/>
        <v>29</v>
      </c>
      <c r="D60" s="18" t="s">
        <v>150</v>
      </c>
      <c r="E60" s="57" t="s">
        <v>65</v>
      </c>
      <c r="F60" s="57">
        <v>0</v>
      </c>
      <c r="G60" s="72"/>
      <c r="H60" s="222">
        <f t="shared" ref="H60:L60" si="35">H16+H27+H38+H49</f>
        <v>0</v>
      </c>
      <c r="I60" s="222">
        <f t="shared" si="35"/>
        <v>0</v>
      </c>
      <c r="J60" s="222">
        <f t="shared" si="35"/>
        <v>0</v>
      </c>
      <c r="K60" s="222">
        <f t="shared" si="35"/>
        <v>0</v>
      </c>
      <c r="L60" s="222">
        <f t="shared" si="35"/>
        <v>0</v>
      </c>
      <c r="M60" s="223"/>
      <c r="N60" s="222">
        <f t="shared" ref="N60:R60" si="36">N16+N27+N38+N49</f>
        <v>0</v>
      </c>
      <c r="O60" s="222">
        <f t="shared" si="36"/>
        <v>0</v>
      </c>
      <c r="P60" s="222">
        <f t="shared" si="36"/>
        <v>0</v>
      </c>
      <c r="Q60" s="222">
        <f t="shared" si="36"/>
        <v>0</v>
      </c>
      <c r="R60" s="222">
        <f t="shared" si="36"/>
        <v>0</v>
      </c>
      <c r="S60" s="59"/>
    </row>
    <row r="61" spans="2:19" s="38" customFormat="1">
      <c r="B61" s="71"/>
      <c r="C61" s="161">
        <f t="shared" si="28"/>
        <v>30</v>
      </c>
      <c r="D61" s="18" t="s">
        <v>151</v>
      </c>
      <c r="E61" s="57" t="s">
        <v>65</v>
      </c>
      <c r="F61" s="57">
        <v>0</v>
      </c>
      <c r="G61" s="72"/>
      <c r="H61" s="222">
        <f t="shared" ref="H61:L61" si="37">H17+H28+H39+H50</f>
        <v>0</v>
      </c>
      <c r="I61" s="222">
        <f t="shared" si="37"/>
        <v>0</v>
      </c>
      <c r="J61" s="222">
        <f t="shared" si="37"/>
        <v>0</v>
      </c>
      <c r="K61" s="222">
        <f t="shared" si="37"/>
        <v>0</v>
      </c>
      <c r="L61" s="222">
        <f t="shared" si="37"/>
        <v>0</v>
      </c>
      <c r="M61" s="223"/>
      <c r="N61" s="222">
        <f t="shared" ref="N61:R61" si="38">N17+N28+N39+N50</f>
        <v>0</v>
      </c>
      <c r="O61" s="222">
        <f t="shared" si="38"/>
        <v>0</v>
      </c>
      <c r="P61" s="222">
        <f t="shared" si="38"/>
        <v>0</v>
      </c>
      <c r="Q61" s="222">
        <f t="shared" si="38"/>
        <v>0</v>
      </c>
      <c r="R61" s="222">
        <f t="shared" si="38"/>
        <v>0</v>
      </c>
      <c r="S61" s="59"/>
    </row>
    <row r="62" spans="2:19" s="38" customFormat="1">
      <c r="B62" s="71"/>
      <c r="C62" s="161">
        <f t="shared" si="28"/>
        <v>31</v>
      </c>
      <c r="D62" s="18" t="s">
        <v>267</v>
      </c>
      <c r="E62" s="57" t="s">
        <v>65</v>
      </c>
      <c r="F62" s="57">
        <v>0</v>
      </c>
      <c r="G62" s="72"/>
      <c r="H62" s="222">
        <f>AVERAGE(H56,H61)</f>
        <v>0</v>
      </c>
      <c r="I62" s="222">
        <f>AVERAGE(I56,I61)</f>
        <v>0</v>
      </c>
      <c r="J62" s="222">
        <f t="shared" ref="J62" si="39">AVERAGE(J56,J61)</f>
        <v>0</v>
      </c>
      <c r="K62" s="222">
        <f t="shared" ref="K62" si="40">AVERAGE(K56,K61)</f>
        <v>0</v>
      </c>
      <c r="L62" s="222">
        <f t="shared" ref="L62" si="41">AVERAGE(L56,L61)</f>
        <v>0</v>
      </c>
      <c r="M62" s="223"/>
      <c r="N62" s="222">
        <f>AVERAGE(N56,N61)</f>
        <v>0</v>
      </c>
      <c r="O62" s="222">
        <f>AVERAGE(O56,O61)</f>
        <v>0</v>
      </c>
      <c r="P62" s="222">
        <f t="shared" ref="P62" si="42">AVERAGE(P56,P61)</f>
        <v>0</v>
      </c>
      <c r="Q62" s="222">
        <f t="shared" ref="Q62" si="43">AVERAGE(Q56,Q61)</f>
        <v>0</v>
      </c>
      <c r="R62" s="222">
        <f t="shared" ref="R62" si="44">AVERAGE(R56,R61)</f>
        <v>0</v>
      </c>
      <c r="S62" s="59"/>
    </row>
    <row r="63" spans="2:19" s="38" customFormat="1">
      <c r="B63" s="71"/>
      <c r="H63" s="198"/>
      <c r="I63" s="198"/>
      <c r="J63" s="198"/>
      <c r="K63" s="199"/>
      <c r="L63" s="199"/>
      <c r="M63" s="221"/>
      <c r="N63" s="199"/>
      <c r="O63" s="199"/>
      <c r="P63" s="199"/>
      <c r="Q63" s="199"/>
      <c r="R63" s="199"/>
      <c r="S63" s="59"/>
    </row>
    <row r="64" spans="2:19" s="38" customFormat="1">
      <c r="B64" s="71"/>
      <c r="C64" s="161">
        <f>C62+1</f>
        <v>32</v>
      </c>
      <c r="D64" s="18" t="s">
        <v>149</v>
      </c>
      <c r="E64" s="57" t="s">
        <v>65</v>
      </c>
      <c r="F64" s="57">
        <v>0</v>
      </c>
      <c r="G64" s="72"/>
      <c r="H64" s="194"/>
      <c r="I64" s="194"/>
      <c r="J64" s="194"/>
      <c r="K64" s="194"/>
      <c r="L64" s="194"/>
      <c r="M64" s="220"/>
      <c r="N64" s="194"/>
      <c r="O64" s="194"/>
      <c r="P64" s="194"/>
      <c r="Q64" s="194"/>
      <c r="R64" s="194"/>
      <c r="S64" s="59"/>
    </row>
    <row r="65" spans="2:24" s="38" customFormat="1">
      <c r="B65" s="71"/>
      <c r="C65" s="35"/>
      <c r="H65" s="198"/>
      <c r="I65" s="198"/>
      <c r="J65" s="198"/>
      <c r="K65" s="199"/>
      <c r="L65" s="199"/>
      <c r="M65" s="221"/>
      <c r="N65" s="199"/>
      <c r="O65" s="199"/>
      <c r="P65" s="199"/>
      <c r="Q65" s="199"/>
      <c r="R65" s="199"/>
      <c r="S65" s="59"/>
    </row>
    <row r="66" spans="2:24" s="38" customFormat="1">
      <c r="B66" s="71"/>
      <c r="C66" s="55" t="s">
        <v>11</v>
      </c>
      <c r="D66" s="92" t="s">
        <v>270</v>
      </c>
      <c r="E66" s="191"/>
      <c r="F66" s="63"/>
      <c r="G66" s="63"/>
      <c r="H66" s="202"/>
      <c r="I66" s="202"/>
      <c r="J66" s="203"/>
      <c r="K66" s="192"/>
      <c r="L66" s="192"/>
      <c r="M66" s="192"/>
      <c r="N66" s="192"/>
      <c r="O66" s="192"/>
      <c r="P66" s="192"/>
      <c r="Q66" s="192"/>
      <c r="R66" s="192"/>
      <c r="S66" s="59"/>
    </row>
    <row r="67" spans="2:24" s="38" customFormat="1" ht="15.6" thickBot="1">
      <c r="B67" s="71"/>
      <c r="C67" s="161">
        <f>C64+1</f>
        <v>33</v>
      </c>
      <c r="D67" s="18" t="s">
        <v>147</v>
      </c>
      <c r="E67" s="57" t="s">
        <v>65</v>
      </c>
      <c r="F67" s="57">
        <v>0</v>
      </c>
      <c r="G67" s="72"/>
      <c r="H67" s="194"/>
      <c r="I67" s="194"/>
      <c r="J67" s="194"/>
      <c r="K67" s="194"/>
      <c r="L67" s="194"/>
      <c r="M67" s="220"/>
      <c r="N67" s="194"/>
      <c r="O67" s="194"/>
      <c r="P67" s="194"/>
      <c r="Q67" s="194"/>
      <c r="R67" s="194"/>
      <c r="S67" s="59"/>
      <c r="V67" s="204" t="s">
        <v>271</v>
      </c>
      <c r="W67" s="205"/>
      <c r="X67"/>
    </row>
    <row r="68" spans="2:24" s="38" customFormat="1" ht="15.6" thickBot="1">
      <c r="B68" s="71"/>
      <c r="C68" s="161">
        <f t="shared" ref="C68:C73" si="45">C67+1</f>
        <v>34</v>
      </c>
      <c r="D68" s="18" t="s">
        <v>148</v>
      </c>
      <c r="E68" s="57" t="s">
        <v>65</v>
      </c>
      <c r="F68" s="57">
        <v>0</v>
      </c>
      <c r="G68" s="72"/>
      <c r="H68" s="194"/>
      <c r="I68" s="194"/>
      <c r="J68" s="194"/>
      <c r="K68" s="194"/>
      <c r="L68" s="194"/>
      <c r="M68" s="220"/>
      <c r="N68" s="194"/>
      <c r="O68" s="194"/>
      <c r="P68" s="194"/>
      <c r="Q68" s="194"/>
      <c r="R68" s="194"/>
      <c r="S68" s="59"/>
      <c r="V68" s="206" t="s">
        <v>272</v>
      </c>
      <c r="W68" s="207" t="s">
        <v>273</v>
      </c>
      <c r="X68"/>
    </row>
    <row r="69" spans="2:24" s="38" customFormat="1">
      <c r="B69" s="71"/>
      <c r="C69" s="161">
        <f t="shared" si="45"/>
        <v>35</v>
      </c>
      <c r="D69" s="18" t="s">
        <v>274</v>
      </c>
      <c r="E69" s="57" t="s">
        <v>65</v>
      </c>
      <c r="F69" s="57">
        <v>0</v>
      </c>
      <c r="G69" s="72"/>
      <c r="H69" s="194"/>
      <c r="I69" s="194"/>
      <c r="J69" s="194"/>
      <c r="K69" s="194"/>
      <c r="L69" s="194"/>
      <c r="M69" s="220"/>
      <c r="N69" s="194"/>
      <c r="O69" s="194"/>
      <c r="P69" s="194"/>
      <c r="Q69" s="194"/>
      <c r="R69" s="194"/>
      <c r="S69" s="59"/>
      <c r="V69" s="208">
        <v>2010</v>
      </c>
      <c r="W69" s="209">
        <v>222.8</v>
      </c>
      <c r="X69"/>
    </row>
    <row r="70" spans="2:24" s="38" customFormat="1" ht="16.2">
      <c r="B70" s="71"/>
      <c r="C70" s="161">
        <f t="shared" si="45"/>
        <v>36</v>
      </c>
      <c r="D70" s="18" t="s">
        <v>275</v>
      </c>
      <c r="E70" s="57" t="s">
        <v>65</v>
      </c>
      <c r="F70" s="57">
        <v>0</v>
      </c>
      <c r="G70" s="72"/>
      <c r="H70" s="194"/>
      <c r="I70" s="194"/>
      <c r="J70" s="194"/>
      <c r="K70" s="194"/>
      <c r="L70" s="194"/>
      <c r="M70" s="220"/>
      <c r="N70" s="194"/>
      <c r="O70" s="194"/>
      <c r="P70" s="194"/>
      <c r="Q70" s="194"/>
      <c r="R70" s="194"/>
      <c r="S70" s="59"/>
      <c r="V70" s="210">
        <v>2011</v>
      </c>
      <c r="W70" s="211">
        <v>234.4</v>
      </c>
      <c r="X70"/>
    </row>
    <row r="71" spans="2:24" s="38" customFormat="1">
      <c r="B71" s="71"/>
      <c r="C71" s="161">
        <f t="shared" si="45"/>
        <v>37</v>
      </c>
      <c r="D71" s="18" t="s">
        <v>276</v>
      </c>
      <c r="E71" s="57" t="s">
        <v>65</v>
      </c>
      <c r="F71" s="57">
        <v>0</v>
      </c>
      <c r="G71" s="72"/>
      <c r="H71" s="194"/>
      <c r="I71" s="194"/>
      <c r="J71" s="194"/>
      <c r="K71" s="194"/>
      <c r="L71" s="194"/>
      <c r="M71" s="220"/>
      <c r="N71" s="194"/>
      <c r="O71" s="194"/>
      <c r="P71" s="194"/>
      <c r="Q71" s="194"/>
      <c r="R71" s="194"/>
      <c r="S71" s="59"/>
      <c r="V71" s="212">
        <v>2012</v>
      </c>
      <c r="W71" s="211">
        <v>242.5</v>
      </c>
      <c r="X71"/>
    </row>
    <row r="72" spans="2:24" s="38" customFormat="1">
      <c r="B72" s="71"/>
      <c r="C72" s="161">
        <f t="shared" si="45"/>
        <v>38</v>
      </c>
      <c r="D72" s="18" t="s">
        <v>151</v>
      </c>
      <c r="E72" s="57" t="s">
        <v>65</v>
      </c>
      <c r="F72" s="57">
        <v>0</v>
      </c>
      <c r="G72" s="72"/>
      <c r="H72" s="194"/>
      <c r="I72" s="194"/>
      <c r="J72" s="194"/>
      <c r="K72" s="194"/>
      <c r="L72" s="194"/>
      <c r="M72" s="220"/>
      <c r="N72" s="194"/>
      <c r="O72" s="194"/>
      <c r="P72" s="194"/>
      <c r="Q72" s="194"/>
      <c r="R72" s="194"/>
      <c r="S72" s="59"/>
      <c r="V72" s="212">
        <v>2013</v>
      </c>
      <c r="W72" s="211">
        <v>249.5</v>
      </c>
      <c r="X72"/>
    </row>
    <row r="73" spans="2:24" s="38" customFormat="1">
      <c r="B73" s="71"/>
      <c r="C73" s="161">
        <f t="shared" si="45"/>
        <v>39</v>
      </c>
      <c r="D73" s="18" t="s">
        <v>267</v>
      </c>
      <c r="E73" s="57" t="s">
        <v>65</v>
      </c>
      <c r="F73" s="57">
        <v>0</v>
      </c>
      <c r="G73" s="72"/>
      <c r="H73" s="222" t="e">
        <f>AVERAGE(H67,H72)</f>
        <v>#DIV/0!</v>
      </c>
      <c r="I73" s="222" t="e">
        <f>AVERAGE(I67,I72)</f>
        <v>#DIV/0!</v>
      </c>
      <c r="J73" s="222" t="e">
        <f t="shared" ref="J73" si="46">AVERAGE(J67,J72)</f>
        <v>#DIV/0!</v>
      </c>
      <c r="K73" s="222" t="e">
        <f t="shared" ref="K73" si="47">AVERAGE(K67,K72)</f>
        <v>#DIV/0!</v>
      </c>
      <c r="L73" s="222" t="e">
        <f t="shared" ref="L73" si="48">AVERAGE(L67,L72)</f>
        <v>#DIV/0!</v>
      </c>
      <c r="M73" s="223"/>
      <c r="N73" s="222" t="e">
        <f>AVERAGE(N67,N72)</f>
        <v>#DIV/0!</v>
      </c>
      <c r="O73" s="222" t="e">
        <f>AVERAGE(O67,O72)</f>
        <v>#DIV/0!</v>
      </c>
      <c r="P73" s="222" t="e">
        <f t="shared" ref="P73" si="49">AVERAGE(P67,P72)</f>
        <v>#DIV/0!</v>
      </c>
      <c r="Q73" s="222" t="e">
        <f t="shared" ref="Q73" si="50">AVERAGE(Q67,Q72)</f>
        <v>#DIV/0!</v>
      </c>
      <c r="R73" s="222" t="e">
        <f t="shared" ref="R73" si="51">AVERAGE(R67,R72)</f>
        <v>#DIV/0!</v>
      </c>
      <c r="S73" s="59"/>
      <c r="V73" s="212">
        <v>2014</v>
      </c>
      <c r="W73" s="213">
        <v>255.7</v>
      </c>
      <c r="X73"/>
    </row>
    <row r="74" spans="2:24" s="38" customFormat="1">
      <c r="B74" s="71"/>
      <c r="H74" s="198"/>
      <c r="I74" s="198"/>
      <c r="J74" s="198"/>
      <c r="K74" s="199"/>
      <c r="L74" s="199"/>
      <c r="M74" s="221"/>
      <c r="N74" s="199"/>
      <c r="O74" s="199"/>
      <c r="P74" s="199"/>
      <c r="Q74" s="199"/>
      <c r="R74" s="199"/>
      <c r="S74" s="59"/>
      <c r="V74" s="212">
        <v>2015</v>
      </c>
      <c r="W74" s="213">
        <v>258</v>
      </c>
      <c r="X74"/>
    </row>
    <row r="75" spans="2:24" s="38" customFormat="1">
      <c r="B75" s="71"/>
      <c r="C75" s="161">
        <f>C73+1</f>
        <v>40</v>
      </c>
      <c r="D75" s="18" t="s">
        <v>149</v>
      </c>
      <c r="E75" s="57" t="s">
        <v>65</v>
      </c>
      <c r="F75" s="57">
        <v>0</v>
      </c>
      <c r="G75" s="72"/>
      <c r="H75" s="197"/>
      <c r="I75" s="197"/>
      <c r="J75" s="197"/>
      <c r="K75" s="197"/>
      <c r="L75" s="197"/>
      <c r="M75" s="220"/>
      <c r="N75" s="197"/>
      <c r="O75" s="197"/>
      <c r="P75" s="197"/>
      <c r="Q75" s="197"/>
      <c r="R75" s="197"/>
      <c r="S75" s="59"/>
      <c r="V75" s="212">
        <v>2016</v>
      </c>
      <c r="W75" s="213">
        <v>261.39999999999998</v>
      </c>
      <c r="X75"/>
    </row>
    <row r="76" spans="2:24" s="38" customFormat="1" ht="15.6" thickBot="1">
      <c r="B76" s="60"/>
      <c r="C76" s="61"/>
      <c r="D76" s="103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2"/>
      <c r="V76" s="212">
        <v>2017</v>
      </c>
      <c r="W76" s="214">
        <v>270.60000000000002</v>
      </c>
      <c r="X76"/>
    </row>
    <row r="77" spans="2:24" s="38" customFormat="1">
      <c r="D77" s="93"/>
      <c r="V77" s="215">
        <v>2018</v>
      </c>
      <c r="W77" s="216">
        <v>279.7</v>
      </c>
      <c r="X77"/>
    </row>
    <row r="78" spans="2:24" s="38" customFormat="1">
      <c r="D78" s="93"/>
      <c r="V78" s="215">
        <v>2019</v>
      </c>
      <c r="W78" s="216">
        <v>288.2</v>
      </c>
      <c r="X78"/>
    </row>
    <row r="79" spans="2:24" s="38" customFormat="1" ht="15.6" thickBot="1">
      <c r="D79" s="93"/>
      <c r="V79" s="217">
        <v>2020</v>
      </c>
      <c r="W79" s="218">
        <f>W78*(1+0.028)</f>
        <v>296.26959999999997</v>
      </c>
      <c r="X79" t="s">
        <v>277</v>
      </c>
    </row>
    <row r="80" spans="2:2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4" s="38" customFormat="1">
      <c r="D337" s="93"/>
    </row>
    <row r="338" spans="4:4" s="38" customFormat="1">
      <c r="D338" s="93"/>
    </row>
    <row r="339" spans="4:4" s="38" customFormat="1">
      <c r="D339" s="93"/>
    </row>
    <row r="340" spans="4:4" s="38" customFormat="1">
      <c r="D340" s="93"/>
    </row>
    <row r="341" spans="4:4" s="38" customFormat="1">
      <c r="D341" s="93"/>
    </row>
    <row r="342" spans="4:4" s="38" customFormat="1">
      <c r="D342" s="93"/>
    </row>
    <row r="343" spans="4:4" s="38" customFormat="1">
      <c r="D343" s="93"/>
    </row>
    <row r="344" spans="4:4" s="38" customFormat="1">
      <c r="D344" s="93"/>
    </row>
    <row r="345" spans="4:4" s="38" customFormat="1">
      <c r="D345" s="93"/>
    </row>
    <row r="346" spans="4:4" s="38" customFormat="1">
      <c r="D346" s="93"/>
    </row>
    <row r="347" spans="4:4" s="38" customFormat="1">
      <c r="D347" s="93"/>
    </row>
    <row r="348" spans="4:4" s="38" customFormat="1">
      <c r="D348" s="93"/>
    </row>
    <row r="349" spans="4:4" s="38" customFormat="1">
      <c r="D349" s="93"/>
    </row>
    <row r="350" spans="4:4" s="38" customFormat="1">
      <c r="D350" s="93"/>
    </row>
    <row r="351" spans="4:4" s="38" customFormat="1">
      <c r="D351" s="93"/>
    </row>
    <row r="352" spans="4:4" s="38" customFormat="1">
      <c r="D352" s="93"/>
    </row>
    <row r="353" spans="4:4" s="38" customFormat="1">
      <c r="D353" s="93"/>
    </row>
    <row r="354" spans="4:4" s="38" customFormat="1">
      <c r="D354" s="93"/>
    </row>
    <row r="355" spans="4:4" s="38" customFormat="1">
      <c r="D355" s="93"/>
    </row>
    <row r="356" spans="4:4" s="38" customFormat="1">
      <c r="D356" s="93"/>
    </row>
    <row r="357" spans="4:4" s="38" customFormat="1">
      <c r="D357" s="93"/>
    </row>
    <row r="358" spans="4:4" s="38" customFormat="1">
      <c r="D358" s="93"/>
    </row>
    <row r="359" spans="4:4" s="38" customFormat="1">
      <c r="D359" s="93"/>
    </row>
    <row r="360" spans="4:4" s="38" customFormat="1">
      <c r="D360" s="93"/>
    </row>
    <row r="361" spans="4:4" s="38" customFormat="1">
      <c r="D361" s="93"/>
    </row>
    <row r="362" spans="4:4" s="38" customFormat="1">
      <c r="D362" s="93"/>
    </row>
    <row r="363" spans="4:4" s="38" customFormat="1">
      <c r="D363" s="93"/>
    </row>
    <row r="364" spans="4:4" s="38" customFormat="1">
      <c r="D364" s="93"/>
    </row>
    <row r="365" spans="4:4" s="38" customFormat="1">
      <c r="D365" s="93"/>
    </row>
    <row r="366" spans="4:4" s="38" customFormat="1">
      <c r="D366" s="93"/>
    </row>
    <row r="367" spans="4:4" s="38" customFormat="1">
      <c r="D367" s="93"/>
    </row>
    <row r="368" spans="4:4" s="38" customFormat="1">
      <c r="D368" s="93"/>
    </row>
    <row r="369" spans="4:10" s="38" customFormat="1">
      <c r="D369" s="93"/>
    </row>
    <row r="370" spans="4:10" s="38" customFormat="1">
      <c r="D370" s="93"/>
    </row>
    <row r="371" spans="4:10" s="38" customFormat="1">
      <c r="D371" s="93"/>
      <c r="J371" s="50"/>
    </row>
  </sheetData>
  <mergeCells count="2">
    <mergeCell ref="H6:L6"/>
    <mergeCell ref="N6:R6"/>
  </mergeCells>
  <pageMargins left="0.7" right="0.7" top="0.75" bottom="0.75" header="0.3" footer="0.3"/>
  <pageSetup paperSize="9" scale="47" orientation="landscape" r:id="rId1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2"/>
  <dimension ref="A1:CM326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46.54296875" style="4" customWidth="1"/>
    <col min="5" max="5" width="5.08984375" style="50" customWidth="1"/>
    <col min="6" max="6" width="4.6328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0" width="8.90625" style="38"/>
    <col min="81" max="16384" width="8.90625" style="50"/>
  </cols>
  <sheetData>
    <row r="1" spans="2:91" s="38" customFormat="1" ht="15.6" thickBot="1">
      <c r="D1" s="93"/>
    </row>
    <row r="2" spans="2:91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1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1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1" s="38" customFormat="1">
      <c r="B5" s="43"/>
      <c r="C5" s="46" t="s">
        <v>535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1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163</v>
      </c>
      <c r="L6" s="286"/>
      <c r="M6" s="286"/>
      <c r="N6" s="286"/>
      <c r="O6" s="287"/>
      <c r="P6" s="45"/>
      <c r="Q6" s="24"/>
    </row>
    <row r="7" spans="2:91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1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1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</row>
    <row r="10" spans="2:91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</row>
    <row r="11" spans="2:91" s="38" customFormat="1">
      <c r="B11" s="43"/>
      <c r="C11" s="55" t="s">
        <v>0</v>
      </c>
      <c r="D11" s="92" t="s">
        <v>117</v>
      </c>
      <c r="E11" s="23"/>
      <c r="F11" s="24"/>
      <c r="G11" s="24"/>
      <c r="H11" s="22"/>
      <c r="I11" s="22"/>
      <c r="J11" s="22"/>
      <c r="K11" s="22"/>
      <c r="L11" s="22"/>
      <c r="M11" s="77"/>
      <c r="N11" s="22"/>
      <c r="O11" s="22"/>
      <c r="P11" s="45"/>
      <c r="Q11" s="24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</row>
    <row r="12" spans="2:91" s="38" customFormat="1">
      <c r="B12" s="71"/>
      <c r="C12" s="11">
        <v>1</v>
      </c>
      <c r="D12" s="18" t="s">
        <v>107</v>
      </c>
      <c r="E12" s="57" t="s">
        <v>65</v>
      </c>
      <c r="F12" s="58">
        <v>0</v>
      </c>
      <c r="G12" s="72"/>
      <c r="H12" s="178"/>
      <c r="I12" s="178"/>
      <c r="J12" s="72"/>
      <c r="K12" s="107"/>
      <c r="L12" s="107"/>
      <c r="M12" s="107"/>
      <c r="N12" s="107"/>
      <c r="O12" s="107"/>
      <c r="P12" s="59"/>
    </row>
    <row r="13" spans="2:91" s="38" customFormat="1">
      <c r="B13" s="71"/>
      <c r="C13" s="11">
        <f t="shared" ref="C13:C30" si="0">C12+1</f>
        <v>2</v>
      </c>
      <c r="D13" s="18" t="s">
        <v>108</v>
      </c>
      <c r="E13" s="57" t="s">
        <v>65</v>
      </c>
      <c r="F13" s="58">
        <v>0</v>
      </c>
      <c r="G13" s="72"/>
      <c r="H13" s="178"/>
      <c r="I13" s="178"/>
      <c r="J13" s="72"/>
      <c r="K13" s="107"/>
      <c r="L13" s="107"/>
      <c r="M13" s="107"/>
      <c r="N13" s="107"/>
      <c r="O13" s="107"/>
      <c r="P13" s="59"/>
    </row>
    <row r="14" spans="2:91" s="38" customFormat="1">
      <c r="B14" s="71"/>
      <c r="C14" s="11">
        <f t="shared" si="0"/>
        <v>3</v>
      </c>
      <c r="D14" s="18" t="s">
        <v>109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59"/>
    </row>
    <row r="15" spans="2:91" s="38" customFormat="1">
      <c r="B15" s="71"/>
      <c r="C15" s="11">
        <f t="shared" si="0"/>
        <v>4</v>
      </c>
      <c r="D15" s="18" t="s">
        <v>110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1" s="38" customFormat="1">
      <c r="B16" s="71"/>
      <c r="C16" s="11">
        <f t="shared" si="0"/>
        <v>5</v>
      </c>
      <c r="D16" s="18" t="s">
        <v>111</v>
      </c>
      <c r="E16" s="57" t="s">
        <v>65</v>
      </c>
      <c r="F16" s="58">
        <v>0</v>
      </c>
      <c r="G16" s="72"/>
      <c r="H16" s="178"/>
      <c r="I16" s="178"/>
      <c r="J16" s="72"/>
      <c r="K16" s="107"/>
      <c r="L16" s="107"/>
      <c r="M16" s="107"/>
      <c r="N16" s="107"/>
      <c r="O16" s="107"/>
      <c r="P16" s="59"/>
    </row>
    <row r="17" spans="2:16" s="38" customFormat="1">
      <c r="B17" s="71"/>
      <c r="C17" s="11">
        <f t="shared" si="0"/>
        <v>6</v>
      </c>
      <c r="D17" s="18" t="s">
        <v>112</v>
      </c>
      <c r="E17" s="57" t="s">
        <v>65</v>
      </c>
      <c r="F17" s="58">
        <v>0</v>
      </c>
      <c r="G17" s="72"/>
      <c r="H17" s="178"/>
      <c r="I17" s="178"/>
      <c r="J17" s="72"/>
      <c r="K17" s="107"/>
      <c r="L17" s="107"/>
      <c r="M17" s="107"/>
      <c r="N17" s="107"/>
      <c r="O17" s="107"/>
      <c r="P17" s="59"/>
    </row>
    <row r="18" spans="2:16" s="38" customFormat="1">
      <c r="B18" s="71"/>
      <c r="C18" s="11">
        <f t="shared" si="0"/>
        <v>7</v>
      </c>
      <c r="D18" s="18" t="s">
        <v>113</v>
      </c>
      <c r="E18" s="57" t="s">
        <v>65</v>
      </c>
      <c r="F18" s="58">
        <v>0</v>
      </c>
      <c r="G18" s="72"/>
      <c r="H18" s="178"/>
      <c r="I18" s="178"/>
      <c r="J18" s="72"/>
      <c r="K18" s="107"/>
      <c r="L18" s="107"/>
      <c r="M18" s="107"/>
      <c r="N18" s="107"/>
      <c r="O18" s="107"/>
      <c r="P18" s="59"/>
    </row>
    <row r="19" spans="2:16" s="38" customFormat="1">
      <c r="B19" s="71"/>
      <c r="C19" s="11">
        <f t="shared" si="0"/>
        <v>8</v>
      </c>
      <c r="D19" s="18" t="s">
        <v>114</v>
      </c>
      <c r="E19" s="57" t="s">
        <v>65</v>
      </c>
      <c r="F19" s="58">
        <v>0</v>
      </c>
      <c r="G19" s="72"/>
      <c r="H19" s="178"/>
      <c r="I19" s="178"/>
      <c r="J19" s="72"/>
      <c r="K19" s="107"/>
      <c r="L19" s="107"/>
      <c r="M19" s="107"/>
      <c r="N19" s="107"/>
      <c r="O19" s="107"/>
      <c r="P19" s="59"/>
    </row>
    <row r="20" spans="2:16" s="38" customFormat="1">
      <c r="B20" s="71"/>
      <c r="C20" s="11">
        <f t="shared" si="0"/>
        <v>9</v>
      </c>
      <c r="D20" s="18" t="s">
        <v>115</v>
      </c>
      <c r="E20" s="57" t="s">
        <v>65</v>
      </c>
      <c r="F20" s="58">
        <v>0</v>
      </c>
      <c r="G20" s="72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 ht="15.75" customHeight="1">
      <c r="B21" s="71"/>
      <c r="C21" s="11">
        <f t="shared" si="0"/>
        <v>10</v>
      </c>
      <c r="D21" s="18" t="s">
        <v>116</v>
      </c>
      <c r="E21" s="57" t="s">
        <v>65</v>
      </c>
      <c r="F21" s="58">
        <v>0</v>
      </c>
      <c r="G21" s="72"/>
      <c r="H21" s="178"/>
      <c r="I21" s="178"/>
      <c r="J21" s="72"/>
      <c r="K21" s="107"/>
      <c r="L21" s="107"/>
      <c r="M21" s="107"/>
      <c r="N21" s="107"/>
      <c r="O21" s="107"/>
      <c r="P21" s="59"/>
    </row>
    <row r="22" spans="2:16" s="38" customFormat="1" ht="15.75" customHeight="1">
      <c r="B22" s="71"/>
      <c r="C22" s="11">
        <f t="shared" si="0"/>
        <v>11</v>
      </c>
      <c r="D22" s="18" t="s">
        <v>140</v>
      </c>
      <c r="E22" s="57" t="s">
        <v>65</v>
      </c>
      <c r="F22" s="58">
        <v>0</v>
      </c>
      <c r="G22" s="72"/>
      <c r="H22" s="178"/>
      <c r="I22" s="178"/>
      <c r="J22" s="72"/>
      <c r="K22" s="107"/>
      <c r="L22" s="107"/>
      <c r="M22" s="107"/>
      <c r="N22" s="107"/>
      <c r="O22" s="107"/>
      <c r="P22" s="59"/>
    </row>
    <row r="23" spans="2:16" s="38" customFormat="1" ht="15.75" customHeight="1">
      <c r="B23" s="71"/>
      <c r="C23" s="11">
        <f t="shared" si="0"/>
        <v>12</v>
      </c>
      <c r="D23" s="18" t="s">
        <v>141</v>
      </c>
      <c r="E23" s="57" t="s">
        <v>65</v>
      </c>
      <c r="F23" s="58">
        <v>0</v>
      </c>
      <c r="G23" s="72"/>
      <c r="H23" s="178"/>
      <c r="I23" s="178"/>
      <c r="J23" s="72"/>
      <c r="K23" s="107"/>
      <c r="L23" s="107"/>
      <c r="M23" s="107"/>
      <c r="N23" s="107"/>
      <c r="O23" s="107"/>
      <c r="P23" s="59"/>
    </row>
    <row r="24" spans="2:16" s="38" customFormat="1" ht="15.75" customHeight="1">
      <c r="B24" s="71"/>
      <c r="C24" s="11">
        <f t="shared" si="0"/>
        <v>13</v>
      </c>
      <c r="D24" s="18" t="s">
        <v>142</v>
      </c>
      <c r="E24" s="57" t="s">
        <v>65</v>
      </c>
      <c r="F24" s="58">
        <v>0</v>
      </c>
      <c r="G24" s="72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 ht="15.75" customHeight="1">
      <c r="B25" s="71"/>
      <c r="C25" s="11">
        <f t="shared" si="0"/>
        <v>14</v>
      </c>
      <c r="D25" s="18" t="s">
        <v>143</v>
      </c>
      <c r="E25" s="57" t="s">
        <v>65</v>
      </c>
      <c r="F25" s="58">
        <v>0</v>
      </c>
      <c r="G25" s="72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 ht="15.75" customHeight="1">
      <c r="B26" s="71"/>
      <c r="C26" s="11">
        <f t="shared" si="0"/>
        <v>15</v>
      </c>
      <c r="D26" s="18" t="s">
        <v>144</v>
      </c>
      <c r="E26" s="57" t="s">
        <v>65</v>
      </c>
      <c r="F26" s="58">
        <v>0</v>
      </c>
      <c r="G26" s="72"/>
      <c r="H26" s="178"/>
      <c r="I26" s="178"/>
      <c r="J26" s="72"/>
      <c r="K26" s="107"/>
      <c r="L26" s="107"/>
      <c r="M26" s="107"/>
      <c r="N26" s="107"/>
      <c r="O26" s="107"/>
      <c r="P26" s="59"/>
    </row>
    <row r="27" spans="2:16" s="38" customFormat="1" ht="15.75" customHeight="1">
      <c r="B27" s="71"/>
      <c r="C27" s="11">
        <f t="shared" si="0"/>
        <v>16</v>
      </c>
      <c r="D27" s="18" t="s">
        <v>145</v>
      </c>
      <c r="E27" s="57" t="s">
        <v>65</v>
      </c>
      <c r="F27" s="58">
        <v>0</v>
      </c>
      <c r="G27" s="72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 ht="15.75" customHeight="1">
      <c r="B28" s="71"/>
      <c r="C28" s="11">
        <f t="shared" si="0"/>
        <v>17</v>
      </c>
      <c r="D28" s="18" t="s">
        <v>146</v>
      </c>
      <c r="E28" s="57" t="s">
        <v>65</v>
      </c>
      <c r="F28" s="58">
        <v>0</v>
      </c>
      <c r="G28" s="72"/>
      <c r="H28" s="178"/>
      <c r="I28" s="178"/>
      <c r="J28" s="72"/>
      <c r="K28" s="107"/>
      <c r="L28" s="107"/>
      <c r="M28" s="107"/>
      <c r="N28" s="107"/>
      <c r="O28" s="107"/>
      <c r="P28" s="59"/>
    </row>
    <row r="29" spans="2:16" s="38" customFormat="1">
      <c r="B29" s="71"/>
      <c r="C29" s="11">
        <f t="shared" si="0"/>
        <v>18</v>
      </c>
      <c r="D29" s="18" t="s">
        <v>118</v>
      </c>
      <c r="E29" s="57" t="s">
        <v>65</v>
      </c>
      <c r="F29" s="58">
        <v>0</v>
      </c>
      <c r="G29" s="72"/>
      <c r="H29" s="178"/>
      <c r="I29" s="178"/>
      <c r="J29" s="72"/>
      <c r="K29" s="107"/>
      <c r="L29" s="107"/>
      <c r="M29" s="107"/>
      <c r="N29" s="107"/>
      <c r="O29" s="107"/>
      <c r="P29" s="59"/>
    </row>
    <row r="30" spans="2:16" s="38" customFormat="1">
      <c r="B30" s="71"/>
      <c r="C30" s="11">
        <f t="shared" si="0"/>
        <v>19</v>
      </c>
      <c r="D30" s="18" t="s">
        <v>119</v>
      </c>
      <c r="E30" s="57" t="s">
        <v>65</v>
      </c>
      <c r="F30" s="58">
        <v>0</v>
      </c>
      <c r="G30" s="72"/>
      <c r="H30" s="178"/>
      <c r="I30" s="178"/>
      <c r="J30" s="72"/>
      <c r="K30" s="108">
        <f>SUM(K12:K29)</f>
        <v>0</v>
      </c>
      <c r="L30" s="108">
        <f>SUM(L12:L29)</f>
        <v>0</v>
      </c>
      <c r="M30" s="108">
        <f>SUM(M12:M29)</f>
        <v>0</v>
      </c>
      <c r="N30" s="108">
        <f>SUM(N12:N29)</f>
        <v>0</v>
      </c>
      <c r="O30" s="108">
        <f>SUM(O12:O29)</f>
        <v>0</v>
      </c>
      <c r="P30" s="59"/>
    </row>
    <row r="31" spans="2:16" s="38" customFormat="1" ht="15.6" thickBot="1">
      <c r="B31" s="60"/>
      <c r="C31" s="61"/>
      <c r="D31" s="103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2:16" s="38" customFormat="1">
      <c r="D32" s="93"/>
    </row>
    <row r="33" spans="4:4" s="38" customFormat="1">
      <c r="D33" s="93"/>
    </row>
    <row r="34" spans="4:4" s="38" customFormat="1">
      <c r="D34" s="93"/>
    </row>
    <row r="35" spans="4:4" s="38" customFormat="1">
      <c r="D35" s="93"/>
    </row>
    <row r="36" spans="4:4" s="38" customFormat="1">
      <c r="D36" s="93"/>
    </row>
    <row r="37" spans="4:4" s="38" customFormat="1">
      <c r="D37" s="93"/>
    </row>
    <row r="38" spans="4:4" s="38" customFormat="1">
      <c r="D38" s="93"/>
    </row>
    <row r="39" spans="4:4" s="38" customFormat="1">
      <c r="D39" s="93"/>
    </row>
    <row r="40" spans="4:4" s="38" customFormat="1">
      <c r="D40" s="93"/>
    </row>
    <row r="41" spans="4:4" s="38" customFormat="1">
      <c r="D41" s="93"/>
    </row>
    <row r="42" spans="4:4" s="38" customFormat="1">
      <c r="D42" s="93"/>
    </row>
    <row r="43" spans="4:4" s="38" customFormat="1">
      <c r="D43" s="93"/>
    </row>
    <row r="44" spans="4:4" s="38" customFormat="1">
      <c r="D44" s="93"/>
    </row>
    <row r="45" spans="4:4" s="38" customFormat="1">
      <c r="D45" s="93"/>
    </row>
    <row r="46" spans="4:4" s="38" customFormat="1">
      <c r="D46" s="93"/>
    </row>
    <row r="47" spans="4:4" s="38" customFormat="1">
      <c r="D47" s="93"/>
    </row>
    <row r="48" spans="4:4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13" s="38" customFormat="1">
      <c r="D321" s="93"/>
    </row>
    <row r="322" spans="4:13" s="38" customFormat="1">
      <c r="D322" s="93"/>
    </row>
    <row r="323" spans="4:13" s="38" customFormat="1">
      <c r="D323" s="93"/>
    </row>
    <row r="324" spans="4:13" s="38" customFormat="1">
      <c r="D324" s="93"/>
    </row>
    <row r="325" spans="4:13" s="38" customFormat="1">
      <c r="D325" s="93"/>
    </row>
    <row r="326" spans="4:13" s="38" customFormat="1">
      <c r="D326" s="93"/>
      <c r="M326" s="50"/>
    </row>
  </sheetData>
  <mergeCells count="1">
    <mergeCell ref="K6:O6"/>
  </mergeCells>
  <pageMargins left="0.7" right="0.7" top="0.75" bottom="0.75" header="0.3" footer="0.3"/>
  <pageSetup paperSize="9" scale="47" orientation="landscape" r:id="rId1"/>
  <colBreaks count="1" manualBreakCount="1">
    <brk id="1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CE363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61.81640625" style="4" bestFit="1" customWidth="1"/>
    <col min="5" max="5" width="1.36328125" style="38" customWidth="1"/>
    <col min="6" max="6" width="3.6328125" style="50" customWidth="1"/>
    <col min="7" max="7" width="24.81640625" style="50" customWidth="1"/>
    <col min="8" max="8" width="27.90625" style="50" customWidth="1"/>
    <col min="9" max="10" width="2.6328125" style="38" customWidth="1"/>
    <col min="11" max="12" width="8.90625" style="38"/>
    <col min="13" max="13" width="8.90625" style="38" hidden="1" customWidth="1"/>
    <col min="14" max="72" width="8.90625" style="38"/>
    <col min="73" max="16384" width="8.90625" style="50"/>
  </cols>
  <sheetData>
    <row r="1" spans="2:83" s="38" customFormat="1" ht="15.6" thickBot="1">
      <c r="D1" s="93"/>
    </row>
    <row r="2" spans="2:83" s="38" customFormat="1">
      <c r="B2" s="39"/>
      <c r="C2" s="40"/>
      <c r="D2" s="94"/>
      <c r="E2" s="41"/>
      <c r="F2" s="41"/>
      <c r="G2" s="41"/>
      <c r="H2" s="41"/>
      <c r="I2" s="42"/>
      <c r="J2" s="24"/>
    </row>
    <row r="3" spans="2:83" s="38" customFormat="1">
      <c r="B3" s="43"/>
      <c r="C3" s="44" t="s">
        <v>32</v>
      </c>
      <c r="D3" s="34"/>
      <c r="E3" s="24"/>
      <c r="F3" s="24"/>
      <c r="G3" s="24"/>
      <c r="H3" s="24"/>
      <c r="I3" s="45"/>
      <c r="J3" s="24"/>
    </row>
    <row r="4" spans="2:83" s="38" customFormat="1">
      <c r="B4" s="43"/>
      <c r="C4" s="44" t="str">
        <f>Index!C3</f>
        <v>2020-25</v>
      </c>
      <c r="D4" s="34"/>
      <c r="E4" s="24"/>
      <c r="F4" s="24"/>
      <c r="G4" s="24"/>
      <c r="H4" s="24"/>
      <c r="I4" s="45"/>
      <c r="J4" s="24"/>
    </row>
    <row r="5" spans="2:83" s="38" customFormat="1">
      <c r="B5" s="43"/>
      <c r="C5" s="46" t="s">
        <v>536</v>
      </c>
      <c r="D5" s="34"/>
      <c r="E5" s="24"/>
      <c r="F5" s="24"/>
      <c r="G5" s="24"/>
      <c r="H5" s="24"/>
      <c r="I5" s="45"/>
      <c r="J5" s="24"/>
    </row>
    <row r="6" spans="2:83" s="38" customFormat="1" ht="15.75" customHeight="1">
      <c r="B6" s="43"/>
      <c r="C6" s="47"/>
      <c r="D6" s="34"/>
      <c r="E6" s="24"/>
      <c r="F6" s="24"/>
      <c r="G6" s="288" t="s">
        <v>163</v>
      </c>
      <c r="H6" s="289"/>
      <c r="I6" s="45"/>
      <c r="J6" s="24"/>
    </row>
    <row r="7" spans="2:83">
      <c r="B7" s="43"/>
      <c r="C7" s="48"/>
      <c r="D7" s="226"/>
      <c r="E7" s="24"/>
      <c r="F7" s="22"/>
      <c r="G7" s="76"/>
      <c r="H7" s="76"/>
      <c r="I7" s="45"/>
      <c r="J7" s="24"/>
      <c r="M7" s="38" t="s">
        <v>279</v>
      </c>
    </row>
    <row r="8" spans="2:83">
      <c r="B8" s="43"/>
      <c r="C8" s="51"/>
      <c r="D8" s="227" t="s">
        <v>5</v>
      </c>
      <c r="E8" s="24"/>
      <c r="F8" s="22"/>
      <c r="G8" s="5" t="s">
        <v>278</v>
      </c>
      <c r="H8" s="5" t="s">
        <v>330</v>
      </c>
      <c r="I8" s="45"/>
      <c r="J8" s="24"/>
      <c r="M8" s="38" t="s">
        <v>280</v>
      </c>
    </row>
    <row r="9" spans="2:83" s="38" customFormat="1">
      <c r="B9" s="43"/>
      <c r="C9" s="53"/>
      <c r="D9" s="95"/>
      <c r="E9" s="24"/>
      <c r="F9" s="224"/>
      <c r="G9" s="6"/>
      <c r="H9" s="6"/>
      <c r="I9" s="45"/>
      <c r="J9" s="24"/>
      <c r="M9" s="38" t="s">
        <v>281</v>
      </c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</row>
    <row r="10" spans="2:83" s="38" customFormat="1">
      <c r="B10" s="43"/>
      <c r="C10" s="24"/>
      <c r="D10" s="34"/>
      <c r="E10" s="24"/>
      <c r="F10" s="225"/>
      <c r="G10" s="88" t="s">
        <v>282</v>
      </c>
      <c r="H10" s="88" t="s">
        <v>299</v>
      </c>
      <c r="I10" s="45"/>
      <c r="J10" s="24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</row>
    <row r="11" spans="2:83" s="38" customFormat="1" ht="15.75" customHeight="1">
      <c r="B11" s="43"/>
      <c r="C11" s="55" t="s">
        <v>0</v>
      </c>
      <c r="D11" s="92" t="s">
        <v>283</v>
      </c>
      <c r="E11" s="24"/>
      <c r="F11" s="22"/>
      <c r="G11" s="22"/>
      <c r="H11" s="22"/>
      <c r="I11" s="45"/>
      <c r="J11" s="24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</row>
    <row r="12" spans="2:83" s="38" customFormat="1">
      <c r="B12" s="71"/>
      <c r="C12" s="11">
        <v>1</v>
      </c>
      <c r="D12" s="18" t="s">
        <v>288</v>
      </c>
      <c r="E12" s="72"/>
      <c r="F12" s="72"/>
      <c r="G12" s="107" t="s">
        <v>280</v>
      </c>
      <c r="H12" s="228">
        <v>45474</v>
      </c>
      <c r="I12" s="59"/>
    </row>
    <row r="13" spans="2:83" s="38" customFormat="1">
      <c r="B13" s="71"/>
      <c r="C13" s="11">
        <f>C12+1</f>
        <v>2</v>
      </c>
      <c r="D13" s="18" t="s">
        <v>289</v>
      </c>
      <c r="E13" s="72"/>
      <c r="F13" s="72"/>
      <c r="G13" s="107"/>
      <c r="H13" s="228"/>
      <c r="I13" s="59"/>
    </row>
    <row r="14" spans="2:83" s="38" customFormat="1" ht="15.75" customHeight="1">
      <c r="B14" s="71"/>
      <c r="C14" s="11">
        <f t="shared" ref="C14:C18" si="0">C13+1</f>
        <v>3</v>
      </c>
      <c r="D14" s="18" t="s">
        <v>290</v>
      </c>
      <c r="E14" s="72"/>
      <c r="F14" s="72"/>
      <c r="G14" s="107"/>
      <c r="H14" s="228"/>
      <c r="I14" s="59"/>
    </row>
    <row r="15" spans="2:83" s="38" customFormat="1">
      <c r="B15" s="71"/>
      <c r="C15" s="11">
        <f t="shared" si="0"/>
        <v>4</v>
      </c>
      <c r="D15" s="18" t="s">
        <v>291</v>
      </c>
      <c r="E15" s="72"/>
      <c r="F15" s="72"/>
      <c r="G15" s="107"/>
      <c r="H15" s="228"/>
      <c r="I15" s="59"/>
    </row>
    <row r="16" spans="2:83" s="38" customFormat="1">
      <c r="B16" s="71"/>
      <c r="C16" s="11">
        <f t="shared" si="0"/>
        <v>5</v>
      </c>
      <c r="D16" s="18" t="s">
        <v>292</v>
      </c>
      <c r="E16" s="72"/>
      <c r="F16" s="72"/>
      <c r="G16" s="107"/>
      <c r="H16" s="228"/>
      <c r="I16" s="59"/>
    </row>
    <row r="17" spans="2:9" s="38" customFormat="1">
      <c r="B17" s="71"/>
      <c r="C17" s="11">
        <f t="shared" si="0"/>
        <v>6</v>
      </c>
      <c r="D17" s="18" t="s">
        <v>293</v>
      </c>
      <c r="E17" s="72"/>
      <c r="F17" s="72"/>
      <c r="G17" s="107"/>
      <c r="H17" s="228"/>
      <c r="I17" s="59"/>
    </row>
    <row r="18" spans="2:9" s="38" customFormat="1" ht="15.75" customHeight="1">
      <c r="B18" s="71"/>
      <c r="C18" s="11">
        <f t="shared" si="0"/>
        <v>7</v>
      </c>
      <c r="D18" s="18" t="s">
        <v>294</v>
      </c>
      <c r="E18" s="72"/>
      <c r="F18" s="72"/>
      <c r="G18" s="107"/>
      <c r="H18" s="228"/>
      <c r="I18" s="59"/>
    </row>
    <row r="19" spans="2:9" s="38" customFormat="1">
      <c r="B19" s="71"/>
      <c r="C19" s="72"/>
      <c r="D19" s="102"/>
      <c r="E19" s="72"/>
      <c r="F19" s="72"/>
      <c r="G19" s="110"/>
      <c r="H19" s="229"/>
      <c r="I19" s="59"/>
    </row>
    <row r="20" spans="2:9" s="38" customFormat="1">
      <c r="B20" s="71"/>
      <c r="C20" s="55" t="s">
        <v>1</v>
      </c>
      <c r="D20" s="92" t="s">
        <v>284</v>
      </c>
      <c r="E20" s="72"/>
      <c r="F20" s="72"/>
      <c r="G20" s="110"/>
      <c r="H20" s="229"/>
      <c r="I20" s="59"/>
    </row>
    <row r="21" spans="2:9" s="38" customFormat="1">
      <c r="B21" s="71"/>
      <c r="C21" s="11">
        <f>C18+1</f>
        <v>8</v>
      </c>
      <c r="D21" s="18" t="s">
        <v>285</v>
      </c>
      <c r="E21" s="72"/>
      <c r="F21" s="72"/>
      <c r="G21" s="115"/>
      <c r="H21" s="228"/>
      <c r="I21" s="59"/>
    </row>
    <row r="22" spans="2:9" s="38" customFormat="1" ht="15" customHeight="1">
      <c r="B22" s="71"/>
      <c r="C22" s="11">
        <f t="shared" ref="C22:C23" si="1">C21+1</f>
        <v>9</v>
      </c>
      <c r="D22" s="18" t="s">
        <v>286</v>
      </c>
      <c r="E22" s="72"/>
      <c r="F22" s="72"/>
      <c r="G22" s="115"/>
      <c r="H22" s="228"/>
      <c r="I22" s="59"/>
    </row>
    <row r="23" spans="2:9" s="38" customFormat="1">
      <c r="B23" s="71"/>
      <c r="C23" s="11">
        <f t="shared" si="1"/>
        <v>10</v>
      </c>
      <c r="D23" s="18" t="s">
        <v>287</v>
      </c>
      <c r="E23" s="72"/>
      <c r="F23" s="72"/>
      <c r="G23" s="115"/>
      <c r="H23" s="228"/>
      <c r="I23" s="59"/>
    </row>
    <row r="24" spans="2:9" s="38" customFormat="1">
      <c r="B24" s="71"/>
      <c r="C24" s="72"/>
      <c r="D24" s="102"/>
      <c r="E24" s="72"/>
      <c r="F24" s="72"/>
      <c r="G24" s="110"/>
      <c r="H24" s="229"/>
      <c r="I24" s="59"/>
    </row>
    <row r="25" spans="2:9" s="38" customFormat="1">
      <c r="B25" s="71"/>
      <c r="C25" s="55" t="s">
        <v>8</v>
      </c>
      <c r="D25" s="92" t="s">
        <v>300</v>
      </c>
      <c r="E25" s="72"/>
      <c r="F25" s="72"/>
      <c r="G25" s="110"/>
      <c r="H25" s="229"/>
      <c r="I25" s="59"/>
    </row>
    <row r="26" spans="2:9" s="38" customFormat="1">
      <c r="B26" s="71"/>
      <c r="C26" s="11">
        <f>C23+1</f>
        <v>11</v>
      </c>
      <c r="D26" s="18" t="s">
        <v>302</v>
      </c>
      <c r="E26" s="72"/>
      <c r="F26" s="72"/>
      <c r="G26" s="107"/>
      <c r="H26" s="228"/>
      <c r="I26" s="59"/>
    </row>
    <row r="27" spans="2:9" s="38" customFormat="1">
      <c r="B27" s="71"/>
      <c r="C27" s="11">
        <f>C26+1</f>
        <v>12</v>
      </c>
      <c r="D27" s="18" t="s">
        <v>301</v>
      </c>
      <c r="E27" s="72"/>
      <c r="F27" s="72"/>
      <c r="G27" s="107"/>
      <c r="H27" s="228"/>
      <c r="I27" s="59"/>
    </row>
    <row r="28" spans="2:9" s="38" customFormat="1">
      <c r="B28" s="71"/>
      <c r="C28" s="11">
        <f t="shared" ref="C28:C31" si="2">C27+1</f>
        <v>13</v>
      </c>
      <c r="D28" s="18" t="s">
        <v>303</v>
      </c>
      <c r="E28" s="72"/>
      <c r="F28" s="72"/>
      <c r="G28" s="107"/>
      <c r="H28" s="228"/>
      <c r="I28" s="59"/>
    </row>
    <row r="29" spans="2:9" s="38" customFormat="1">
      <c r="B29" s="71"/>
      <c r="C29" s="11">
        <f t="shared" si="2"/>
        <v>14</v>
      </c>
      <c r="D29" s="18" t="s">
        <v>304</v>
      </c>
      <c r="E29" s="72"/>
      <c r="F29" s="72"/>
      <c r="G29" s="107"/>
      <c r="H29" s="228"/>
      <c r="I29" s="59"/>
    </row>
    <row r="30" spans="2:9" s="38" customFormat="1">
      <c r="B30" s="71"/>
      <c r="C30" s="11">
        <f t="shared" si="2"/>
        <v>15</v>
      </c>
      <c r="D30" s="18" t="s">
        <v>305</v>
      </c>
      <c r="E30" s="72"/>
      <c r="F30" s="72"/>
      <c r="G30" s="107"/>
      <c r="H30" s="228"/>
      <c r="I30" s="59"/>
    </row>
    <row r="31" spans="2:9" s="38" customFormat="1">
      <c r="B31" s="71"/>
      <c r="C31" s="11">
        <f t="shared" si="2"/>
        <v>16</v>
      </c>
      <c r="D31" s="18" t="s">
        <v>246</v>
      </c>
      <c r="E31" s="72"/>
      <c r="F31" s="72"/>
      <c r="G31" s="107"/>
      <c r="H31" s="228"/>
      <c r="I31" s="59"/>
    </row>
    <row r="32" spans="2:9" s="38" customFormat="1">
      <c r="B32" s="71"/>
      <c r="C32" s="72"/>
      <c r="D32" s="102"/>
      <c r="E32" s="72"/>
      <c r="F32" s="72"/>
      <c r="G32" s="110"/>
      <c r="H32" s="229"/>
      <c r="I32" s="59"/>
    </row>
    <row r="33" spans="2:9" s="38" customFormat="1">
      <c r="B33" s="71"/>
      <c r="C33" s="55" t="s">
        <v>9</v>
      </c>
      <c r="D33" s="92" t="s">
        <v>306</v>
      </c>
      <c r="E33" s="72"/>
      <c r="F33" s="72"/>
      <c r="G33" s="110"/>
      <c r="H33" s="229"/>
      <c r="I33" s="59"/>
    </row>
    <row r="34" spans="2:9" s="38" customFormat="1">
      <c r="B34" s="71"/>
      <c r="C34" s="11">
        <f>C31+1</f>
        <v>17</v>
      </c>
      <c r="D34" s="18" t="s">
        <v>315</v>
      </c>
      <c r="E34" s="72"/>
      <c r="F34" s="72"/>
      <c r="G34" s="29"/>
      <c r="H34" s="228"/>
      <c r="I34" s="59"/>
    </row>
    <row r="35" spans="2:9" s="38" customFormat="1">
      <c r="B35" s="71"/>
      <c r="C35" s="11">
        <f>C34+1</f>
        <v>18</v>
      </c>
      <c r="D35" s="18" t="s">
        <v>316</v>
      </c>
      <c r="E35" s="72"/>
      <c r="F35" s="72"/>
      <c r="G35" s="29"/>
      <c r="H35" s="228"/>
      <c r="I35" s="59"/>
    </row>
    <row r="36" spans="2:9" s="38" customFormat="1">
      <c r="B36" s="71"/>
      <c r="C36" s="11">
        <f t="shared" ref="C36:C39" si="3">C35+1</f>
        <v>19</v>
      </c>
      <c r="D36" s="18" t="s">
        <v>241</v>
      </c>
      <c r="E36" s="72"/>
      <c r="F36" s="72"/>
      <c r="G36" s="29"/>
      <c r="H36" s="228"/>
      <c r="I36" s="59"/>
    </row>
    <row r="37" spans="2:9" s="38" customFormat="1">
      <c r="B37" s="71"/>
      <c r="C37" s="11">
        <f t="shared" si="3"/>
        <v>20</v>
      </c>
      <c r="D37" s="18" t="s">
        <v>314</v>
      </c>
      <c r="E37" s="72"/>
      <c r="F37" s="72"/>
      <c r="G37" s="29"/>
      <c r="H37" s="228"/>
      <c r="I37" s="59"/>
    </row>
    <row r="38" spans="2:9" s="38" customFormat="1">
      <c r="B38" s="71"/>
      <c r="C38" s="11">
        <f t="shared" si="3"/>
        <v>21</v>
      </c>
      <c r="D38" s="18" t="s">
        <v>308</v>
      </c>
      <c r="E38" s="72"/>
      <c r="F38" s="72"/>
      <c r="G38" s="29"/>
      <c r="H38" s="228"/>
      <c r="I38" s="59"/>
    </row>
    <row r="39" spans="2:9" s="38" customFormat="1">
      <c r="B39" s="71"/>
      <c r="C39" s="11">
        <f t="shared" si="3"/>
        <v>22</v>
      </c>
      <c r="D39" s="18" t="s">
        <v>242</v>
      </c>
      <c r="E39" s="72"/>
      <c r="F39" s="72"/>
      <c r="G39" s="29"/>
      <c r="H39" s="228"/>
      <c r="I39" s="59"/>
    </row>
    <row r="40" spans="2:9" s="38" customFormat="1">
      <c r="B40" s="71"/>
      <c r="C40" s="72"/>
      <c r="D40" s="102"/>
      <c r="E40" s="72"/>
      <c r="F40" s="72"/>
      <c r="G40" s="113"/>
      <c r="H40" s="229"/>
      <c r="I40" s="59"/>
    </row>
    <row r="41" spans="2:9" s="38" customFormat="1">
      <c r="B41" s="71"/>
      <c r="C41" s="55" t="s">
        <v>10</v>
      </c>
      <c r="D41" s="92" t="s">
        <v>309</v>
      </c>
      <c r="E41" s="72"/>
      <c r="F41" s="72"/>
      <c r="G41" s="110"/>
      <c r="H41" s="229"/>
      <c r="I41" s="59"/>
    </row>
    <row r="42" spans="2:9" s="38" customFormat="1">
      <c r="B42" s="71"/>
      <c r="C42" s="11">
        <f>C39+1</f>
        <v>23</v>
      </c>
      <c r="D42" s="18" t="s">
        <v>327</v>
      </c>
      <c r="E42" s="72"/>
      <c r="F42" s="72"/>
      <c r="G42" s="29"/>
      <c r="H42" s="228"/>
      <c r="I42" s="59"/>
    </row>
    <row r="43" spans="2:9" s="38" customFormat="1">
      <c r="B43" s="71"/>
      <c r="C43" s="11">
        <f>C42+1</f>
        <v>24</v>
      </c>
      <c r="D43" s="18" t="s">
        <v>319</v>
      </c>
      <c r="E43" s="72"/>
      <c r="F43" s="72"/>
      <c r="G43" s="29"/>
      <c r="H43" s="228"/>
      <c r="I43" s="59"/>
    </row>
    <row r="44" spans="2:9" s="38" customFormat="1">
      <c r="B44" s="71"/>
      <c r="C44" s="11">
        <f t="shared" ref="C44:C46" si="4">C43+1</f>
        <v>25</v>
      </c>
      <c r="D44" s="18" t="s">
        <v>310</v>
      </c>
      <c r="E44" s="72"/>
      <c r="F44" s="72"/>
      <c r="G44" s="29"/>
      <c r="H44" s="228"/>
      <c r="I44" s="59"/>
    </row>
    <row r="45" spans="2:9" s="38" customFormat="1">
      <c r="B45" s="71"/>
      <c r="C45" s="11">
        <f t="shared" si="4"/>
        <v>26</v>
      </c>
      <c r="D45" s="18" t="s">
        <v>247</v>
      </c>
      <c r="E45" s="72"/>
      <c r="F45" s="72"/>
      <c r="G45" s="29"/>
      <c r="H45" s="228"/>
      <c r="I45" s="59"/>
    </row>
    <row r="46" spans="2:9" s="38" customFormat="1">
      <c r="B46" s="71"/>
      <c r="C46" s="11">
        <f t="shared" si="4"/>
        <v>27</v>
      </c>
      <c r="D46" s="18" t="s">
        <v>248</v>
      </c>
      <c r="E46" s="72"/>
      <c r="F46" s="72"/>
      <c r="G46" s="29"/>
      <c r="H46" s="228"/>
      <c r="I46" s="59"/>
    </row>
    <row r="47" spans="2:9" s="38" customFormat="1">
      <c r="B47" s="71"/>
      <c r="C47" s="72"/>
      <c r="D47" s="102"/>
      <c r="E47" s="72"/>
      <c r="F47" s="72"/>
      <c r="G47" s="113"/>
      <c r="H47" s="229"/>
      <c r="I47" s="59"/>
    </row>
    <row r="48" spans="2:9" s="38" customFormat="1">
      <c r="B48" s="71"/>
      <c r="C48" s="55" t="s">
        <v>11</v>
      </c>
      <c r="D48" s="92" t="s">
        <v>318</v>
      </c>
      <c r="E48" s="72"/>
      <c r="F48" s="72"/>
      <c r="G48" s="110"/>
      <c r="H48" s="229"/>
      <c r="I48" s="59"/>
    </row>
    <row r="49" spans="2:9" s="38" customFormat="1" ht="15.6" customHeight="1">
      <c r="B49" s="71"/>
      <c r="C49" s="11">
        <f>C46+1</f>
        <v>28</v>
      </c>
      <c r="D49" s="18" t="s">
        <v>320</v>
      </c>
      <c r="E49" s="72"/>
      <c r="F49" s="72"/>
      <c r="G49" s="29"/>
      <c r="H49" s="228"/>
      <c r="I49" s="59"/>
    </row>
    <row r="50" spans="2:9" s="38" customFormat="1" ht="15.6" customHeight="1">
      <c r="B50" s="71"/>
      <c r="C50" s="11">
        <f>C49+1</f>
        <v>29</v>
      </c>
      <c r="D50" s="18" t="s">
        <v>321</v>
      </c>
      <c r="E50" s="72"/>
      <c r="F50" s="72"/>
      <c r="G50" s="29"/>
      <c r="H50" s="228"/>
      <c r="I50" s="59"/>
    </row>
    <row r="51" spans="2:9" s="38" customFormat="1" ht="15.6" customHeight="1">
      <c r="B51" s="71"/>
      <c r="C51" s="11">
        <f t="shared" ref="C51:C56" si="5">C50+1</f>
        <v>30</v>
      </c>
      <c r="D51" s="18" t="s">
        <v>324</v>
      </c>
      <c r="E51" s="72"/>
      <c r="F51" s="72"/>
      <c r="G51" s="29"/>
      <c r="H51" s="228"/>
      <c r="I51" s="59"/>
    </row>
    <row r="52" spans="2:9" s="38" customFormat="1" ht="15.6" customHeight="1">
      <c r="B52" s="71"/>
      <c r="C52" s="11">
        <f t="shared" si="5"/>
        <v>31</v>
      </c>
      <c r="D52" s="18" t="s">
        <v>325</v>
      </c>
      <c r="E52" s="72"/>
      <c r="F52" s="72"/>
      <c r="G52" s="29"/>
      <c r="H52" s="228"/>
      <c r="I52" s="59"/>
    </row>
    <row r="53" spans="2:9" s="38" customFormat="1" ht="15.6" customHeight="1">
      <c r="B53" s="71"/>
      <c r="C53" s="11">
        <f t="shared" si="5"/>
        <v>32</v>
      </c>
      <c r="D53" s="18" t="s">
        <v>329</v>
      </c>
      <c r="E53" s="72"/>
      <c r="F53" s="72"/>
      <c r="G53" s="29"/>
      <c r="H53" s="228"/>
      <c r="I53" s="59"/>
    </row>
    <row r="54" spans="2:9" s="38" customFormat="1" ht="15.6" customHeight="1">
      <c r="B54" s="71"/>
      <c r="C54" s="11">
        <f t="shared" si="5"/>
        <v>33</v>
      </c>
      <c r="D54" s="18" t="s">
        <v>322</v>
      </c>
      <c r="E54" s="72"/>
      <c r="F54" s="72"/>
      <c r="G54" s="29"/>
      <c r="H54" s="228"/>
      <c r="I54" s="59"/>
    </row>
    <row r="55" spans="2:9" s="38" customFormat="1" ht="15.6" customHeight="1">
      <c r="B55" s="71"/>
      <c r="C55" s="11">
        <f t="shared" si="5"/>
        <v>34</v>
      </c>
      <c r="D55" s="18" t="s">
        <v>323</v>
      </c>
      <c r="E55" s="72"/>
      <c r="F55" s="72"/>
      <c r="G55" s="29"/>
      <c r="H55" s="228"/>
      <c r="I55" s="59"/>
    </row>
    <row r="56" spans="2:9" s="38" customFormat="1" ht="15.6" customHeight="1">
      <c r="B56" s="71"/>
      <c r="C56" s="11">
        <f t="shared" si="5"/>
        <v>35</v>
      </c>
      <c r="D56" s="231" t="s">
        <v>326</v>
      </c>
      <c r="E56" s="72"/>
      <c r="F56" s="72"/>
      <c r="G56" s="29"/>
      <c r="H56" s="228"/>
      <c r="I56" s="59"/>
    </row>
    <row r="57" spans="2:9" s="38" customFormat="1">
      <c r="B57" s="71"/>
      <c r="C57" s="72"/>
      <c r="D57" s="102"/>
      <c r="E57" s="72"/>
      <c r="F57" s="72"/>
      <c r="G57" s="113"/>
      <c r="H57" s="229"/>
      <c r="I57" s="59"/>
    </row>
    <row r="58" spans="2:9" s="38" customFormat="1">
      <c r="B58" s="71"/>
      <c r="C58" s="55" t="s">
        <v>317</v>
      </c>
      <c r="D58" s="92" t="s">
        <v>295</v>
      </c>
      <c r="E58" s="72"/>
      <c r="F58" s="72"/>
      <c r="G58" s="113"/>
      <c r="H58" s="229"/>
      <c r="I58" s="59"/>
    </row>
    <row r="59" spans="2:9" s="38" customFormat="1">
      <c r="B59" s="71"/>
      <c r="C59" s="118">
        <f>C56+1</f>
        <v>36</v>
      </c>
      <c r="D59" s="116" t="s">
        <v>296</v>
      </c>
      <c r="E59" s="117"/>
      <c r="F59" s="117"/>
      <c r="G59" s="114"/>
      <c r="H59" s="230"/>
      <c r="I59" s="59"/>
    </row>
    <row r="60" spans="2:9" s="38" customFormat="1">
      <c r="B60" s="71"/>
      <c r="C60" s="118">
        <f>C59+1</f>
        <v>37</v>
      </c>
      <c r="D60" s="116" t="s">
        <v>311</v>
      </c>
      <c r="E60" s="117"/>
      <c r="F60" s="117"/>
      <c r="G60" s="114"/>
      <c r="H60" s="230"/>
      <c r="I60" s="59"/>
    </row>
    <row r="61" spans="2:9" s="38" customFormat="1">
      <c r="B61" s="71"/>
      <c r="C61" s="118">
        <f t="shared" ref="C61:C67" si="6">C60+1</f>
        <v>38</v>
      </c>
      <c r="D61" s="116" t="s">
        <v>312</v>
      </c>
      <c r="E61" s="117"/>
      <c r="F61" s="117"/>
      <c r="G61" s="114"/>
      <c r="H61" s="230"/>
      <c r="I61" s="59"/>
    </row>
    <row r="62" spans="2:9" s="38" customFormat="1">
      <c r="B62" s="71"/>
      <c r="C62" s="118">
        <f t="shared" si="6"/>
        <v>39</v>
      </c>
      <c r="D62" s="116" t="s">
        <v>307</v>
      </c>
      <c r="E62" s="117"/>
      <c r="F62" s="117"/>
      <c r="G62" s="114"/>
      <c r="H62" s="230"/>
      <c r="I62" s="59"/>
    </row>
    <row r="63" spans="2:9" s="38" customFormat="1">
      <c r="B63" s="71"/>
      <c r="C63" s="118">
        <f t="shared" si="6"/>
        <v>40</v>
      </c>
      <c r="D63" s="116" t="s">
        <v>297</v>
      </c>
      <c r="E63" s="117"/>
      <c r="F63" s="117"/>
      <c r="G63" s="114"/>
      <c r="H63" s="230"/>
      <c r="I63" s="59"/>
    </row>
    <row r="64" spans="2:9" s="38" customFormat="1">
      <c r="B64" s="71"/>
      <c r="C64" s="118">
        <f t="shared" si="6"/>
        <v>41</v>
      </c>
      <c r="D64" s="116" t="s">
        <v>298</v>
      </c>
      <c r="E64" s="117"/>
      <c r="F64" s="117"/>
      <c r="G64" s="114"/>
      <c r="H64" s="230"/>
      <c r="I64" s="59"/>
    </row>
    <row r="65" spans="2:9" s="38" customFormat="1">
      <c r="B65" s="71"/>
      <c r="C65" s="118">
        <f t="shared" si="6"/>
        <v>42</v>
      </c>
      <c r="D65" s="116" t="s">
        <v>313</v>
      </c>
      <c r="E65" s="117"/>
      <c r="F65" s="117"/>
      <c r="G65" s="114"/>
      <c r="H65" s="230"/>
      <c r="I65" s="59"/>
    </row>
    <row r="66" spans="2:9" s="38" customFormat="1">
      <c r="B66" s="71"/>
      <c r="C66" s="118">
        <f t="shared" si="6"/>
        <v>43</v>
      </c>
      <c r="D66" s="116" t="s">
        <v>328</v>
      </c>
      <c r="E66" s="117"/>
      <c r="F66" s="117"/>
      <c r="G66" s="114"/>
      <c r="H66" s="230"/>
      <c r="I66" s="59"/>
    </row>
    <row r="67" spans="2:9" s="38" customFormat="1">
      <c r="B67" s="71"/>
      <c r="C67" s="118">
        <f t="shared" si="6"/>
        <v>44</v>
      </c>
      <c r="D67" s="116" t="s">
        <v>397</v>
      </c>
      <c r="E67" s="117"/>
      <c r="F67" s="117"/>
      <c r="G67" s="114"/>
      <c r="H67" s="230"/>
      <c r="I67" s="59"/>
    </row>
    <row r="68" spans="2:9" s="38" customFormat="1" ht="15.6" thickBot="1">
      <c r="B68" s="60"/>
      <c r="C68" s="61"/>
      <c r="D68" s="103"/>
      <c r="E68" s="61"/>
      <c r="F68" s="61"/>
      <c r="G68" s="61"/>
      <c r="H68" s="61"/>
      <c r="I68" s="62"/>
    </row>
    <row r="69" spans="2:9" s="38" customFormat="1">
      <c r="D69" s="93"/>
    </row>
    <row r="70" spans="2:9" s="38" customFormat="1">
      <c r="D70" s="93"/>
    </row>
    <row r="71" spans="2:9" s="38" customFormat="1">
      <c r="D71" s="93"/>
    </row>
    <row r="72" spans="2:9" s="38" customFormat="1">
      <c r="D72" s="93"/>
    </row>
    <row r="73" spans="2:9" s="38" customFormat="1">
      <c r="D73" s="93"/>
    </row>
    <row r="74" spans="2:9" s="38" customFormat="1">
      <c r="D74" s="93"/>
    </row>
    <row r="75" spans="2:9" s="38" customFormat="1">
      <c r="D75" s="93"/>
    </row>
    <row r="76" spans="2:9" s="38" customFormat="1">
      <c r="D76" s="93"/>
    </row>
    <row r="77" spans="2:9" s="38" customFormat="1">
      <c r="D77" s="93"/>
    </row>
    <row r="78" spans="2:9" s="38" customFormat="1">
      <c r="D78" s="93"/>
    </row>
    <row r="79" spans="2:9" s="38" customFormat="1">
      <c r="D79" s="93"/>
    </row>
    <row r="80" spans="2:9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4" s="38" customFormat="1">
      <c r="D337" s="93"/>
    </row>
    <row r="338" spans="4:4" s="38" customFormat="1">
      <c r="D338" s="93"/>
    </row>
    <row r="339" spans="4:4" s="38" customFormat="1">
      <c r="D339" s="93"/>
    </row>
    <row r="340" spans="4:4" s="38" customFormat="1">
      <c r="D340" s="93"/>
    </row>
    <row r="341" spans="4:4" s="38" customFormat="1">
      <c r="D341" s="93"/>
    </row>
    <row r="342" spans="4:4" s="38" customFormat="1">
      <c r="D342" s="93"/>
    </row>
    <row r="343" spans="4:4" s="38" customFormat="1">
      <c r="D343" s="93"/>
    </row>
    <row r="344" spans="4:4" s="38" customFormat="1">
      <c r="D344" s="93"/>
    </row>
    <row r="345" spans="4:4" s="38" customFormat="1">
      <c r="D345" s="93"/>
    </row>
    <row r="346" spans="4:4" s="38" customFormat="1">
      <c r="D346" s="93"/>
    </row>
    <row r="347" spans="4:4" s="38" customFormat="1">
      <c r="D347" s="93"/>
    </row>
    <row r="348" spans="4:4" s="38" customFormat="1">
      <c r="D348" s="93"/>
    </row>
    <row r="349" spans="4:4" s="38" customFormat="1">
      <c r="D349" s="93"/>
    </row>
    <row r="350" spans="4:4" s="38" customFormat="1">
      <c r="D350" s="93"/>
    </row>
    <row r="351" spans="4:4" s="38" customFormat="1">
      <c r="D351" s="93"/>
    </row>
    <row r="352" spans="4:4" s="38" customFormat="1">
      <c r="D352" s="93"/>
    </row>
    <row r="353" spans="4:4" s="38" customFormat="1">
      <c r="D353" s="93"/>
    </row>
    <row r="354" spans="4:4" s="38" customFormat="1">
      <c r="D354" s="93"/>
    </row>
    <row r="355" spans="4:4" s="38" customFormat="1">
      <c r="D355" s="93"/>
    </row>
    <row r="356" spans="4:4" s="38" customFormat="1">
      <c r="D356" s="93"/>
    </row>
    <row r="357" spans="4:4" s="38" customFormat="1">
      <c r="D357" s="93"/>
    </row>
    <row r="358" spans="4:4" s="38" customFormat="1">
      <c r="D358" s="93"/>
    </row>
    <row r="359" spans="4:4" s="38" customFormat="1">
      <c r="D359" s="93"/>
    </row>
    <row r="360" spans="4:4" s="38" customFormat="1">
      <c r="D360" s="93"/>
    </row>
    <row r="361" spans="4:4" s="38" customFormat="1">
      <c r="D361" s="93"/>
    </row>
    <row r="362" spans="4:4" s="38" customFormat="1">
      <c r="D362" s="93"/>
    </row>
    <row r="363" spans="4:4" s="38" customFormat="1">
      <c r="D363" s="93"/>
    </row>
  </sheetData>
  <mergeCells count="1">
    <mergeCell ref="G6:H6"/>
  </mergeCells>
  <dataValidations count="1">
    <dataValidation type="list" allowBlank="1" showInputMessage="1" showErrorMessage="1" sqref="G12:G18 G21:G23 G26:G31 G34:G39 G42:G46 G49:G56 G59:G67" xr:uid="{00000000-0002-0000-1600-000000000000}">
      <formula1>$M$6:$M$9</formula1>
    </dataValidation>
  </dataValidations>
  <pageMargins left="0.7" right="0.7" top="0.75" bottom="0.75" header="0.3" footer="0.3"/>
  <pageSetup paperSize="9" scale="47" orientation="landscape" r:id="rId1"/>
  <colBreaks count="1" manualBreakCount="1">
    <brk id="1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W339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6328125" style="50" customWidth="1"/>
    <col min="6" max="6" width="5.54296875" style="50" bestFit="1" customWidth="1"/>
    <col min="7" max="7" width="4.36328125" style="50" customWidth="1"/>
    <col min="8" max="8" width="14.08984375" style="50" customWidth="1"/>
    <col min="9" max="9" width="12.453125" style="50" customWidth="1"/>
    <col min="10" max="11" width="12.7265625" style="50" customWidth="1"/>
    <col min="12" max="12" width="13.1796875" style="50" customWidth="1"/>
    <col min="13" max="13" width="12.6328125" style="50" customWidth="1"/>
    <col min="14" max="14" width="15.1796875" style="50" customWidth="1"/>
    <col min="15" max="15" width="12.08984375" style="50" customWidth="1"/>
    <col min="16" max="16" width="10.90625" style="50" customWidth="1"/>
    <col min="17" max="17" width="12.36328125" style="50" customWidth="1"/>
    <col min="18" max="18" width="10.90625" style="50" customWidth="1"/>
    <col min="19" max="19" width="12.08984375" style="50" customWidth="1"/>
    <col min="20" max="20" width="10.90625" style="50" customWidth="1"/>
    <col min="21" max="21" width="11.7265625" style="50" customWidth="1"/>
    <col min="22" max="22" width="12.36328125" style="50" customWidth="1"/>
    <col min="23" max="23" width="10.90625" style="50" customWidth="1"/>
    <col min="24" max="25" width="2.6328125" style="38" customWidth="1"/>
    <col min="26" max="90" width="8.90625" style="38"/>
    <col min="91" max="16384" width="8.90625" style="50"/>
  </cols>
  <sheetData>
    <row r="1" spans="2:101" s="38" customFormat="1" ht="15.6" thickBot="1">
      <c r="D1" s="93"/>
    </row>
    <row r="2" spans="2:101" s="38" customFormat="1">
      <c r="B2" s="39"/>
      <c r="C2" s="40"/>
      <c r="D2" s="94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41"/>
      <c r="U2" s="41"/>
      <c r="V2" s="41"/>
      <c r="W2" s="41"/>
      <c r="X2" s="42"/>
      <c r="Y2" s="24"/>
    </row>
    <row r="3" spans="2:101" s="38" customFormat="1">
      <c r="B3" s="43"/>
      <c r="C3" s="44" t="s">
        <v>32</v>
      </c>
      <c r="D3" s="34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4"/>
      <c r="U3" s="24"/>
      <c r="V3" s="24"/>
      <c r="W3" s="24"/>
      <c r="X3" s="45"/>
      <c r="Y3" s="24"/>
    </row>
    <row r="4" spans="2:101" s="38" customFormat="1">
      <c r="B4" s="43"/>
      <c r="C4" s="44" t="str">
        <f>Index!C3</f>
        <v>2020-25</v>
      </c>
      <c r="D4" s="34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4"/>
      <c r="U4" s="24"/>
      <c r="V4" s="24"/>
      <c r="W4" s="24"/>
      <c r="X4" s="45"/>
      <c r="Y4" s="24"/>
    </row>
    <row r="5" spans="2:101" s="38" customFormat="1">
      <c r="B5" s="43"/>
      <c r="C5" s="46" t="s">
        <v>537</v>
      </c>
      <c r="D5" s="34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4"/>
      <c r="U5" s="24"/>
      <c r="V5" s="24"/>
      <c r="W5" s="24"/>
      <c r="X5" s="45"/>
      <c r="Y5" s="24"/>
    </row>
    <row r="6" spans="2:101" s="38" customFormat="1">
      <c r="B6" s="43"/>
      <c r="C6" s="47"/>
      <c r="D6" s="34"/>
      <c r="E6" s="20"/>
      <c r="F6" s="20"/>
      <c r="G6" s="20"/>
      <c r="H6" s="293" t="s">
        <v>344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45"/>
      <c r="Y6" s="24"/>
    </row>
    <row r="7" spans="2:101">
      <c r="B7" s="43"/>
      <c r="C7" s="48"/>
      <c r="D7" s="96"/>
      <c r="E7" s="17"/>
      <c r="F7" s="17"/>
      <c r="G7" s="20"/>
      <c r="H7" s="290" t="s">
        <v>332</v>
      </c>
      <c r="I7" s="290" t="s">
        <v>333</v>
      </c>
      <c r="J7" s="290" t="s">
        <v>334</v>
      </c>
      <c r="K7" s="290" t="s">
        <v>335</v>
      </c>
      <c r="L7" s="290" t="s">
        <v>336</v>
      </c>
      <c r="M7" s="290" t="s">
        <v>336</v>
      </c>
      <c r="N7" s="290" t="s">
        <v>337</v>
      </c>
      <c r="O7" s="290" t="s">
        <v>338</v>
      </c>
      <c r="P7" s="290" t="s">
        <v>343</v>
      </c>
      <c r="Q7" s="290" t="s">
        <v>339</v>
      </c>
      <c r="R7" s="290" t="s">
        <v>340</v>
      </c>
      <c r="S7" s="290" t="s">
        <v>341</v>
      </c>
      <c r="T7" s="290" t="s">
        <v>342</v>
      </c>
      <c r="U7" s="241"/>
      <c r="V7" s="241"/>
      <c r="W7" s="290" t="s">
        <v>345</v>
      </c>
      <c r="X7" s="45"/>
      <c r="Y7" s="24"/>
    </row>
    <row r="8" spans="2:101">
      <c r="B8" s="43"/>
      <c r="C8" s="51"/>
      <c r="D8" s="97" t="s">
        <v>5</v>
      </c>
      <c r="E8" s="5" t="s">
        <v>6</v>
      </c>
      <c r="F8" s="5" t="s">
        <v>7</v>
      </c>
      <c r="G8" s="22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42"/>
      <c r="V8" s="242"/>
      <c r="W8" s="291"/>
      <c r="X8" s="45"/>
      <c r="Y8" s="24"/>
    </row>
    <row r="9" spans="2:101" s="38" customFormat="1" ht="33.6" customHeight="1">
      <c r="B9" s="43"/>
      <c r="C9" s="53"/>
      <c r="D9" s="95"/>
      <c r="E9" s="12"/>
      <c r="F9" s="12"/>
      <c r="G9" s="20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43"/>
      <c r="V9" s="243"/>
      <c r="W9" s="292"/>
      <c r="X9" s="45"/>
      <c r="Y9" s="24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</row>
    <row r="10" spans="2:101" s="38" customFormat="1">
      <c r="B10" s="71"/>
      <c r="C10" s="72"/>
      <c r="D10" s="102"/>
      <c r="E10" s="72"/>
      <c r="F10" s="72"/>
      <c r="G10" s="72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59"/>
      <c r="AA10" s="63"/>
    </row>
    <row r="11" spans="2:101" s="38" customFormat="1">
      <c r="B11" s="71"/>
      <c r="C11" s="55" t="s">
        <v>0</v>
      </c>
      <c r="D11" s="92" t="s">
        <v>476</v>
      </c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72"/>
      <c r="U11" s="72"/>
      <c r="V11" s="72"/>
      <c r="W11" s="72"/>
      <c r="X11" s="59"/>
      <c r="AA11" s="63"/>
    </row>
    <row r="12" spans="2:101" s="38" customFormat="1" ht="16.2" customHeight="1">
      <c r="B12" s="71"/>
      <c r="C12" s="11">
        <v>1</v>
      </c>
      <c r="D12" s="18" t="s">
        <v>472</v>
      </c>
      <c r="E12" s="57" t="s">
        <v>17</v>
      </c>
      <c r="F12" s="58">
        <v>1</v>
      </c>
      <c r="G12" s="101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238"/>
      <c r="V12" s="238"/>
      <c r="W12" s="245">
        <f>SUM(H12:V12)</f>
        <v>0</v>
      </c>
      <c r="X12" s="59"/>
      <c r="AA12" s="63"/>
    </row>
    <row r="13" spans="2:101" s="38" customFormat="1" ht="16.2" customHeight="1">
      <c r="B13" s="71"/>
      <c r="C13" s="11">
        <f>C12+1</f>
        <v>2</v>
      </c>
      <c r="D13" s="18" t="s">
        <v>460</v>
      </c>
      <c r="E13" s="57" t="s">
        <v>17</v>
      </c>
      <c r="F13" s="58">
        <v>1</v>
      </c>
      <c r="G13" s="10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39"/>
      <c r="V13" s="239"/>
      <c r="W13" s="245">
        <f t="shared" ref="W13:W15" si="0">SUM(H13:V13)</f>
        <v>0</v>
      </c>
      <c r="X13" s="59"/>
      <c r="AA13" s="63"/>
    </row>
    <row r="14" spans="2:101" s="38" customFormat="1" ht="16.2" customHeight="1">
      <c r="B14" s="71"/>
      <c r="C14" s="11">
        <f t="shared" ref="C14:C17" si="1">C13+1</f>
        <v>3</v>
      </c>
      <c r="D14" s="18" t="s">
        <v>471</v>
      </c>
      <c r="E14" s="57" t="s">
        <v>17</v>
      </c>
      <c r="F14" s="58">
        <v>1</v>
      </c>
      <c r="G14" s="101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39"/>
      <c r="V14" s="239"/>
      <c r="W14" s="245">
        <f t="shared" si="0"/>
        <v>0</v>
      </c>
      <c r="X14" s="59"/>
      <c r="AA14" s="63"/>
    </row>
    <row r="15" spans="2:101" s="38" customFormat="1">
      <c r="B15" s="71"/>
      <c r="C15" s="11">
        <f t="shared" si="1"/>
        <v>4</v>
      </c>
      <c r="D15" s="18" t="s">
        <v>473</v>
      </c>
      <c r="E15" s="57" t="s">
        <v>17</v>
      </c>
      <c r="F15" s="58">
        <v>1</v>
      </c>
      <c r="G15" s="101"/>
      <c r="H15" s="106">
        <f>SUM(H12:H14)</f>
        <v>0</v>
      </c>
      <c r="I15" s="106">
        <f t="shared" ref="I15:T15" si="2">SUM(I12:I14)</f>
        <v>0</v>
      </c>
      <c r="J15" s="106">
        <f t="shared" si="2"/>
        <v>0</v>
      </c>
      <c r="K15" s="106">
        <f t="shared" si="2"/>
        <v>0</v>
      </c>
      <c r="L15" s="106">
        <f t="shared" si="2"/>
        <v>0</v>
      </c>
      <c r="M15" s="106">
        <f t="shared" si="2"/>
        <v>0</v>
      </c>
      <c r="N15" s="106">
        <f t="shared" si="2"/>
        <v>0</v>
      </c>
      <c r="O15" s="106">
        <f t="shared" si="2"/>
        <v>0</v>
      </c>
      <c r="P15" s="106">
        <f t="shared" si="2"/>
        <v>0</v>
      </c>
      <c r="Q15" s="106">
        <f t="shared" si="2"/>
        <v>0</v>
      </c>
      <c r="R15" s="106">
        <f t="shared" si="2"/>
        <v>0</v>
      </c>
      <c r="S15" s="106">
        <f t="shared" si="2"/>
        <v>0</v>
      </c>
      <c r="T15" s="106">
        <f t="shared" si="2"/>
        <v>0</v>
      </c>
      <c r="U15" s="246"/>
      <c r="V15" s="246"/>
      <c r="W15" s="245">
        <f t="shared" si="0"/>
        <v>0</v>
      </c>
      <c r="X15" s="59"/>
    </row>
    <row r="16" spans="2:101" s="38" customFormat="1">
      <c r="B16" s="71"/>
      <c r="C16" s="11">
        <f t="shared" si="1"/>
        <v>5</v>
      </c>
      <c r="D16" s="18" t="s">
        <v>474</v>
      </c>
      <c r="E16" s="57" t="s">
        <v>17</v>
      </c>
      <c r="F16" s="58">
        <v>1</v>
      </c>
      <c r="G16" s="101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39"/>
      <c r="V16" s="239"/>
      <c r="W16" s="245">
        <f t="shared" ref="W16" si="3">SUM(H16:V16)</f>
        <v>0</v>
      </c>
      <c r="X16" s="59"/>
    </row>
    <row r="17" spans="2:24" s="38" customFormat="1">
      <c r="B17" s="71"/>
      <c r="C17" s="11">
        <f t="shared" si="1"/>
        <v>6</v>
      </c>
      <c r="D17" s="18" t="s">
        <v>475</v>
      </c>
      <c r="E17" s="57" t="s">
        <v>17</v>
      </c>
      <c r="F17" s="58">
        <v>1</v>
      </c>
      <c r="G17" s="101"/>
      <c r="H17" s="106">
        <f>H15-H16</f>
        <v>0</v>
      </c>
      <c r="I17" s="106">
        <f t="shared" ref="I17:T17" si="4">I15-I16</f>
        <v>0</v>
      </c>
      <c r="J17" s="106">
        <f t="shared" si="4"/>
        <v>0</v>
      </c>
      <c r="K17" s="106">
        <f t="shared" si="4"/>
        <v>0</v>
      </c>
      <c r="L17" s="106">
        <f t="shared" si="4"/>
        <v>0</v>
      </c>
      <c r="M17" s="106">
        <f t="shared" si="4"/>
        <v>0</v>
      </c>
      <c r="N17" s="106">
        <f t="shared" si="4"/>
        <v>0</v>
      </c>
      <c r="O17" s="106">
        <f t="shared" si="4"/>
        <v>0</v>
      </c>
      <c r="P17" s="106">
        <f t="shared" si="4"/>
        <v>0</v>
      </c>
      <c r="Q17" s="106">
        <f t="shared" si="4"/>
        <v>0</v>
      </c>
      <c r="R17" s="106">
        <f t="shared" si="4"/>
        <v>0</v>
      </c>
      <c r="S17" s="106">
        <f t="shared" si="4"/>
        <v>0</v>
      </c>
      <c r="T17" s="106">
        <f t="shared" si="4"/>
        <v>0</v>
      </c>
      <c r="U17" s="246"/>
      <c r="V17" s="246"/>
      <c r="W17" s="245">
        <f t="shared" ref="W17" si="5">SUM(H17:V17)</f>
        <v>0</v>
      </c>
      <c r="X17" s="59"/>
    </row>
    <row r="18" spans="2:24" s="38" customFormat="1">
      <c r="B18" s="71"/>
      <c r="C18" s="98"/>
      <c r="D18" s="99"/>
      <c r="E18" s="100"/>
      <c r="F18" s="101"/>
      <c r="G18" s="10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59"/>
    </row>
    <row r="19" spans="2:24" s="38" customFormat="1">
      <c r="B19" s="71"/>
      <c r="C19" s="47"/>
      <c r="D19" s="34"/>
      <c r="E19" s="20"/>
      <c r="F19" s="20"/>
      <c r="G19" s="20"/>
      <c r="H19" s="293" t="s">
        <v>346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59"/>
    </row>
    <row r="20" spans="2:24" s="38" customFormat="1">
      <c r="B20" s="71"/>
      <c r="C20" s="48"/>
      <c r="D20" s="96"/>
      <c r="E20" s="17"/>
      <c r="F20" s="17"/>
      <c r="G20" s="20"/>
      <c r="H20" s="290" t="s">
        <v>348</v>
      </c>
      <c r="I20" s="290" t="s">
        <v>349</v>
      </c>
      <c r="J20" s="290" t="s">
        <v>350</v>
      </c>
      <c r="K20" s="290" t="s">
        <v>351</v>
      </c>
      <c r="L20" s="290" t="s">
        <v>352</v>
      </c>
      <c r="M20" s="290" t="s">
        <v>353</v>
      </c>
      <c r="N20" s="290" t="s">
        <v>354</v>
      </c>
      <c r="O20" s="290"/>
      <c r="P20" s="290"/>
      <c r="Q20" s="290"/>
      <c r="R20" s="290"/>
      <c r="S20" s="290"/>
      <c r="T20" s="290"/>
      <c r="U20" s="241"/>
      <c r="V20" s="241"/>
      <c r="W20" s="290" t="s">
        <v>347</v>
      </c>
      <c r="X20" s="59"/>
    </row>
    <row r="21" spans="2:24" s="38" customFormat="1">
      <c r="B21" s="71"/>
      <c r="C21" s="51"/>
      <c r="D21" s="97" t="s">
        <v>5</v>
      </c>
      <c r="E21" s="5" t="s">
        <v>6</v>
      </c>
      <c r="F21" s="5" t="s">
        <v>7</v>
      </c>
      <c r="G21" s="22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42"/>
      <c r="V21" s="242"/>
      <c r="W21" s="291"/>
      <c r="X21" s="59"/>
    </row>
    <row r="22" spans="2:24" s="38" customFormat="1" ht="25.2" customHeight="1">
      <c r="B22" s="71"/>
      <c r="C22" s="53"/>
      <c r="D22" s="95"/>
      <c r="E22" s="12"/>
      <c r="F22" s="12"/>
      <c r="G22" s="20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43"/>
      <c r="V22" s="243"/>
      <c r="W22" s="292"/>
      <c r="X22" s="59"/>
    </row>
    <row r="23" spans="2:24" s="38" customFormat="1">
      <c r="B23" s="71"/>
      <c r="C23" s="72"/>
      <c r="D23" s="102"/>
      <c r="E23" s="72"/>
      <c r="F23" s="72"/>
      <c r="G23" s="72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59"/>
    </row>
    <row r="24" spans="2:24" s="38" customFormat="1">
      <c r="B24" s="71"/>
      <c r="C24" s="55" t="s">
        <v>1</v>
      </c>
      <c r="D24" s="92" t="s">
        <v>477</v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72"/>
      <c r="U24" s="72"/>
      <c r="V24" s="72"/>
      <c r="W24" s="72"/>
      <c r="X24" s="59"/>
    </row>
    <row r="25" spans="2:24" s="38" customFormat="1">
      <c r="B25" s="71"/>
      <c r="C25" s="11">
        <f>C17+1</f>
        <v>7</v>
      </c>
      <c r="D25" s="18" t="s">
        <v>472</v>
      </c>
      <c r="E25" s="57" t="s">
        <v>17</v>
      </c>
      <c r="F25" s="58">
        <v>1</v>
      </c>
      <c r="G25" s="101"/>
      <c r="H25" s="29"/>
      <c r="I25" s="29"/>
      <c r="J25" s="29"/>
      <c r="K25" s="29"/>
      <c r="L25" s="29"/>
      <c r="M25" s="29"/>
      <c r="N25" s="29"/>
      <c r="O25" s="239"/>
      <c r="P25" s="239"/>
      <c r="Q25" s="239"/>
      <c r="R25" s="239"/>
      <c r="S25" s="239"/>
      <c r="T25" s="239"/>
      <c r="U25" s="249"/>
      <c r="V25" s="239"/>
      <c r="W25" s="245">
        <f>SUM(H25:V25)</f>
        <v>0</v>
      </c>
      <c r="X25" s="59"/>
    </row>
    <row r="26" spans="2:24" s="38" customFormat="1">
      <c r="B26" s="71"/>
      <c r="C26" s="11">
        <f>C25+1</f>
        <v>8</v>
      </c>
      <c r="D26" s="18" t="s">
        <v>460</v>
      </c>
      <c r="E26" s="57" t="s">
        <v>17</v>
      </c>
      <c r="F26" s="58">
        <v>1</v>
      </c>
      <c r="G26" s="101"/>
      <c r="H26" s="29"/>
      <c r="I26" s="29"/>
      <c r="J26" s="29"/>
      <c r="K26" s="29"/>
      <c r="L26" s="29"/>
      <c r="M26" s="29"/>
      <c r="N26" s="29"/>
      <c r="O26" s="239"/>
      <c r="P26" s="239"/>
      <c r="Q26" s="239"/>
      <c r="R26" s="239"/>
      <c r="S26" s="239"/>
      <c r="T26" s="239"/>
      <c r="U26" s="244"/>
      <c r="V26" s="239"/>
      <c r="W26" s="245">
        <f>SUM(H26:V26)</f>
        <v>0</v>
      </c>
      <c r="X26" s="59"/>
    </row>
    <row r="27" spans="2:24" s="38" customFormat="1">
      <c r="B27" s="71"/>
      <c r="C27" s="11">
        <f t="shared" ref="C27:C30" si="6">C26+1</f>
        <v>9</v>
      </c>
      <c r="D27" s="18" t="s">
        <v>471</v>
      </c>
      <c r="E27" s="57" t="s">
        <v>17</v>
      </c>
      <c r="F27" s="58">
        <v>1</v>
      </c>
      <c r="G27" s="101"/>
      <c r="H27" s="29"/>
      <c r="I27" s="29"/>
      <c r="J27" s="29"/>
      <c r="K27" s="29"/>
      <c r="L27" s="29"/>
      <c r="M27" s="29"/>
      <c r="N27" s="29"/>
      <c r="O27" s="239"/>
      <c r="P27" s="239"/>
      <c r="Q27" s="239"/>
      <c r="R27" s="239"/>
      <c r="S27" s="239"/>
      <c r="T27" s="239"/>
      <c r="U27" s="244"/>
      <c r="V27" s="239"/>
      <c r="W27" s="245">
        <f t="shared" ref="W27:W28" si="7">SUM(H27:V27)</f>
        <v>0</v>
      </c>
      <c r="X27" s="59"/>
    </row>
    <row r="28" spans="2:24" s="38" customFormat="1">
      <c r="B28" s="71"/>
      <c r="C28" s="11">
        <f t="shared" si="6"/>
        <v>10</v>
      </c>
      <c r="D28" s="18" t="s">
        <v>473</v>
      </c>
      <c r="E28" s="57" t="s">
        <v>17</v>
      </c>
      <c r="F28" s="58">
        <v>1</v>
      </c>
      <c r="G28" s="101"/>
      <c r="H28" s="106">
        <f>SUM(H25:H27)</f>
        <v>0</v>
      </c>
      <c r="I28" s="106">
        <f t="shared" ref="I28:N28" si="8">SUM(I25:I27)</f>
        <v>0</v>
      </c>
      <c r="J28" s="106">
        <f t="shared" si="8"/>
        <v>0</v>
      </c>
      <c r="K28" s="106">
        <f t="shared" si="8"/>
        <v>0</v>
      </c>
      <c r="L28" s="106">
        <f t="shared" si="8"/>
        <v>0</v>
      </c>
      <c r="M28" s="106">
        <f t="shared" si="8"/>
        <v>0</v>
      </c>
      <c r="N28" s="106">
        <f t="shared" si="8"/>
        <v>0</v>
      </c>
      <c r="O28" s="260"/>
      <c r="P28" s="260"/>
      <c r="Q28" s="260"/>
      <c r="R28" s="260"/>
      <c r="S28" s="260"/>
      <c r="T28" s="260"/>
      <c r="U28" s="261"/>
      <c r="V28" s="262"/>
      <c r="W28" s="245">
        <f t="shared" si="7"/>
        <v>0</v>
      </c>
      <c r="X28" s="59"/>
    </row>
    <row r="29" spans="2:24" s="38" customFormat="1">
      <c r="B29" s="71"/>
      <c r="C29" s="11">
        <f t="shared" si="6"/>
        <v>11</v>
      </c>
      <c r="D29" s="18" t="s">
        <v>474</v>
      </c>
      <c r="E29" s="57" t="s">
        <v>17</v>
      </c>
      <c r="F29" s="58">
        <v>1</v>
      </c>
      <c r="G29" s="101"/>
      <c r="H29" s="29"/>
      <c r="I29" s="29"/>
      <c r="J29" s="29"/>
      <c r="K29" s="29"/>
      <c r="L29" s="29"/>
      <c r="M29" s="29"/>
      <c r="N29" s="29"/>
      <c r="O29" s="239"/>
      <c r="P29" s="239"/>
      <c r="Q29" s="239"/>
      <c r="R29" s="239"/>
      <c r="S29" s="239"/>
      <c r="T29" s="239"/>
      <c r="U29" s="249"/>
      <c r="V29" s="239"/>
      <c r="W29" s="245">
        <f>SUM(H29:T29)</f>
        <v>0</v>
      </c>
      <c r="X29" s="59"/>
    </row>
    <row r="30" spans="2:24" s="38" customFormat="1">
      <c r="B30" s="71"/>
      <c r="C30" s="11">
        <f t="shared" si="6"/>
        <v>12</v>
      </c>
      <c r="D30" s="18" t="s">
        <v>475</v>
      </c>
      <c r="E30" s="57" t="s">
        <v>17</v>
      </c>
      <c r="F30" s="58">
        <v>1</v>
      </c>
      <c r="G30" s="101"/>
      <c r="H30" s="106">
        <f>H28-H29</f>
        <v>0</v>
      </c>
      <c r="I30" s="106">
        <f t="shared" ref="I30:N30" si="9">I28-I29</f>
        <v>0</v>
      </c>
      <c r="J30" s="106">
        <f t="shared" si="9"/>
        <v>0</v>
      </c>
      <c r="K30" s="106">
        <f t="shared" si="9"/>
        <v>0</v>
      </c>
      <c r="L30" s="106">
        <f t="shared" si="9"/>
        <v>0</v>
      </c>
      <c r="M30" s="106">
        <f t="shared" si="9"/>
        <v>0</v>
      </c>
      <c r="N30" s="106">
        <f t="shared" si="9"/>
        <v>0</v>
      </c>
      <c r="O30" s="260"/>
      <c r="P30" s="260"/>
      <c r="Q30" s="260"/>
      <c r="R30" s="260"/>
      <c r="S30" s="260"/>
      <c r="T30" s="260"/>
      <c r="U30" s="261"/>
      <c r="V30" s="262"/>
      <c r="W30" s="245">
        <f>SUM(H30:T30)</f>
        <v>0</v>
      </c>
      <c r="X30" s="59"/>
    </row>
    <row r="31" spans="2:24" s="38" customFormat="1">
      <c r="B31" s="71"/>
      <c r="C31" s="98"/>
      <c r="D31" s="99"/>
      <c r="E31" s="100"/>
      <c r="F31" s="101"/>
      <c r="G31" s="10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59"/>
    </row>
    <row r="32" spans="2:24" s="38" customFormat="1">
      <c r="B32" s="71"/>
      <c r="C32" s="98"/>
      <c r="D32" s="99"/>
      <c r="E32" s="100"/>
      <c r="F32" s="101"/>
      <c r="G32" s="10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59"/>
    </row>
    <row r="33" spans="2:24" s="38" customFormat="1">
      <c r="B33" s="71"/>
      <c r="C33" s="47"/>
      <c r="D33" s="34"/>
      <c r="E33" s="20"/>
      <c r="F33" s="20"/>
      <c r="G33" s="20"/>
      <c r="H33" s="293" t="s">
        <v>356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59"/>
    </row>
    <row r="34" spans="2:24" s="38" customFormat="1">
      <c r="B34" s="71"/>
      <c r="C34" s="48"/>
      <c r="D34" s="96"/>
      <c r="E34" s="17"/>
      <c r="F34" s="17"/>
      <c r="G34" s="20"/>
      <c r="H34" s="290" t="s">
        <v>357</v>
      </c>
      <c r="I34" s="290" t="s">
        <v>358</v>
      </c>
      <c r="J34" s="290" t="s">
        <v>359</v>
      </c>
      <c r="K34" s="290" t="s">
        <v>360</v>
      </c>
      <c r="L34" s="290" t="s">
        <v>361</v>
      </c>
      <c r="M34" s="290" t="s">
        <v>362</v>
      </c>
      <c r="N34" s="290" t="s">
        <v>363</v>
      </c>
      <c r="O34" s="290" t="s">
        <v>364</v>
      </c>
      <c r="P34" s="290" t="s">
        <v>365</v>
      </c>
      <c r="Q34" s="290" t="s">
        <v>366</v>
      </c>
      <c r="R34" s="290" t="s">
        <v>367</v>
      </c>
      <c r="S34" s="290" t="s">
        <v>368</v>
      </c>
      <c r="T34" s="290" t="s">
        <v>369</v>
      </c>
      <c r="U34" s="290" t="s">
        <v>370</v>
      </c>
      <c r="V34" s="290" t="s">
        <v>371</v>
      </c>
      <c r="W34" s="290" t="s">
        <v>355</v>
      </c>
      <c r="X34" s="59"/>
    </row>
    <row r="35" spans="2:24" s="38" customFormat="1">
      <c r="B35" s="71"/>
      <c r="C35" s="51"/>
      <c r="D35" s="97" t="s">
        <v>5</v>
      </c>
      <c r="E35" s="5" t="s">
        <v>6</v>
      </c>
      <c r="F35" s="5" t="s">
        <v>7</v>
      </c>
      <c r="G35" s="22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59"/>
    </row>
    <row r="36" spans="2:24" s="38" customFormat="1" ht="25.2" customHeight="1">
      <c r="B36" s="71"/>
      <c r="C36" s="53"/>
      <c r="D36" s="95"/>
      <c r="E36" s="12"/>
      <c r="F36" s="12"/>
      <c r="G36" s="20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59"/>
    </row>
    <row r="37" spans="2:24" s="38" customFormat="1">
      <c r="B37" s="71"/>
      <c r="C37" s="72"/>
      <c r="D37" s="102"/>
      <c r="E37" s="72"/>
      <c r="F37" s="72"/>
      <c r="G37" s="72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59"/>
    </row>
    <row r="38" spans="2:24" s="38" customFormat="1">
      <c r="B38" s="71"/>
      <c r="C38" s="55" t="s">
        <v>8</v>
      </c>
      <c r="D38" s="92" t="s">
        <v>478</v>
      </c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72"/>
      <c r="U38" s="72"/>
      <c r="V38" s="72"/>
      <c r="W38" s="72"/>
      <c r="X38" s="59"/>
    </row>
    <row r="39" spans="2:24" s="38" customFormat="1">
      <c r="B39" s="71"/>
      <c r="C39" s="11">
        <f>C30+1</f>
        <v>13</v>
      </c>
      <c r="D39" s="18" t="s">
        <v>472</v>
      </c>
      <c r="E39" s="57" t="s">
        <v>17</v>
      </c>
      <c r="F39" s="58">
        <v>1</v>
      </c>
      <c r="G39" s="101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45">
        <f>SUM(H39:V39)</f>
        <v>0</v>
      </c>
      <c r="X39" s="59"/>
    </row>
    <row r="40" spans="2:24" s="38" customFormat="1">
      <c r="B40" s="71"/>
      <c r="C40" s="11">
        <f>C39+1</f>
        <v>14</v>
      </c>
      <c r="D40" s="18" t="s">
        <v>460</v>
      </c>
      <c r="E40" s="57" t="s">
        <v>17</v>
      </c>
      <c r="F40" s="58">
        <v>1</v>
      </c>
      <c r="G40" s="10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45">
        <f>SUM(H40:V40)</f>
        <v>0</v>
      </c>
      <c r="X40" s="59"/>
    </row>
    <row r="41" spans="2:24" s="38" customFormat="1">
      <c r="B41" s="71"/>
      <c r="C41" s="11">
        <f t="shared" ref="C41:C44" si="10">C40+1</f>
        <v>15</v>
      </c>
      <c r="D41" s="18" t="s">
        <v>471</v>
      </c>
      <c r="E41" s="57" t="s">
        <v>17</v>
      </c>
      <c r="F41" s="58">
        <v>1</v>
      </c>
      <c r="G41" s="101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45">
        <f t="shared" ref="W41:W42" si="11">SUM(H41:V41)</f>
        <v>0</v>
      </c>
      <c r="X41" s="59"/>
    </row>
    <row r="42" spans="2:24" s="38" customFormat="1">
      <c r="B42" s="71"/>
      <c r="C42" s="11">
        <f t="shared" si="10"/>
        <v>16</v>
      </c>
      <c r="D42" s="18" t="s">
        <v>473</v>
      </c>
      <c r="E42" s="57" t="s">
        <v>17</v>
      </c>
      <c r="F42" s="58">
        <v>1</v>
      </c>
      <c r="G42" s="101"/>
      <c r="H42" s="106">
        <f>SUM(H39:H41)</f>
        <v>0</v>
      </c>
      <c r="I42" s="106">
        <f t="shared" ref="I42:V42" si="12">SUM(I39:I41)</f>
        <v>0</v>
      </c>
      <c r="J42" s="106">
        <f t="shared" si="12"/>
        <v>0</v>
      </c>
      <c r="K42" s="106">
        <f t="shared" si="12"/>
        <v>0</v>
      </c>
      <c r="L42" s="106">
        <f t="shared" si="12"/>
        <v>0</v>
      </c>
      <c r="M42" s="106">
        <f t="shared" si="12"/>
        <v>0</v>
      </c>
      <c r="N42" s="106">
        <f t="shared" si="12"/>
        <v>0</v>
      </c>
      <c r="O42" s="106">
        <f t="shared" si="12"/>
        <v>0</v>
      </c>
      <c r="P42" s="106">
        <f t="shared" si="12"/>
        <v>0</v>
      </c>
      <c r="Q42" s="106">
        <f t="shared" si="12"/>
        <v>0</v>
      </c>
      <c r="R42" s="106">
        <f t="shared" si="12"/>
        <v>0</v>
      </c>
      <c r="S42" s="106">
        <f t="shared" si="12"/>
        <v>0</v>
      </c>
      <c r="T42" s="106">
        <f t="shared" si="12"/>
        <v>0</v>
      </c>
      <c r="U42" s="106">
        <f t="shared" si="12"/>
        <v>0</v>
      </c>
      <c r="V42" s="106">
        <f t="shared" si="12"/>
        <v>0</v>
      </c>
      <c r="W42" s="245">
        <f t="shared" si="11"/>
        <v>0</v>
      </c>
      <c r="X42" s="59"/>
    </row>
    <row r="43" spans="2:24" s="38" customFormat="1">
      <c r="B43" s="71"/>
      <c r="C43" s="11">
        <f t="shared" si="10"/>
        <v>17</v>
      </c>
      <c r="D43" s="18" t="s">
        <v>474</v>
      </c>
      <c r="E43" s="57" t="s">
        <v>17</v>
      </c>
      <c r="F43" s="58">
        <v>1</v>
      </c>
      <c r="G43" s="101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45">
        <f>SUM(H43:T43)</f>
        <v>0</v>
      </c>
      <c r="X43" s="59"/>
    </row>
    <row r="44" spans="2:24" s="38" customFormat="1">
      <c r="B44" s="71"/>
      <c r="C44" s="11">
        <f t="shared" si="10"/>
        <v>18</v>
      </c>
      <c r="D44" s="18" t="s">
        <v>475</v>
      </c>
      <c r="E44" s="57" t="s">
        <v>17</v>
      </c>
      <c r="F44" s="58">
        <v>1</v>
      </c>
      <c r="G44" s="101"/>
      <c r="H44" s="106">
        <f>H42-H43</f>
        <v>0</v>
      </c>
      <c r="I44" s="106">
        <f t="shared" ref="I44:V44" si="13">I42-I43</f>
        <v>0</v>
      </c>
      <c r="J44" s="106">
        <f t="shared" si="13"/>
        <v>0</v>
      </c>
      <c r="K44" s="106">
        <f t="shared" si="13"/>
        <v>0</v>
      </c>
      <c r="L44" s="106">
        <f t="shared" si="13"/>
        <v>0</v>
      </c>
      <c r="M44" s="106">
        <f t="shared" si="13"/>
        <v>0</v>
      </c>
      <c r="N44" s="106">
        <f t="shared" si="13"/>
        <v>0</v>
      </c>
      <c r="O44" s="106">
        <f t="shared" si="13"/>
        <v>0</v>
      </c>
      <c r="P44" s="106">
        <f t="shared" si="13"/>
        <v>0</v>
      </c>
      <c r="Q44" s="106">
        <f t="shared" si="13"/>
        <v>0</v>
      </c>
      <c r="R44" s="106">
        <f t="shared" si="13"/>
        <v>0</v>
      </c>
      <c r="S44" s="106">
        <f t="shared" si="13"/>
        <v>0</v>
      </c>
      <c r="T44" s="106">
        <f t="shared" si="13"/>
        <v>0</v>
      </c>
      <c r="U44" s="106">
        <f t="shared" si="13"/>
        <v>0</v>
      </c>
      <c r="V44" s="106">
        <f t="shared" si="13"/>
        <v>0</v>
      </c>
      <c r="W44" s="245">
        <f>SUM(H44:T44)</f>
        <v>0</v>
      </c>
      <c r="X44" s="59"/>
    </row>
    <row r="45" spans="2:24" s="38" customFormat="1">
      <c r="B45" s="71"/>
      <c r="C45" s="20"/>
      <c r="D45" s="36"/>
      <c r="E45" s="35"/>
      <c r="F45" s="20"/>
      <c r="G45" s="20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59"/>
    </row>
    <row r="46" spans="2:24" s="38" customFormat="1">
      <c r="B46" s="71"/>
      <c r="C46" s="98"/>
      <c r="D46" s="99"/>
      <c r="E46" s="100"/>
      <c r="F46" s="101"/>
      <c r="G46" s="10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59"/>
    </row>
    <row r="47" spans="2:24" s="38" customFormat="1">
      <c r="B47" s="71"/>
      <c r="C47" s="47"/>
      <c r="D47" s="34"/>
      <c r="E47" s="20"/>
      <c r="F47" s="20"/>
      <c r="G47" s="20"/>
      <c r="H47" s="293" t="s">
        <v>372</v>
      </c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59"/>
    </row>
    <row r="48" spans="2:24" s="38" customFormat="1">
      <c r="B48" s="71"/>
      <c r="C48" s="48"/>
      <c r="D48" s="96"/>
      <c r="E48" s="17"/>
      <c r="F48" s="17"/>
      <c r="G48" s="20"/>
      <c r="H48" s="290" t="s">
        <v>374</v>
      </c>
      <c r="I48" s="290" t="s">
        <v>375</v>
      </c>
      <c r="J48" s="290" t="s">
        <v>376</v>
      </c>
      <c r="K48" s="290" t="s">
        <v>377</v>
      </c>
      <c r="L48" s="290" t="s">
        <v>378</v>
      </c>
      <c r="M48" s="290" t="s">
        <v>379</v>
      </c>
      <c r="N48" s="290" t="s">
        <v>380</v>
      </c>
      <c r="O48" s="290" t="s">
        <v>381</v>
      </c>
      <c r="P48" s="290"/>
      <c r="Q48" s="290"/>
      <c r="R48" s="290"/>
      <c r="S48" s="290"/>
      <c r="T48" s="290"/>
      <c r="U48" s="241"/>
      <c r="V48" s="241"/>
      <c r="W48" s="290" t="s">
        <v>373</v>
      </c>
      <c r="X48" s="59"/>
    </row>
    <row r="49" spans="1:24" s="38" customFormat="1">
      <c r="B49" s="71"/>
      <c r="C49" s="51"/>
      <c r="D49" s="97" t="s">
        <v>5</v>
      </c>
      <c r="E49" s="5" t="s">
        <v>6</v>
      </c>
      <c r="F49" s="5" t="s">
        <v>7</v>
      </c>
      <c r="G49" s="22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42"/>
      <c r="V49" s="242"/>
      <c r="W49" s="291"/>
      <c r="X49" s="59"/>
    </row>
    <row r="50" spans="1:24" s="38" customFormat="1" ht="28.8" customHeight="1">
      <c r="B50" s="71"/>
      <c r="C50" s="53"/>
      <c r="D50" s="95"/>
      <c r="E50" s="12"/>
      <c r="F50" s="12"/>
      <c r="G50" s="20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43"/>
      <c r="V50" s="243"/>
      <c r="W50" s="292"/>
      <c r="X50" s="59"/>
    </row>
    <row r="51" spans="1:24" s="38" customFormat="1">
      <c r="B51" s="71"/>
      <c r="C51" s="72"/>
      <c r="D51" s="102"/>
      <c r="E51" s="72"/>
      <c r="F51" s="72"/>
      <c r="G51" s="72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59"/>
    </row>
    <row r="52" spans="1:24" s="38" customFormat="1">
      <c r="B52" s="71"/>
      <c r="C52" s="55" t="s">
        <v>9</v>
      </c>
      <c r="D52" s="92" t="s">
        <v>479</v>
      </c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72"/>
      <c r="U52" s="72"/>
      <c r="V52" s="72"/>
      <c r="W52" s="72"/>
      <c r="X52" s="59"/>
    </row>
    <row r="53" spans="1:24" s="38" customFormat="1">
      <c r="B53" s="71"/>
      <c r="C53" s="11">
        <f>C44+1</f>
        <v>19</v>
      </c>
      <c r="D53" s="18" t="s">
        <v>472</v>
      </c>
      <c r="E53" s="57" t="s">
        <v>17</v>
      </c>
      <c r="F53" s="58">
        <v>1</v>
      </c>
      <c r="G53" s="101"/>
      <c r="H53" s="29"/>
      <c r="I53" s="29"/>
      <c r="J53" s="29"/>
      <c r="K53" s="29"/>
      <c r="L53" s="29"/>
      <c r="M53" s="29"/>
      <c r="N53" s="29"/>
      <c r="O53" s="29"/>
      <c r="P53" s="238"/>
      <c r="Q53" s="238"/>
      <c r="R53" s="238"/>
      <c r="S53" s="238"/>
      <c r="T53" s="247"/>
      <c r="U53" s="238"/>
      <c r="V53" s="238"/>
      <c r="W53" s="245">
        <f>SUM(H53:V53)</f>
        <v>0</v>
      </c>
      <c r="X53" s="59"/>
    </row>
    <row r="54" spans="1:24" s="38" customFormat="1">
      <c r="B54" s="71"/>
      <c r="C54" s="11">
        <f>C53+1</f>
        <v>20</v>
      </c>
      <c r="D54" s="18" t="s">
        <v>460</v>
      </c>
      <c r="E54" s="57" t="s">
        <v>17</v>
      </c>
      <c r="F54" s="58">
        <v>1</v>
      </c>
      <c r="G54" s="101"/>
      <c r="H54" s="29"/>
      <c r="I54" s="29"/>
      <c r="J54" s="29"/>
      <c r="K54" s="29"/>
      <c r="L54" s="29"/>
      <c r="M54" s="29"/>
      <c r="N54" s="29"/>
      <c r="O54" s="29"/>
      <c r="P54" s="239"/>
      <c r="Q54" s="239"/>
      <c r="R54" s="239"/>
      <c r="S54" s="239"/>
      <c r="T54" s="249"/>
      <c r="U54" s="239"/>
      <c r="V54" s="239"/>
      <c r="W54" s="245">
        <f>SUM(H54:V54)</f>
        <v>0</v>
      </c>
      <c r="X54" s="59"/>
    </row>
    <row r="55" spans="1:24" s="38" customFormat="1">
      <c r="B55" s="71"/>
      <c r="C55" s="11">
        <f t="shared" ref="C55:C58" si="14">C54+1</f>
        <v>21</v>
      </c>
      <c r="D55" s="18" t="s">
        <v>471</v>
      </c>
      <c r="E55" s="57" t="s">
        <v>17</v>
      </c>
      <c r="F55" s="58">
        <v>1</v>
      </c>
      <c r="G55" s="101"/>
      <c r="H55" s="29"/>
      <c r="I55" s="29"/>
      <c r="J55" s="29"/>
      <c r="K55" s="29"/>
      <c r="L55" s="29"/>
      <c r="M55" s="29"/>
      <c r="N55" s="29"/>
      <c r="O55" s="29"/>
      <c r="P55" s="178"/>
      <c r="Q55" s="178"/>
      <c r="R55" s="178"/>
      <c r="S55" s="178"/>
      <c r="T55" s="250"/>
      <c r="U55" s="178"/>
      <c r="V55" s="178"/>
      <c r="W55" s="245">
        <f t="shared" ref="W55:W56" si="15">SUM(H55:V55)</f>
        <v>0</v>
      </c>
      <c r="X55" s="59"/>
    </row>
    <row r="56" spans="1:24" s="38" customFormat="1">
      <c r="B56" s="71"/>
      <c r="C56" s="11">
        <f t="shared" si="14"/>
        <v>22</v>
      </c>
      <c r="D56" s="18" t="s">
        <v>473</v>
      </c>
      <c r="E56" s="57" t="s">
        <v>17</v>
      </c>
      <c r="F56" s="58">
        <v>1</v>
      </c>
      <c r="G56" s="101"/>
      <c r="H56" s="106">
        <f>SUM(H53:H55)</f>
        <v>0</v>
      </c>
      <c r="I56" s="106">
        <f t="shared" ref="I56:O56" si="16">SUM(I53:I55)</f>
        <v>0</v>
      </c>
      <c r="J56" s="106">
        <f t="shared" si="16"/>
        <v>0</v>
      </c>
      <c r="K56" s="106">
        <f t="shared" si="16"/>
        <v>0</v>
      </c>
      <c r="L56" s="106">
        <f t="shared" si="16"/>
        <v>0</v>
      </c>
      <c r="M56" s="106">
        <f t="shared" si="16"/>
        <v>0</v>
      </c>
      <c r="N56" s="106">
        <f t="shared" si="16"/>
        <v>0</v>
      </c>
      <c r="O56" s="106">
        <f t="shared" si="16"/>
        <v>0</v>
      </c>
      <c r="P56" s="240"/>
      <c r="Q56" s="240"/>
      <c r="R56" s="240"/>
      <c r="S56" s="240"/>
      <c r="T56" s="248"/>
      <c r="U56" s="246"/>
      <c r="V56" s="246"/>
      <c r="W56" s="245">
        <f t="shared" si="15"/>
        <v>0</v>
      </c>
      <c r="X56" s="59"/>
    </row>
    <row r="57" spans="1:24" s="38" customFormat="1">
      <c r="B57" s="71"/>
      <c r="C57" s="11">
        <f t="shared" si="14"/>
        <v>23</v>
      </c>
      <c r="D57" s="18" t="s">
        <v>474</v>
      </c>
      <c r="E57" s="57" t="s">
        <v>17</v>
      </c>
      <c r="F57" s="58">
        <v>1</v>
      </c>
      <c r="G57" s="101"/>
      <c r="H57" s="29"/>
      <c r="I57" s="29"/>
      <c r="J57" s="29"/>
      <c r="K57" s="29"/>
      <c r="L57" s="29"/>
      <c r="M57" s="29"/>
      <c r="N57" s="29"/>
      <c r="O57" s="29"/>
      <c r="P57" s="238"/>
      <c r="Q57" s="238"/>
      <c r="R57" s="238"/>
      <c r="S57" s="238"/>
      <c r="T57" s="247"/>
      <c r="U57" s="238"/>
      <c r="V57" s="238"/>
      <c r="W57" s="245">
        <f>SUM(H57:T57)</f>
        <v>0</v>
      </c>
      <c r="X57" s="59"/>
    </row>
    <row r="58" spans="1:24" s="38" customFormat="1">
      <c r="B58" s="71"/>
      <c r="C58" s="11">
        <f t="shared" si="14"/>
        <v>24</v>
      </c>
      <c r="D58" s="18" t="s">
        <v>475</v>
      </c>
      <c r="E58" s="57" t="s">
        <v>17</v>
      </c>
      <c r="F58" s="58">
        <v>1</v>
      </c>
      <c r="G58" s="101"/>
      <c r="H58" s="106">
        <f>H56-H57</f>
        <v>0</v>
      </c>
      <c r="I58" s="106">
        <f t="shared" ref="I58:O58" si="17">I56-I57</f>
        <v>0</v>
      </c>
      <c r="J58" s="106">
        <f t="shared" si="17"/>
        <v>0</v>
      </c>
      <c r="K58" s="106">
        <f t="shared" si="17"/>
        <v>0</v>
      </c>
      <c r="L58" s="106">
        <f t="shared" si="17"/>
        <v>0</v>
      </c>
      <c r="M58" s="106">
        <f t="shared" si="17"/>
        <v>0</v>
      </c>
      <c r="N58" s="106">
        <f t="shared" si="17"/>
        <v>0</v>
      </c>
      <c r="O58" s="106">
        <f t="shared" si="17"/>
        <v>0</v>
      </c>
      <c r="P58" s="240"/>
      <c r="Q58" s="240"/>
      <c r="R58" s="240"/>
      <c r="S58" s="240"/>
      <c r="T58" s="248"/>
      <c r="U58" s="246"/>
      <c r="V58" s="246"/>
      <c r="W58" s="245">
        <f>SUM(H58:T58)</f>
        <v>0</v>
      </c>
      <c r="X58" s="59"/>
    </row>
    <row r="59" spans="1:24" s="38" customFormat="1">
      <c r="B59" s="71"/>
      <c r="C59" s="20"/>
      <c r="D59" s="36"/>
      <c r="E59" s="35"/>
      <c r="F59" s="20"/>
      <c r="G59" s="20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59"/>
    </row>
    <row r="60" spans="1:24" s="38" customFormat="1">
      <c r="A60" s="59"/>
      <c r="B60" s="72"/>
      <c r="C60" s="72"/>
      <c r="D60" s="10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59"/>
    </row>
    <row r="61" spans="1:24" s="38" customFormat="1">
      <c r="A61" s="59"/>
      <c r="C61" s="98"/>
      <c r="D61" s="99"/>
      <c r="E61" s="100"/>
      <c r="F61" s="100"/>
      <c r="G61" s="101"/>
      <c r="H61" s="101"/>
      <c r="I61" s="290" t="s">
        <v>517</v>
      </c>
      <c r="J61" s="290" t="s">
        <v>518</v>
      </c>
      <c r="X61" s="59"/>
    </row>
    <row r="62" spans="1:24" s="38" customFormat="1">
      <c r="A62" s="59"/>
      <c r="C62" s="98"/>
      <c r="D62" s="99"/>
      <c r="E62" s="100"/>
      <c r="F62" s="100"/>
      <c r="G62" s="101"/>
      <c r="H62" s="101"/>
      <c r="I62" s="291"/>
      <c r="J62" s="291"/>
      <c r="X62" s="59"/>
    </row>
    <row r="63" spans="1:24" s="38" customFormat="1">
      <c r="A63" s="59"/>
      <c r="C63" s="98"/>
      <c r="D63" s="99"/>
      <c r="E63" s="100"/>
      <c r="F63" s="100"/>
      <c r="G63" s="101"/>
      <c r="H63" s="101"/>
      <c r="I63" s="292"/>
      <c r="J63" s="292"/>
      <c r="X63" s="59"/>
    </row>
    <row r="64" spans="1:24" s="38" customFormat="1">
      <c r="A64" s="59"/>
      <c r="C64" s="98"/>
      <c r="D64" s="99"/>
      <c r="E64" s="100"/>
      <c r="F64" s="101"/>
      <c r="G64" s="101"/>
      <c r="H64" s="111"/>
      <c r="I64" s="111"/>
      <c r="J64" s="111"/>
      <c r="X64" s="59"/>
    </row>
    <row r="65" spans="1:24" s="38" customFormat="1">
      <c r="A65" s="59"/>
      <c r="C65" s="55" t="s">
        <v>11</v>
      </c>
      <c r="D65" s="92" t="s">
        <v>480</v>
      </c>
      <c r="E65" s="268" t="s">
        <v>515</v>
      </c>
      <c r="F65" s="23"/>
      <c r="G65" s="24"/>
      <c r="H65" s="101"/>
      <c r="I65" s="111"/>
      <c r="J65" s="111"/>
      <c r="X65" s="59"/>
    </row>
    <row r="66" spans="1:24" s="38" customFormat="1">
      <c r="A66" s="59"/>
      <c r="C66" s="11">
        <f>C58+1</f>
        <v>25</v>
      </c>
      <c r="D66" s="264" t="s">
        <v>481</v>
      </c>
      <c r="E66" s="265">
        <v>1</v>
      </c>
      <c r="F66" s="57" t="s">
        <v>516</v>
      </c>
      <c r="G66" s="58">
        <v>1</v>
      </c>
      <c r="H66" s="101"/>
      <c r="I66" s="106">
        <f>SUM(I67:I68)</f>
        <v>0</v>
      </c>
      <c r="J66" s="74" t="e">
        <f>I66/$I$100</f>
        <v>#DIV/0!</v>
      </c>
      <c r="X66" s="59"/>
    </row>
    <row r="67" spans="1:24" s="38" customFormat="1">
      <c r="A67" s="59"/>
      <c r="C67" s="11">
        <f>C66+1</f>
        <v>26</v>
      </c>
      <c r="D67" s="18" t="s">
        <v>482</v>
      </c>
      <c r="E67" s="263">
        <v>11</v>
      </c>
      <c r="F67" s="57" t="s">
        <v>516</v>
      </c>
      <c r="G67" s="58">
        <v>1</v>
      </c>
      <c r="H67" s="101"/>
      <c r="I67" s="29"/>
      <c r="J67" s="74" t="e">
        <f t="shared" ref="J67:J100" si="18">I67/$I$100</f>
        <v>#DIV/0!</v>
      </c>
      <c r="X67" s="59"/>
    </row>
    <row r="68" spans="1:24" s="38" customFormat="1">
      <c r="A68" s="59"/>
      <c r="C68" s="11">
        <f t="shared" ref="C68:C99" si="19">C67+1</f>
        <v>27</v>
      </c>
      <c r="D68" s="18" t="s">
        <v>483</v>
      </c>
      <c r="E68" s="263">
        <v>12</v>
      </c>
      <c r="F68" s="57" t="s">
        <v>516</v>
      </c>
      <c r="G68" s="58">
        <v>1</v>
      </c>
      <c r="H68" s="101"/>
      <c r="I68" s="29"/>
      <c r="J68" s="74" t="e">
        <f t="shared" si="18"/>
        <v>#DIV/0!</v>
      </c>
      <c r="X68" s="59"/>
    </row>
    <row r="69" spans="1:24" s="38" customFormat="1">
      <c r="A69" s="59"/>
      <c r="C69" s="11">
        <f t="shared" si="19"/>
        <v>28</v>
      </c>
      <c r="D69" s="264" t="s">
        <v>484</v>
      </c>
      <c r="E69" s="265">
        <v>2</v>
      </c>
      <c r="F69" s="57" t="s">
        <v>516</v>
      </c>
      <c r="G69" s="58">
        <v>1</v>
      </c>
      <c r="H69" s="101"/>
      <c r="I69" s="106">
        <f>SUM(I70:I73)</f>
        <v>0</v>
      </c>
      <c r="J69" s="74" t="e">
        <f t="shared" si="18"/>
        <v>#DIV/0!</v>
      </c>
      <c r="X69" s="59"/>
    </row>
    <row r="70" spans="1:24" s="38" customFormat="1">
      <c r="A70" s="59"/>
      <c r="C70" s="11">
        <f t="shared" si="19"/>
        <v>29</v>
      </c>
      <c r="D70" s="18" t="s">
        <v>485</v>
      </c>
      <c r="E70" s="263">
        <v>21</v>
      </c>
      <c r="F70" s="57" t="s">
        <v>516</v>
      </c>
      <c r="G70" s="58">
        <v>1</v>
      </c>
      <c r="H70" s="101"/>
      <c r="I70" s="29"/>
      <c r="J70" s="74" t="e">
        <f t="shared" si="18"/>
        <v>#DIV/0!</v>
      </c>
      <c r="X70" s="59"/>
    </row>
    <row r="71" spans="1:24" s="38" customFormat="1">
      <c r="A71" s="59"/>
      <c r="C71" s="11">
        <f t="shared" si="19"/>
        <v>30</v>
      </c>
      <c r="D71" s="18" t="s">
        <v>486</v>
      </c>
      <c r="E71" s="263">
        <v>22</v>
      </c>
      <c r="F71" s="57" t="s">
        <v>516</v>
      </c>
      <c r="G71" s="58">
        <v>1</v>
      </c>
      <c r="H71" s="101"/>
      <c r="I71" s="29"/>
      <c r="J71" s="74" t="e">
        <f t="shared" si="18"/>
        <v>#DIV/0!</v>
      </c>
      <c r="X71" s="59"/>
    </row>
    <row r="72" spans="1:24" s="38" customFormat="1">
      <c r="A72" s="59"/>
      <c r="C72" s="11">
        <f t="shared" si="19"/>
        <v>31</v>
      </c>
      <c r="D72" s="18" t="s">
        <v>487</v>
      </c>
      <c r="E72" s="263">
        <v>23</v>
      </c>
      <c r="F72" s="57" t="s">
        <v>516</v>
      </c>
      <c r="G72" s="58">
        <v>1</v>
      </c>
      <c r="H72" s="101"/>
      <c r="I72" s="29"/>
      <c r="J72" s="74" t="e">
        <f t="shared" si="18"/>
        <v>#DIV/0!</v>
      </c>
      <c r="X72" s="59"/>
    </row>
    <row r="73" spans="1:24" s="38" customFormat="1">
      <c r="A73" s="59"/>
      <c r="C73" s="11">
        <f t="shared" si="19"/>
        <v>32</v>
      </c>
      <c r="D73" s="18" t="s">
        <v>488</v>
      </c>
      <c r="E73" s="263">
        <v>24</v>
      </c>
      <c r="F73" s="57" t="s">
        <v>516</v>
      </c>
      <c r="G73" s="58">
        <v>1</v>
      </c>
      <c r="H73" s="101"/>
      <c r="I73" s="29"/>
      <c r="J73" s="74" t="e">
        <f t="shared" si="18"/>
        <v>#DIV/0!</v>
      </c>
      <c r="X73" s="59"/>
    </row>
    <row r="74" spans="1:24" s="38" customFormat="1">
      <c r="A74" s="59"/>
      <c r="C74" s="11">
        <f t="shared" si="19"/>
        <v>33</v>
      </c>
      <c r="D74" s="264" t="s">
        <v>489</v>
      </c>
      <c r="E74" s="265">
        <v>3</v>
      </c>
      <c r="F74" s="57" t="s">
        <v>516</v>
      </c>
      <c r="G74" s="58">
        <v>1</v>
      </c>
      <c r="H74" s="101"/>
      <c r="I74" s="106">
        <f>SUM(I75:I79)</f>
        <v>0</v>
      </c>
      <c r="J74" s="74" t="e">
        <f t="shared" si="18"/>
        <v>#DIV/0!</v>
      </c>
      <c r="X74" s="59"/>
    </row>
    <row r="75" spans="1:24" s="38" customFormat="1">
      <c r="A75" s="59"/>
      <c r="C75" s="11">
        <f t="shared" si="19"/>
        <v>34</v>
      </c>
      <c r="D75" s="18" t="s">
        <v>490</v>
      </c>
      <c r="E75" s="263">
        <v>31</v>
      </c>
      <c r="F75" s="57" t="s">
        <v>516</v>
      </c>
      <c r="G75" s="58">
        <v>1</v>
      </c>
      <c r="H75" s="101"/>
      <c r="I75" s="29"/>
      <c r="J75" s="74" t="e">
        <f t="shared" si="18"/>
        <v>#DIV/0!</v>
      </c>
      <c r="X75" s="59"/>
    </row>
    <row r="76" spans="1:24" s="38" customFormat="1">
      <c r="A76" s="59"/>
      <c r="C76" s="11">
        <f t="shared" si="19"/>
        <v>35</v>
      </c>
      <c r="D76" s="18" t="s">
        <v>491</v>
      </c>
      <c r="E76" s="263">
        <v>32</v>
      </c>
      <c r="F76" s="57" t="s">
        <v>516</v>
      </c>
      <c r="G76" s="58">
        <v>1</v>
      </c>
      <c r="H76" s="101"/>
      <c r="I76" s="29"/>
      <c r="J76" s="74" t="e">
        <f t="shared" si="18"/>
        <v>#DIV/0!</v>
      </c>
      <c r="X76" s="59"/>
    </row>
    <row r="77" spans="1:24" s="38" customFormat="1">
      <c r="A77" s="59"/>
      <c r="C77" s="11">
        <f t="shared" si="19"/>
        <v>36</v>
      </c>
      <c r="D77" s="18" t="s">
        <v>492</v>
      </c>
      <c r="E77" s="263">
        <v>33</v>
      </c>
      <c r="F77" s="57" t="s">
        <v>516</v>
      </c>
      <c r="G77" s="58">
        <v>1</v>
      </c>
      <c r="H77" s="101"/>
      <c r="I77" s="29"/>
      <c r="J77" s="74" t="e">
        <f t="shared" si="18"/>
        <v>#DIV/0!</v>
      </c>
      <c r="X77" s="59"/>
    </row>
    <row r="78" spans="1:24" s="38" customFormat="1">
      <c r="A78" s="59"/>
      <c r="C78" s="11">
        <f t="shared" si="19"/>
        <v>37</v>
      </c>
      <c r="D78" s="18" t="s">
        <v>493</v>
      </c>
      <c r="E78" s="263">
        <v>34</v>
      </c>
      <c r="F78" s="57" t="s">
        <v>516</v>
      </c>
      <c r="G78" s="58">
        <v>1</v>
      </c>
      <c r="H78" s="101"/>
      <c r="I78" s="29"/>
      <c r="J78" s="74" t="e">
        <f t="shared" si="18"/>
        <v>#DIV/0!</v>
      </c>
      <c r="X78" s="59"/>
    </row>
    <row r="79" spans="1:24" s="38" customFormat="1">
      <c r="A79" s="59"/>
      <c r="C79" s="11">
        <f t="shared" si="19"/>
        <v>38</v>
      </c>
      <c r="D79" s="18" t="s">
        <v>494</v>
      </c>
      <c r="E79" s="263">
        <v>35</v>
      </c>
      <c r="F79" s="57" t="s">
        <v>516</v>
      </c>
      <c r="G79" s="58">
        <v>1</v>
      </c>
      <c r="H79" s="101"/>
      <c r="I79" s="29"/>
      <c r="J79" s="74" t="e">
        <f t="shared" si="18"/>
        <v>#DIV/0!</v>
      </c>
      <c r="X79" s="59"/>
    </row>
    <row r="80" spans="1:24" s="38" customFormat="1">
      <c r="A80" s="59"/>
      <c r="C80" s="11">
        <f t="shared" si="19"/>
        <v>39</v>
      </c>
      <c r="D80" s="264" t="s">
        <v>495</v>
      </c>
      <c r="E80" s="265">
        <v>4</v>
      </c>
      <c r="F80" s="57" t="s">
        <v>516</v>
      </c>
      <c r="G80" s="58">
        <v>1</v>
      </c>
      <c r="H80" s="101"/>
      <c r="I80" s="106">
        <f>SUM(I81:I82)</f>
        <v>0</v>
      </c>
      <c r="J80" s="74" t="e">
        <f t="shared" si="18"/>
        <v>#DIV/0!</v>
      </c>
      <c r="X80" s="59"/>
    </row>
    <row r="81" spans="1:24" s="38" customFormat="1">
      <c r="A81" s="59"/>
      <c r="C81" s="11">
        <f t="shared" si="19"/>
        <v>40</v>
      </c>
      <c r="D81" s="18" t="s">
        <v>496</v>
      </c>
      <c r="E81" s="263">
        <v>41</v>
      </c>
      <c r="F81" s="57" t="s">
        <v>516</v>
      </c>
      <c r="G81" s="58">
        <v>1</v>
      </c>
      <c r="H81" s="101"/>
      <c r="I81" s="29"/>
      <c r="J81" s="74" t="e">
        <f t="shared" si="18"/>
        <v>#DIV/0!</v>
      </c>
      <c r="X81" s="59"/>
    </row>
    <row r="82" spans="1:24" s="38" customFormat="1">
      <c r="A82" s="59"/>
      <c r="C82" s="11">
        <f t="shared" si="19"/>
        <v>41</v>
      </c>
      <c r="D82" s="18" t="s">
        <v>497</v>
      </c>
      <c r="E82" s="263">
        <v>42</v>
      </c>
      <c r="F82" s="57" t="s">
        <v>516</v>
      </c>
      <c r="G82" s="58">
        <v>1</v>
      </c>
      <c r="H82" s="101"/>
      <c r="I82" s="29"/>
      <c r="J82" s="74" t="e">
        <f t="shared" si="18"/>
        <v>#DIV/0!</v>
      </c>
      <c r="X82" s="59"/>
    </row>
    <row r="83" spans="1:24" s="38" customFormat="1">
      <c r="A83" s="59"/>
      <c r="C83" s="11">
        <f t="shared" si="19"/>
        <v>42</v>
      </c>
      <c r="D83" s="264" t="s">
        <v>498</v>
      </c>
      <c r="E83" s="265">
        <v>5</v>
      </c>
      <c r="F83" s="57" t="s">
        <v>516</v>
      </c>
      <c r="G83" s="58">
        <v>1</v>
      </c>
      <c r="H83" s="101"/>
      <c r="I83" s="106">
        <f>SUM(I84:I87)</f>
        <v>0</v>
      </c>
      <c r="J83" s="74" t="e">
        <f t="shared" si="18"/>
        <v>#DIV/0!</v>
      </c>
      <c r="X83" s="59"/>
    </row>
    <row r="84" spans="1:24" s="38" customFormat="1">
      <c r="A84" s="59"/>
      <c r="C84" s="11">
        <f t="shared" si="19"/>
        <v>43</v>
      </c>
      <c r="D84" s="18" t="s">
        <v>499</v>
      </c>
      <c r="E84" s="263">
        <v>51</v>
      </c>
      <c r="F84" s="57" t="s">
        <v>516</v>
      </c>
      <c r="G84" s="58">
        <v>1</v>
      </c>
      <c r="H84" s="101"/>
      <c r="I84" s="29"/>
      <c r="J84" s="74" t="e">
        <f t="shared" si="18"/>
        <v>#DIV/0!</v>
      </c>
      <c r="X84" s="59"/>
    </row>
    <row r="85" spans="1:24" s="38" customFormat="1">
      <c r="A85" s="59"/>
      <c r="C85" s="11">
        <f t="shared" si="19"/>
        <v>44</v>
      </c>
      <c r="D85" s="18" t="s">
        <v>500</v>
      </c>
      <c r="E85" s="263">
        <v>52</v>
      </c>
      <c r="F85" s="57" t="s">
        <v>516</v>
      </c>
      <c r="G85" s="58">
        <v>1</v>
      </c>
      <c r="H85" s="101"/>
      <c r="I85" s="29"/>
      <c r="J85" s="74" t="e">
        <f t="shared" si="18"/>
        <v>#DIV/0!</v>
      </c>
      <c r="X85" s="59"/>
    </row>
    <row r="86" spans="1:24" s="38" customFormat="1">
      <c r="A86" s="59"/>
      <c r="C86" s="11">
        <f t="shared" si="19"/>
        <v>45</v>
      </c>
      <c r="D86" s="18" t="s">
        <v>501</v>
      </c>
      <c r="E86" s="263">
        <v>53</v>
      </c>
      <c r="F86" s="57" t="s">
        <v>516</v>
      </c>
      <c r="G86" s="58">
        <v>1</v>
      </c>
      <c r="H86" s="101"/>
      <c r="I86" s="29"/>
      <c r="J86" s="74" t="e">
        <f t="shared" si="18"/>
        <v>#DIV/0!</v>
      </c>
      <c r="X86" s="59"/>
    </row>
    <row r="87" spans="1:24" s="38" customFormat="1">
      <c r="A87" s="59"/>
      <c r="C87" s="11">
        <f t="shared" si="19"/>
        <v>46</v>
      </c>
      <c r="D87" s="18" t="s">
        <v>502</v>
      </c>
      <c r="E87" s="263">
        <v>54</v>
      </c>
      <c r="F87" s="57" t="s">
        <v>516</v>
      </c>
      <c r="G87" s="58">
        <v>1</v>
      </c>
      <c r="H87" s="101"/>
      <c r="I87" s="29"/>
      <c r="J87" s="74" t="e">
        <f t="shared" si="18"/>
        <v>#DIV/0!</v>
      </c>
      <c r="X87" s="59"/>
    </row>
    <row r="88" spans="1:24" s="38" customFormat="1">
      <c r="A88" s="59"/>
      <c r="C88" s="11">
        <f t="shared" si="19"/>
        <v>47</v>
      </c>
      <c r="D88" s="264" t="s">
        <v>503</v>
      </c>
      <c r="E88" s="265">
        <v>6</v>
      </c>
      <c r="F88" s="57" t="s">
        <v>516</v>
      </c>
      <c r="G88" s="58">
        <v>1</v>
      </c>
      <c r="H88" s="101"/>
      <c r="I88" s="106">
        <f>SUM(I89:I90)</f>
        <v>0</v>
      </c>
      <c r="J88" s="74" t="e">
        <f t="shared" si="18"/>
        <v>#DIV/0!</v>
      </c>
      <c r="X88" s="59"/>
    </row>
    <row r="89" spans="1:24" s="38" customFormat="1">
      <c r="A89" s="59"/>
      <c r="C89" s="11">
        <f t="shared" si="19"/>
        <v>48</v>
      </c>
      <c r="D89" s="18" t="s">
        <v>504</v>
      </c>
      <c r="E89" s="263">
        <v>61</v>
      </c>
      <c r="F89" s="57" t="s">
        <v>516</v>
      </c>
      <c r="G89" s="58">
        <v>1</v>
      </c>
      <c r="H89" s="101"/>
      <c r="I89" s="29"/>
      <c r="J89" s="74" t="e">
        <f t="shared" si="18"/>
        <v>#DIV/0!</v>
      </c>
      <c r="X89" s="59"/>
    </row>
    <row r="90" spans="1:24" s="38" customFormat="1">
      <c r="A90" s="59"/>
      <c r="C90" s="11">
        <f t="shared" si="19"/>
        <v>49</v>
      </c>
      <c r="D90" s="18" t="s">
        <v>505</v>
      </c>
      <c r="E90" s="263">
        <v>62</v>
      </c>
      <c r="F90" s="57" t="s">
        <v>516</v>
      </c>
      <c r="G90" s="58">
        <v>1</v>
      </c>
      <c r="H90" s="101"/>
      <c r="I90" s="29"/>
      <c r="J90" s="74" t="e">
        <f t="shared" si="18"/>
        <v>#DIV/0!</v>
      </c>
      <c r="X90" s="59"/>
    </row>
    <row r="91" spans="1:24" s="38" customFormat="1">
      <c r="A91" s="59"/>
      <c r="C91" s="11">
        <f t="shared" si="19"/>
        <v>50</v>
      </c>
      <c r="D91" s="264" t="s">
        <v>506</v>
      </c>
      <c r="E91" s="265">
        <v>7</v>
      </c>
      <c r="F91" s="57" t="s">
        <v>516</v>
      </c>
      <c r="G91" s="58">
        <v>1</v>
      </c>
      <c r="H91" s="101"/>
      <c r="I91" s="106">
        <f>SUM(I92:I93)</f>
        <v>0</v>
      </c>
      <c r="J91" s="74" t="e">
        <f t="shared" si="18"/>
        <v>#DIV/0!</v>
      </c>
      <c r="X91" s="59"/>
    </row>
    <row r="92" spans="1:24" s="38" customFormat="1">
      <c r="A92" s="59"/>
      <c r="C92" s="11">
        <f t="shared" si="19"/>
        <v>51</v>
      </c>
      <c r="D92" s="18" t="s">
        <v>507</v>
      </c>
      <c r="E92" s="263">
        <v>71</v>
      </c>
      <c r="F92" s="57" t="s">
        <v>516</v>
      </c>
      <c r="G92" s="58">
        <v>1</v>
      </c>
      <c r="H92" s="101"/>
      <c r="I92" s="29"/>
      <c r="J92" s="74" t="e">
        <f t="shared" si="18"/>
        <v>#DIV/0!</v>
      </c>
      <c r="X92" s="59"/>
    </row>
    <row r="93" spans="1:24" s="38" customFormat="1">
      <c r="A93" s="59"/>
      <c r="C93" s="11">
        <f t="shared" si="19"/>
        <v>52</v>
      </c>
      <c r="D93" s="18" t="s">
        <v>508</v>
      </c>
      <c r="E93" s="263">
        <v>72</v>
      </c>
      <c r="F93" s="57" t="s">
        <v>516</v>
      </c>
      <c r="G93" s="58">
        <v>1</v>
      </c>
      <c r="H93" s="101"/>
      <c r="I93" s="29"/>
      <c r="J93" s="74" t="e">
        <f t="shared" si="18"/>
        <v>#DIV/0!</v>
      </c>
      <c r="X93" s="59"/>
    </row>
    <row r="94" spans="1:24" s="38" customFormat="1">
      <c r="A94" s="59"/>
      <c r="C94" s="11">
        <f t="shared" si="19"/>
        <v>53</v>
      </c>
      <c r="D94" s="264" t="s">
        <v>509</v>
      </c>
      <c r="E94" s="265">
        <v>8</v>
      </c>
      <c r="F94" s="57" t="s">
        <v>516</v>
      </c>
      <c r="G94" s="58">
        <v>1</v>
      </c>
      <c r="H94" s="101"/>
      <c r="I94" s="106">
        <f>SUM(I95:I96)</f>
        <v>0</v>
      </c>
      <c r="J94" s="74" t="e">
        <f t="shared" si="18"/>
        <v>#DIV/0!</v>
      </c>
      <c r="X94" s="59"/>
    </row>
    <row r="95" spans="1:24" s="38" customFormat="1">
      <c r="A95" s="59"/>
      <c r="C95" s="11">
        <f t="shared" si="19"/>
        <v>54</v>
      </c>
      <c r="D95" s="18" t="s">
        <v>510</v>
      </c>
      <c r="E95" s="263">
        <v>81</v>
      </c>
      <c r="F95" s="57" t="s">
        <v>516</v>
      </c>
      <c r="G95" s="58">
        <v>1</v>
      </c>
      <c r="H95" s="101"/>
      <c r="I95" s="29"/>
      <c r="J95" s="74" t="e">
        <f t="shared" si="18"/>
        <v>#DIV/0!</v>
      </c>
      <c r="X95" s="59"/>
    </row>
    <row r="96" spans="1:24" s="38" customFormat="1">
      <c r="A96" s="59"/>
      <c r="C96" s="11">
        <f t="shared" si="19"/>
        <v>55</v>
      </c>
      <c r="D96" s="18" t="s">
        <v>511</v>
      </c>
      <c r="E96" s="263">
        <v>82</v>
      </c>
      <c r="F96" s="57" t="s">
        <v>516</v>
      </c>
      <c r="G96" s="58">
        <v>1</v>
      </c>
      <c r="H96" s="101"/>
      <c r="I96" s="29"/>
      <c r="J96" s="74" t="e">
        <f t="shared" si="18"/>
        <v>#DIV/0!</v>
      </c>
      <c r="X96" s="59"/>
    </row>
    <row r="97" spans="1:31" s="38" customFormat="1">
      <c r="A97" s="59"/>
      <c r="C97" s="11">
        <f t="shared" si="19"/>
        <v>56</v>
      </c>
      <c r="D97" s="264" t="s">
        <v>512</v>
      </c>
      <c r="E97" s="265">
        <v>9</v>
      </c>
      <c r="F97" s="57" t="s">
        <v>516</v>
      </c>
      <c r="G97" s="58">
        <v>1</v>
      </c>
      <c r="H97" s="101"/>
      <c r="I97" s="106">
        <f>SUM(I98:I99)</f>
        <v>0</v>
      </c>
      <c r="J97" s="74" t="e">
        <f t="shared" si="18"/>
        <v>#DIV/0!</v>
      </c>
      <c r="X97" s="59"/>
    </row>
    <row r="98" spans="1:31" s="38" customFormat="1">
      <c r="A98" s="59"/>
      <c r="C98" s="11">
        <f t="shared" si="19"/>
        <v>57</v>
      </c>
      <c r="D98" s="18" t="s">
        <v>513</v>
      </c>
      <c r="E98" s="263">
        <v>91</v>
      </c>
      <c r="F98" s="57" t="s">
        <v>516</v>
      </c>
      <c r="G98" s="58">
        <v>1</v>
      </c>
      <c r="H98" s="101"/>
      <c r="I98" s="29"/>
      <c r="J98" s="74" t="e">
        <f t="shared" si="18"/>
        <v>#DIV/0!</v>
      </c>
      <c r="X98" s="59"/>
    </row>
    <row r="99" spans="1:31" s="38" customFormat="1">
      <c r="A99" s="59"/>
      <c r="C99" s="11">
        <f t="shared" si="19"/>
        <v>58</v>
      </c>
      <c r="D99" s="18" t="s">
        <v>514</v>
      </c>
      <c r="E99" s="263">
        <v>92</v>
      </c>
      <c r="F99" s="57" t="s">
        <v>516</v>
      </c>
      <c r="G99" s="58">
        <v>1</v>
      </c>
      <c r="H99" s="101"/>
      <c r="I99" s="29"/>
      <c r="J99" s="74" t="e">
        <f t="shared" si="18"/>
        <v>#DIV/0!</v>
      </c>
      <c r="X99" s="59"/>
    </row>
    <row r="100" spans="1:31" s="38" customFormat="1">
      <c r="A100" s="59"/>
      <c r="C100" s="11">
        <v>64</v>
      </c>
      <c r="D100" s="18" t="s">
        <v>519</v>
      </c>
      <c r="E100" s="263"/>
      <c r="F100" s="57" t="s">
        <v>516</v>
      </c>
      <c r="G100" s="58">
        <v>1</v>
      </c>
      <c r="H100" s="101"/>
      <c r="I100" s="266">
        <f>I66+I69+I74+I80+I83+I88+I91+I94+I97</f>
        <v>0</v>
      </c>
      <c r="J100" s="267" t="e">
        <f t="shared" si="18"/>
        <v>#DIV/0!</v>
      </c>
      <c r="X100" s="59"/>
    </row>
    <row r="101" spans="1:31" s="38" customFormat="1" ht="15.6" thickBot="1">
      <c r="A101" s="59"/>
      <c r="B101" s="60"/>
      <c r="C101" s="61"/>
      <c r="D101" s="103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2"/>
      <c r="Y101" s="72"/>
      <c r="Z101" s="72"/>
      <c r="AA101" s="72"/>
      <c r="AB101" s="72"/>
      <c r="AC101" s="72"/>
      <c r="AD101" s="72"/>
      <c r="AE101" s="72"/>
    </row>
    <row r="102" spans="1:31" s="38" customFormat="1" ht="15.6" thickBot="1">
      <c r="D102" s="93"/>
      <c r="Y102" s="72"/>
      <c r="Z102" s="72"/>
      <c r="AA102" s="72"/>
      <c r="AB102" s="72"/>
      <c r="AC102" s="72"/>
      <c r="AD102" s="72"/>
      <c r="AE102" s="72"/>
    </row>
    <row r="103" spans="1:31" s="38" customFormat="1">
      <c r="B103" s="67"/>
      <c r="C103" s="19"/>
      <c r="D103" s="166"/>
      <c r="E103" s="167"/>
      <c r="F103" s="19"/>
      <c r="G103" s="19"/>
      <c r="H103" s="66"/>
      <c r="I103" s="168"/>
      <c r="J103" s="70"/>
    </row>
    <row r="104" spans="1:31" s="38" customFormat="1">
      <c r="B104" s="71"/>
      <c r="C104" s="55"/>
      <c r="D104" s="92" t="s">
        <v>138</v>
      </c>
      <c r="E104" s="23"/>
      <c r="F104" s="24"/>
      <c r="G104" s="24"/>
      <c r="H104" s="72"/>
      <c r="I104" s="110"/>
      <c r="J104" s="59"/>
    </row>
    <row r="105" spans="1:31" s="38" customFormat="1">
      <c r="B105" s="71"/>
      <c r="C105" s="161"/>
      <c r="D105" s="18" t="s">
        <v>185</v>
      </c>
      <c r="E105" s="270"/>
      <c r="F105" s="101"/>
      <c r="G105" s="101"/>
      <c r="H105" s="269"/>
      <c r="I105" s="107" t="str">
        <f>IF(I100=(W15+W28+W42+W56),"OK","Error")</f>
        <v>OK</v>
      </c>
      <c r="J105" s="59"/>
    </row>
    <row r="106" spans="1:31" s="38" customFormat="1" ht="15.6" thickBot="1">
      <c r="B106" s="60"/>
      <c r="C106" s="61"/>
      <c r="D106" s="103"/>
      <c r="E106" s="61"/>
      <c r="F106" s="61"/>
      <c r="G106" s="61"/>
      <c r="H106" s="61"/>
      <c r="I106" s="61"/>
      <c r="J106" s="62"/>
    </row>
    <row r="107" spans="1:31" s="38" customFormat="1">
      <c r="D107" s="93"/>
    </row>
    <row r="108" spans="1:31" s="38" customFormat="1">
      <c r="D108" s="93"/>
    </row>
    <row r="109" spans="1:31" s="38" customFormat="1">
      <c r="D109" s="93"/>
    </row>
    <row r="110" spans="1:31" s="38" customFormat="1">
      <c r="D110" s="93"/>
    </row>
    <row r="111" spans="1:31" s="38" customFormat="1">
      <c r="D111" s="93"/>
    </row>
    <row r="112" spans="1:31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4" s="38" customFormat="1">
      <c r="D337" s="93"/>
    </row>
    <row r="338" spans="4:4" s="38" customFormat="1">
      <c r="D338" s="93"/>
    </row>
    <row r="339" spans="4:4" s="38" customFormat="1">
      <c r="D339" s="93"/>
    </row>
  </sheetData>
  <mergeCells count="64">
    <mergeCell ref="I61:I63"/>
    <mergeCell ref="J61:J63"/>
    <mergeCell ref="M20:M22"/>
    <mergeCell ref="H6:W6"/>
    <mergeCell ref="W7:W9"/>
    <mergeCell ref="H19:W19"/>
    <mergeCell ref="R7:R9"/>
    <mergeCell ref="S7:S9"/>
    <mergeCell ref="T7:T9"/>
    <mergeCell ref="L7:L9"/>
    <mergeCell ref="M7:M9"/>
    <mergeCell ref="N7:N9"/>
    <mergeCell ref="O7:O9"/>
    <mergeCell ref="P7:P9"/>
    <mergeCell ref="Q7:Q9"/>
    <mergeCell ref="H7:H9"/>
    <mergeCell ref="I7:I9"/>
    <mergeCell ref="J7:J9"/>
    <mergeCell ref="H20:H22"/>
    <mergeCell ref="I20:I22"/>
    <mergeCell ref="J20:J22"/>
    <mergeCell ref="K20:K22"/>
    <mergeCell ref="K7:K9"/>
    <mergeCell ref="L20:L22"/>
    <mergeCell ref="T20:T22"/>
    <mergeCell ref="W20:W22"/>
    <mergeCell ref="N20:N22"/>
    <mergeCell ref="O20:O22"/>
    <mergeCell ref="P20:P22"/>
    <mergeCell ref="Q20:Q22"/>
    <mergeCell ref="R20:R22"/>
    <mergeCell ref="S20:S22"/>
    <mergeCell ref="H33:W33"/>
    <mergeCell ref="H34:H36"/>
    <mergeCell ref="I34:I36"/>
    <mergeCell ref="J34:J36"/>
    <mergeCell ref="K34:K36"/>
    <mergeCell ref="L34:L36"/>
    <mergeCell ref="M34:M36"/>
    <mergeCell ref="N34:N36"/>
    <mergeCell ref="U34:U36"/>
    <mergeCell ref="V34:V36"/>
    <mergeCell ref="T34:T36"/>
    <mergeCell ref="W48:W50"/>
    <mergeCell ref="W34:W36"/>
    <mergeCell ref="H47:W47"/>
    <mergeCell ref="H48:H50"/>
    <mergeCell ref="I48:I50"/>
    <mergeCell ref="J48:J50"/>
    <mergeCell ref="K48:K50"/>
    <mergeCell ref="L48:L50"/>
    <mergeCell ref="M48:M50"/>
    <mergeCell ref="N48:N50"/>
    <mergeCell ref="O48:O50"/>
    <mergeCell ref="O34:O36"/>
    <mergeCell ref="P34:P36"/>
    <mergeCell ref="Q34:Q36"/>
    <mergeCell ref="R34:R36"/>
    <mergeCell ref="S34:S36"/>
    <mergeCell ref="P48:P50"/>
    <mergeCell ref="Q48:Q50"/>
    <mergeCell ref="R48:R50"/>
    <mergeCell ref="S48:S50"/>
    <mergeCell ref="T48:T50"/>
  </mergeCells>
  <conditionalFormatting sqref="AX5">
    <cfRule type="containsText" dxfId="0" priority="1" operator="containsText" text="ERROR">
      <formula>NOT(ISERROR(SEARCH("ERROR",AX5)))</formula>
    </cfRule>
  </conditionalFormatting>
  <pageMargins left="0.7" right="0.7" top="0.75" bottom="0.75" header="0.3" footer="0.3"/>
  <pageSetup paperSize="9" scale="47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H31"/>
  <sheetViews>
    <sheetView zoomScale="85" zoomScaleNormal="85" workbookViewId="0">
      <selection activeCell="C4" sqref="C4"/>
    </sheetView>
  </sheetViews>
  <sheetFormatPr defaultColWidth="8.90625" defaultRowHeight="13.2"/>
  <cols>
    <col min="1" max="1" width="2.81640625" style="144" customWidth="1"/>
    <col min="2" max="2" width="2.54296875" style="144" customWidth="1"/>
    <col min="3" max="3" width="8.90625" style="144"/>
    <col min="4" max="4" width="15" style="152" customWidth="1"/>
    <col min="5" max="5" width="56.90625" style="144" customWidth="1"/>
    <col min="6" max="6" width="21.54296875" style="144" customWidth="1"/>
    <col min="7" max="7" width="28.81640625" style="144" customWidth="1"/>
    <col min="8" max="8" width="4.54296875" style="144" customWidth="1"/>
    <col min="9" max="16384" width="8.90625" style="144"/>
  </cols>
  <sheetData>
    <row r="1" spans="2:8" ht="13.8" thickBot="1"/>
    <row r="2" spans="2:8">
      <c r="B2" s="129"/>
      <c r="C2" s="130"/>
      <c r="D2" s="153"/>
      <c r="E2" s="130"/>
      <c r="F2" s="130"/>
      <c r="G2" s="130"/>
      <c r="H2" s="131"/>
    </row>
    <row r="3" spans="2:8">
      <c r="B3" s="132"/>
      <c r="C3" s="133" t="s">
        <v>43</v>
      </c>
      <c r="D3" s="154" t="s">
        <v>16</v>
      </c>
      <c r="E3" s="133" t="s">
        <v>44</v>
      </c>
      <c r="F3" s="133" t="s">
        <v>45</v>
      </c>
      <c r="G3" s="133" t="s">
        <v>46</v>
      </c>
      <c r="H3" s="134"/>
    </row>
    <row r="4" spans="2:8">
      <c r="B4" s="132"/>
      <c r="C4" s="145" t="s">
        <v>154</v>
      </c>
      <c r="D4" s="155">
        <v>44882</v>
      </c>
      <c r="E4" s="146" t="s">
        <v>564</v>
      </c>
      <c r="F4" s="146"/>
      <c r="G4" s="135"/>
      <c r="H4" s="134"/>
    </row>
    <row r="5" spans="2:8">
      <c r="B5" s="132"/>
      <c r="C5" s="147"/>
      <c r="D5" s="155"/>
      <c r="E5" s="146"/>
      <c r="F5" s="146"/>
      <c r="G5" s="148"/>
      <c r="H5" s="134"/>
    </row>
    <row r="6" spans="2:8">
      <c r="B6" s="132"/>
      <c r="C6" s="149"/>
      <c r="D6" s="156"/>
      <c r="E6" s="150"/>
      <c r="F6" s="150"/>
      <c r="G6" s="151"/>
      <c r="H6" s="134"/>
    </row>
    <row r="7" spans="2:8">
      <c r="B7" s="132"/>
      <c r="C7" s="136"/>
      <c r="D7" s="157"/>
      <c r="E7" s="137"/>
      <c r="F7" s="137"/>
      <c r="G7" s="135"/>
      <c r="H7" s="134"/>
    </row>
    <row r="8" spans="2:8">
      <c r="B8" s="132"/>
      <c r="C8" s="136"/>
      <c r="D8" s="157"/>
      <c r="E8" s="137"/>
      <c r="F8" s="137"/>
      <c r="G8" s="135"/>
      <c r="H8" s="134"/>
    </row>
    <row r="9" spans="2:8">
      <c r="B9" s="132"/>
      <c r="C9" s="136"/>
      <c r="D9" s="157"/>
      <c r="E9" s="137"/>
      <c r="F9" s="137"/>
      <c r="G9" s="135"/>
      <c r="H9" s="134"/>
    </row>
    <row r="10" spans="2:8">
      <c r="B10" s="132"/>
      <c r="C10" s="136"/>
      <c r="D10" s="157"/>
      <c r="E10" s="137"/>
      <c r="F10" s="137"/>
      <c r="G10" s="135"/>
      <c r="H10" s="134"/>
    </row>
    <row r="11" spans="2:8">
      <c r="B11" s="132"/>
      <c r="C11" s="136"/>
      <c r="D11" s="157"/>
      <c r="E11" s="137"/>
      <c r="F11" s="137"/>
      <c r="G11" s="135"/>
      <c r="H11" s="134"/>
    </row>
    <row r="12" spans="2:8">
      <c r="B12" s="132"/>
      <c r="C12" s="136"/>
      <c r="D12" s="157"/>
      <c r="E12" s="137"/>
      <c r="F12" s="137"/>
      <c r="G12" s="135"/>
      <c r="H12" s="134"/>
    </row>
    <row r="13" spans="2:8">
      <c r="B13" s="132"/>
      <c r="C13" s="136"/>
      <c r="D13" s="157"/>
      <c r="E13" s="137"/>
      <c r="F13" s="137"/>
      <c r="G13" s="135"/>
      <c r="H13" s="134"/>
    </row>
    <row r="14" spans="2:8">
      <c r="B14" s="132"/>
      <c r="C14" s="136"/>
      <c r="D14" s="157"/>
      <c r="E14" s="137"/>
      <c r="F14" s="137"/>
      <c r="G14" s="135"/>
      <c r="H14" s="134"/>
    </row>
    <row r="15" spans="2:8">
      <c r="B15" s="132"/>
      <c r="C15" s="136"/>
      <c r="D15" s="157"/>
      <c r="E15" s="137"/>
      <c r="F15" s="137"/>
      <c r="G15" s="135"/>
      <c r="H15" s="134"/>
    </row>
    <row r="16" spans="2:8">
      <c r="B16" s="132"/>
      <c r="C16" s="136"/>
      <c r="D16" s="157"/>
      <c r="E16" s="137"/>
      <c r="F16" s="137"/>
      <c r="G16" s="135"/>
      <c r="H16" s="134"/>
    </row>
    <row r="17" spans="2:8">
      <c r="B17" s="132"/>
      <c r="C17" s="136"/>
      <c r="D17" s="157"/>
      <c r="E17" s="137"/>
      <c r="F17" s="137"/>
      <c r="G17" s="135"/>
      <c r="H17" s="134"/>
    </row>
    <row r="18" spans="2:8">
      <c r="B18" s="132"/>
      <c r="C18" s="136"/>
      <c r="D18" s="157"/>
      <c r="E18" s="137"/>
      <c r="F18" s="137"/>
      <c r="G18" s="135"/>
      <c r="H18" s="134"/>
    </row>
    <row r="19" spans="2:8">
      <c r="B19" s="132"/>
      <c r="C19" s="136"/>
      <c r="D19" s="157"/>
      <c r="E19" s="137"/>
      <c r="F19" s="137"/>
      <c r="G19" s="135"/>
      <c r="H19" s="134"/>
    </row>
    <row r="20" spans="2:8">
      <c r="B20" s="132"/>
      <c r="C20" s="136"/>
      <c r="D20" s="157"/>
      <c r="E20" s="137"/>
      <c r="F20" s="137"/>
      <c r="G20" s="135"/>
      <c r="H20" s="134"/>
    </row>
    <row r="21" spans="2:8">
      <c r="B21" s="132"/>
      <c r="C21" s="136"/>
      <c r="D21" s="157"/>
      <c r="E21" s="137"/>
      <c r="F21" s="137"/>
      <c r="G21" s="135"/>
      <c r="H21" s="134"/>
    </row>
    <row r="22" spans="2:8">
      <c r="B22" s="132"/>
      <c r="C22" s="136"/>
      <c r="D22" s="157"/>
      <c r="E22" s="137"/>
      <c r="F22" s="137"/>
      <c r="G22" s="135"/>
      <c r="H22" s="134"/>
    </row>
    <row r="23" spans="2:8">
      <c r="B23" s="132"/>
      <c r="C23" s="136"/>
      <c r="D23" s="157"/>
      <c r="E23" s="137"/>
      <c r="F23" s="137"/>
      <c r="G23" s="135"/>
      <c r="H23" s="134"/>
    </row>
    <row r="24" spans="2:8">
      <c r="B24" s="132"/>
      <c r="C24" s="136"/>
      <c r="D24" s="157"/>
      <c r="E24" s="137"/>
      <c r="F24" s="137"/>
      <c r="G24" s="135"/>
      <c r="H24" s="134"/>
    </row>
    <row r="25" spans="2:8">
      <c r="B25" s="132"/>
      <c r="C25" s="136"/>
      <c r="D25" s="157"/>
      <c r="E25" s="137"/>
      <c r="F25" s="137"/>
      <c r="G25" s="135"/>
      <c r="H25" s="134"/>
    </row>
    <row r="26" spans="2:8">
      <c r="B26" s="132"/>
      <c r="C26" s="136"/>
      <c r="D26" s="157"/>
      <c r="E26" s="137"/>
      <c r="F26" s="137"/>
      <c r="G26" s="135"/>
      <c r="H26" s="134"/>
    </row>
    <row r="27" spans="2:8">
      <c r="B27" s="132"/>
      <c r="C27" s="136"/>
      <c r="D27" s="157"/>
      <c r="E27" s="137"/>
      <c r="F27" s="137"/>
      <c r="G27" s="135"/>
      <c r="H27" s="134"/>
    </row>
    <row r="28" spans="2:8">
      <c r="B28" s="132"/>
      <c r="C28" s="136"/>
      <c r="D28" s="157"/>
      <c r="E28" s="137"/>
      <c r="F28" s="137"/>
      <c r="G28" s="135"/>
      <c r="H28" s="134"/>
    </row>
    <row r="29" spans="2:8">
      <c r="B29" s="132"/>
      <c r="C29" s="136"/>
      <c r="D29" s="157"/>
      <c r="E29" s="137"/>
      <c r="F29" s="137"/>
      <c r="G29" s="135"/>
      <c r="H29" s="134"/>
    </row>
    <row r="30" spans="2:8">
      <c r="B30" s="132"/>
      <c r="C30" s="138"/>
      <c r="D30" s="158"/>
      <c r="E30" s="139"/>
      <c r="F30" s="139"/>
      <c r="G30" s="140"/>
      <c r="H30" s="134"/>
    </row>
    <row r="31" spans="2:8" ht="13.8" thickBot="1">
      <c r="B31" s="141"/>
      <c r="C31" s="142"/>
      <c r="D31" s="159"/>
      <c r="E31" s="142"/>
      <c r="F31" s="142"/>
      <c r="G31" s="142"/>
      <c r="H31" s="14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O345"/>
  <sheetViews>
    <sheetView showGridLines="0" zoomScale="85" zoomScaleNormal="85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35.81640625" style="50" customWidth="1"/>
    <col min="5" max="5" width="5.08984375" style="50" customWidth="1"/>
    <col min="6" max="6" width="4.6328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1:93" s="38" customFormat="1" ht="15.6" thickBot="1"/>
    <row r="2" spans="1:93" s="38" customFormat="1">
      <c r="B2" s="39"/>
      <c r="C2" s="40"/>
      <c r="D2" s="41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1:93" s="38" customFormat="1">
      <c r="B3" s="43"/>
      <c r="C3" s="44" t="s">
        <v>32</v>
      </c>
      <c r="D3" s="2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1:93" s="38" customFormat="1">
      <c r="B4" s="43"/>
      <c r="C4" s="44" t="str">
        <f>Index!C3</f>
        <v>2020-25</v>
      </c>
      <c r="D4" s="2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1:93" s="38" customFormat="1">
      <c r="B5" s="43"/>
      <c r="C5" s="46" t="s">
        <v>42</v>
      </c>
      <c r="D5" s="2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1:93" s="38" customFormat="1">
      <c r="B6" s="43"/>
      <c r="C6" s="47"/>
      <c r="D6" s="24"/>
      <c r="E6" s="20"/>
      <c r="F6" s="20"/>
      <c r="G6" s="24"/>
      <c r="H6" s="24"/>
      <c r="I6" s="24"/>
      <c r="J6" s="24"/>
      <c r="K6" s="285" t="s">
        <v>163</v>
      </c>
      <c r="L6" s="286"/>
      <c r="M6" s="286"/>
      <c r="N6" s="286"/>
      <c r="O6" s="287"/>
      <c r="P6" s="45"/>
      <c r="Q6" s="24"/>
    </row>
    <row r="7" spans="1:93">
      <c r="B7" s="43"/>
      <c r="C7" s="48"/>
      <c r="D7" s="49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1:93">
      <c r="B8" s="43"/>
      <c r="C8" s="51"/>
      <c r="D8" s="52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1:93" s="38" customFormat="1">
      <c r="B9" s="43"/>
      <c r="C9" s="53"/>
      <c r="D9" s="54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1:93" s="38" customFormat="1">
      <c r="B10" s="43"/>
      <c r="C10" s="24"/>
      <c r="D10" s="2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1:93" s="38" customFormat="1">
      <c r="B11" s="43"/>
      <c r="C11" s="55" t="s">
        <v>0</v>
      </c>
      <c r="D11" s="56" t="s">
        <v>18</v>
      </c>
      <c r="E11" s="23"/>
      <c r="F11" s="24"/>
      <c r="G11" s="24"/>
      <c r="H11" s="22"/>
      <c r="I11" s="22"/>
      <c r="J11" s="22"/>
      <c r="K11" s="22"/>
      <c r="L11" s="22"/>
      <c r="M11" s="77"/>
      <c r="N11" s="77"/>
      <c r="O11" s="77"/>
      <c r="P11" s="45"/>
      <c r="Q11" s="24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1:93" s="38" customFormat="1">
      <c r="B12" s="43"/>
      <c r="C12" s="11">
        <v>1</v>
      </c>
      <c r="D12" s="37" t="s">
        <v>161</v>
      </c>
      <c r="E12" s="57" t="s">
        <v>17</v>
      </c>
      <c r="F12" s="58">
        <v>1</v>
      </c>
      <c r="G12" s="24"/>
      <c r="H12" s="28">
        <v>107.6</v>
      </c>
      <c r="I12" s="28">
        <v>108.6</v>
      </c>
      <c r="J12" s="85"/>
      <c r="K12" s="81">
        <v>110.4</v>
      </c>
      <c r="L12" s="160">
        <v>119</v>
      </c>
      <c r="M12" s="29"/>
      <c r="N12" s="29"/>
      <c r="O12" s="29"/>
      <c r="P12" s="45"/>
      <c r="Q12" s="24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</row>
    <row r="13" spans="1:93" s="38" customFormat="1">
      <c r="B13" s="43"/>
      <c r="C13" s="11">
        <f>C12+1</f>
        <v>2</v>
      </c>
      <c r="D13" s="37" t="s">
        <v>19</v>
      </c>
      <c r="E13" s="57" t="s">
        <v>20</v>
      </c>
      <c r="F13" s="58">
        <v>1</v>
      </c>
      <c r="G13" s="24"/>
      <c r="H13" s="10"/>
      <c r="I13" s="83">
        <f>(I12-H12)/H12</f>
        <v>9.2936802973977699E-3</v>
      </c>
      <c r="J13" s="86"/>
      <c r="K13" s="82">
        <f>(K12-I12)/I12</f>
        <v>1.6574585635359223E-2</v>
      </c>
      <c r="L13" s="74">
        <f>(L12-K12)/K12</f>
        <v>7.7898550724637625E-2</v>
      </c>
      <c r="M13" s="74">
        <f>(M12-L12)/L12</f>
        <v>-1</v>
      </c>
      <c r="N13" s="74" t="e">
        <f>(N12-M12)/M12</f>
        <v>#DIV/0!</v>
      </c>
      <c r="O13" s="74" t="e">
        <f t="shared" ref="O13" si="0">(O12-N12)/N12</f>
        <v>#DIV/0!</v>
      </c>
      <c r="P13" s="45"/>
      <c r="Q13" s="24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</row>
    <row r="14" spans="1:93" s="38" customFormat="1">
      <c r="B14" s="43"/>
      <c r="C14" s="11">
        <f>C13+1</f>
        <v>3</v>
      </c>
      <c r="D14" s="37" t="s">
        <v>162</v>
      </c>
      <c r="E14" s="57" t="s">
        <v>17</v>
      </c>
      <c r="F14" s="58">
        <v>3</v>
      </c>
      <c r="G14" s="24"/>
      <c r="H14" s="75">
        <f>($H$12/H12)</f>
        <v>1</v>
      </c>
      <c r="I14" s="75">
        <f>($H$12/I12)</f>
        <v>0.99079189686924496</v>
      </c>
      <c r="J14" s="87"/>
      <c r="K14" s="75">
        <f>($H$12/K12)</f>
        <v>0.97463768115942018</v>
      </c>
      <c r="L14" s="75">
        <f>($H$12/L12)</f>
        <v>0.90420168067226891</v>
      </c>
      <c r="M14" s="75" t="e">
        <f>($H$12/M12)</f>
        <v>#DIV/0!</v>
      </c>
      <c r="N14" s="75" t="e">
        <f>($H$12/N12)</f>
        <v>#DIV/0!</v>
      </c>
      <c r="O14" s="75" t="e">
        <f>($H$12/O12)</f>
        <v>#DIV/0!</v>
      </c>
      <c r="P14" s="45"/>
      <c r="Q14" s="24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</row>
    <row r="15" spans="1:93" s="38" customFormat="1" ht="15.6" thickBot="1">
      <c r="A15" s="59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93" s="38" customFormat="1">
      <c r="C16" s="64"/>
    </row>
    <row r="17" spans="3:9" s="38" customFormat="1">
      <c r="C17" s="90"/>
      <c r="D17" s="91"/>
      <c r="E17" s="91"/>
      <c r="F17" s="91"/>
      <c r="G17" s="91"/>
      <c r="H17" s="91"/>
      <c r="I17" s="91"/>
    </row>
    <row r="18" spans="3:9" s="38" customFormat="1"/>
    <row r="19" spans="3:9" s="38" customFormat="1"/>
    <row r="20" spans="3:9" s="38" customFormat="1"/>
    <row r="21" spans="3:9" s="38" customFormat="1"/>
    <row r="22" spans="3:9" s="38" customFormat="1"/>
    <row r="23" spans="3:9" s="38" customFormat="1"/>
    <row r="24" spans="3:9" s="38" customFormat="1"/>
    <row r="25" spans="3:9" s="38" customFormat="1"/>
    <row r="26" spans="3:9" s="38" customFormat="1"/>
    <row r="27" spans="3:9" s="38" customFormat="1"/>
    <row r="28" spans="3:9" s="38" customFormat="1"/>
    <row r="29" spans="3:9" s="38" customFormat="1"/>
    <row r="30" spans="3:9" s="38" customFormat="1"/>
    <row r="31" spans="3:9" s="38" customFormat="1"/>
    <row r="32" spans="3:9" s="38" customFormat="1"/>
    <row r="33" s="38" customFormat="1"/>
    <row r="34" s="38" customFormat="1"/>
    <row r="35" s="38" customFormat="1"/>
    <row r="36" s="38" customFormat="1"/>
    <row r="37" s="38" customFormat="1"/>
    <row r="38" s="38" customFormat="1"/>
    <row r="39" s="38" customFormat="1"/>
    <row r="40" s="38" customFormat="1"/>
    <row r="41" s="38" customFormat="1"/>
    <row r="42" s="38" customFormat="1"/>
    <row r="43" s="38" customFormat="1"/>
    <row r="44" s="38" customFormat="1"/>
    <row r="45" s="38" customFormat="1"/>
    <row r="46" s="38" customFormat="1"/>
    <row r="47" s="38" customFormat="1"/>
    <row r="48" s="38" customFormat="1"/>
    <row r="49" s="38" customFormat="1"/>
    <row r="50" s="38" customFormat="1"/>
    <row r="51" s="38" customFormat="1"/>
    <row r="52" s="38" customFormat="1"/>
    <row r="53" s="38" customFormat="1"/>
    <row r="54" s="38" customFormat="1"/>
    <row r="55" s="38" customFormat="1"/>
    <row r="56" s="38" customFormat="1"/>
    <row r="57" s="38" customFormat="1"/>
    <row r="58" s="38" customFormat="1"/>
    <row r="59" s="38" customFormat="1"/>
    <row r="60" s="38" customFormat="1"/>
    <row r="61" s="38" customFormat="1"/>
    <row r="62" s="38" customFormat="1"/>
    <row r="63" s="38" customFormat="1"/>
    <row r="64" s="38" customFormat="1"/>
    <row r="65" s="38" customFormat="1"/>
    <row r="66" s="38" customFormat="1"/>
    <row r="67" s="38" customFormat="1"/>
    <row r="68" s="38" customFormat="1"/>
    <row r="69" s="38" customFormat="1"/>
    <row r="70" s="38" customFormat="1"/>
    <row r="71" s="38" customFormat="1"/>
    <row r="72" s="38" customFormat="1"/>
    <row r="73" s="38" customFormat="1"/>
    <row r="74" s="38" customFormat="1"/>
    <row r="75" s="38" customFormat="1"/>
    <row r="76" s="38" customFormat="1"/>
    <row r="77" s="38" customFormat="1"/>
    <row r="78" s="38" customFormat="1"/>
    <row r="79" s="38" customFormat="1"/>
    <row r="80" s="38" customFormat="1"/>
    <row r="81" s="38" customFormat="1"/>
    <row r="82" s="38" customFormat="1"/>
    <row r="83" s="38" customFormat="1"/>
    <row r="84" s="38" customFormat="1"/>
    <row r="85" s="38" customFormat="1"/>
    <row r="86" s="38" customFormat="1"/>
    <row r="87" s="38" customFormat="1"/>
    <row r="88" s="38" customFormat="1"/>
    <row r="89" s="38" customFormat="1"/>
    <row r="90" s="38" customFormat="1"/>
    <row r="91" s="38" customFormat="1"/>
    <row r="92" s="38" customFormat="1"/>
    <row r="93" s="38" customFormat="1"/>
    <row r="94" s="38" customFormat="1"/>
    <row r="95" s="38" customFormat="1"/>
    <row r="96" s="38" customFormat="1"/>
    <row r="97" s="38" customFormat="1"/>
    <row r="98" s="38" customFormat="1"/>
    <row r="99" s="38" customFormat="1"/>
    <row r="100" s="38" customFormat="1"/>
    <row r="101" s="38" customFormat="1"/>
    <row r="102" s="38" customFormat="1"/>
    <row r="103" s="38" customFormat="1"/>
    <row r="104" s="38" customFormat="1"/>
    <row r="105" s="38" customFormat="1"/>
    <row r="106" s="38" customFormat="1"/>
    <row r="107" s="38" customFormat="1"/>
    <row r="108" s="38" customFormat="1"/>
    <row r="109" s="38" customFormat="1"/>
    <row r="110" s="38" customFormat="1"/>
    <row r="111" s="38" customFormat="1"/>
    <row r="112" s="38" customFormat="1"/>
    <row r="113" s="38" customFormat="1"/>
    <row r="114" s="38" customFormat="1"/>
    <row r="115" s="38" customFormat="1"/>
    <row r="116" s="38" customFormat="1"/>
    <row r="117" s="38" customFormat="1"/>
    <row r="118" s="38" customFormat="1"/>
    <row r="119" s="38" customFormat="1"/>
    <row r="120" s="38" customFormat="1"/>
    <row r="121" s="38" customFormat="1"/>
    <row r="122" s="38" customFormat="1"/>
    <row r="123" s="38" customFormat="1"/>
    <row r="124" s="38" customFormat="1"/>
    <row r="125" s="38" customFormat="1"/>
    <row r="126" s="38" customFormat="1"/>
    <row r="127" s="38" customFormat="1"/>
    <row r="128" s="38" customFormat="1"/>
    <row r="129" s="38" customFormat="1"/>
    <row r="130" s="38" customFormat="1"/>
    <row r="131" s="38" customFormat="1"/>
    <row r="132" s="38" customFormat="1"/>
    <row r="133" s="38" customFormat="1"/>
    <row r="134" s="38" customFormat="1"/>
    <row r="135" s="38" customFormat="1"/>
    <row r="136" s="38" customFormat="1"/>
    <row r="137" s="38" customFormat="1"/>
    <row r="138" s="38" customFormat="1"/>
    <row r="139" s="38" customFormat="1"/>
    <row r="140" s="38" customFormat="1"/>
    <row r="141" s="38" customFormat="1"/>
    <row r="142" s="38" customFormat="1"/>
    <row r="143" s="38" customFormat="1"/>
    <row r="144" s="38" customFormat="1"/>
    <row r="145" s="38" customFormat="1"/>
    <row r="146" s="38" customFormat="1"/>
    <row r="147" s="38" customFormat="1"/>
    <row r="148" s="38" customFormat="1"/>
    <row r="149" s="38" customFormat="1"/>
    <row r="150" s="38" customFormat="1"/>
    <row r="151" s="38" customFormat="1"/>
    <row r="152" s="38" customFormat="1"/>
    <row r="153" s="38" customFormat="1"/>
    <row r="154" s="38" customFormat="1"/>
    <row r="155" s="38" customFormat="1"/>
    <row r="156" s="38" customFormat="1"/>
    <row r="157" s="38" customFormat="1"/>
    <row r="158" s="38" customFormat="1"/>
    <row r="159" s="38" customFormat="1"/>
    <row r="160" s="38" customFormat="1"/>
    <row r="161" s="38" customFormat="1"/>
    <row r="162" s="38" customFormat="1"/>
    <row r="163" s="38" customFormat="1"/>
    <row r="164" s="38" customFormat="1"/>
    <row r="165" s="38" customFormat="1"/>
    <row r="166" s="38" customFormat="1"/>
    <row r="167" s="38" customFormat="1"/>
    <row r="168" s="38" customFormat="1"/>
    <row r="169" s="38" customFormat="1"/>
    <row r="170" s="38" customFormat="1"/>
    <row r="171" s="38" customFormat="1"/>
    <row r="172" s="38" customFormat="1"/>
    <row r="173" s="38" customFormat="1"/>
    <row r="174" s="38" customFormat="1"/>
    <row r="175" s="38" customFormat="1"/>
    <row r="176" s="38" customFormat="1"/>
    <row r="177" s="38" customFormat="1"/>
    <row r="178" s="38" customFormat="1"/>
    <row r="179" s="38" customFormat="1"/>
    <row r="180" s="38" customFormat="1"/>
    <row r="181" s="38" customFormat="1"/>
    <row r="182" s="38" customFormat="1"/>
    <row r="183" s="38" customFormat="1"/>
    <row r="184" s="38" customFormat="1"/>
    <row r="185" s="38" customFormat="1"/>
    <row r="186" s="38" customFormat="1"/>
    <row r="187" s="38" customFormat="1"/>
    <row r="188" s="38" customFormat="1"/>
    <row r="189" s="38" customFormat="1"/>
    <row r="190" s="38" customFormat="1"/>
    <row r="191" s="38" customFormat="1"/>
    <row r="192" s="38" customFormat="1"/>
    <row r="193" s="38" customFormat="1"/>
    <row r="194" s="38" customFormat="1"/>
    <row r="195" s="38" customFormat="1"/>
    <row r="196" s="38" customFormat="1"/>
    <row r="197" s="38" customFormat="1"/>
    <row r="198" s="38" customFormat="1"/>
    <row r="199" s="38" customFormat="1"/>
    <row r="200" s="38" customFormat="1"/>
    <row r="201" s="38" customFormat="1"/>
    <row r="202" s="38" customFormat="1"/>
    <row r="203" s="38" customFormat="1"/>
    <row r="204" s="38" customFormat="1"/>
    <row r="205" s="38" customFormat="1"/>
    <row r="206" s="38" customFormat="1"/>
    <row r="207" s="38" customFormat="1"/>
    <row r="208" s="38" customFormat="1"/>
    <row r="209" s="38" customFormat="1"/>
    <row r="210" s="38" customFormat="1"/>
    <row r="211" s="38" customFormat="1"/>
    <row r="212" s="38" customFormat="1"/>
    <row r="213" s="38" customFormat="1"/>
    <row r="214" s="38" customFormat="1"/>
    <row r="215" s="38" customFormat="1"/>
    <row r="216" s="38" customFormat="1"/>
    <row r="217" s="38" customFormat="1"/>
    <row r="218" s="38" customFormat="1"/>
    <row r="219" s="38" customFormat="1"/>
    <row r="220" s="38" customFormat="1"/>
    <row r="221" s="38" customFormat="1"/>
    <row r="222" s="38" customFormat="1"/>
    <row r="223" s="38" customFormat="1"/>
    <row r="224" s="38" customFormat="1"/>
    <row r="225" s="38" customFormat="1"/>
    <row r="226" s="38" customFormat="1"/>
    <row r="227" s="38" customFormat="1"/>
    <row r="228" s="38" customFormat="1"/>
    <row r="229" s="38" customFormat="1"/>
    <row r="230" s="38" customFormat="1"/>
    <row r="231" s="38" customFormat="1"/>
    <row r="232" s="38" customFormat="1"/>
    <row r="233" s="38" customFormat="1"/>
    <row r="234" s="38" customFormat="1"/>
    <row r="235" s="38" customFormat="1"/>
    <row r="236" s="38" customFormat="1"/>
    <row r="237" s="38" customFormat="1"/>
    <row r="238" s="38" customFormat="1"/>
    <row r="239" s="38" customFormat="1"/>
    <row r="240" s="38" customFormat="1"/>
    <row r="241" s="38" customFormat="1"/>
    <row r="242" s="38" customFormat="1"/>
    <row r="243" s="38" customFormat="1"/>
    <row r="244" s="38" customFormat="1"/>
    <row r="245" s="38" customFormat="1"/>
    <row r="246" s="38" customFormat="1"/>
    <row r="247" s="38" customFormat="1"/>
    <row r="248" s="38" customFormat="1"/>
    <row r="249" s="38" customFormat="1"/>
    <row r="250" s="38" customFormat="1"/>
    <row r="251" s="38" customFormat="1"/>
    <row r="252" s="38" customFormat="1"/>
    <row r="253" s="38" customFormat="1"/>
    <row r="254" s="38" customFormat="1"/>
    <row r="255" s="38" customFormat="1"/>
    <row r="256" s="38" customFormat="1"/>
    <row r="257" s="38" customFormat="1"/>
    <row r="258" s="38" customFormat="1"/>
    <row r="259" s="38" customFormat="1"/>
    <row r="260" s="38" customFormat="1"/>
    <row r="261" s="38" customFormat="1"/>
    <row r="262" s="38" customFormat="1"/>
    <row r="263" s="38" customFormat="1"/>
    <row r="264" s="38" customFormat="1"/>
    <row r="265" s="38" customFormat="1"/>
    <row r="266" s="38" customFormat="1"/>
    <row r="267" s="38" customFormat="1"/>
    <row r="268" s="38" customFormat="1"/>
    <row r="269" s="38" customFormat="1"/>
    <row r="270" s="38" customFormat="1"/>
    <row r="271" s="38" customFormat="1"/>
    <row r="272" s="38" customFormat="1"/>
    <row r="273" s="38" customFormat="1"/>
    <row r="274" s="38" customFormat="1"/>
    <row r="275" s="38" customFormat="1"/>
    <row r="276" s="38" customFormat="1"/>
    <row r="277" s="38" customFormat="1"/>
    <row r="278" s="38" customFormat="1"/>
    <row r="279" s="38" customFormat="1"/>
    <row r="280" s="38" customFormat="1"/>
    <row r="281" s="38" customFormat="1"/>
    <row r="282" s="38" customFormat="1"/>
    <row r="283" s="38" customFormat="1"/>
    <row r="284" s="38" customFormat="1"/>
    <row r="285" s="38" customFormat="1"/>
    <row r="286" s="38" customFormat="1"/>
    <row r="287" s="38" customFormat="1"/>
    <row r="288" s="38" customFormat="1"/>
    <row r="289" s="38" customFormat="1"/>
    <row r="290" s="38" customFormat="1"/>
    <row r="291" s="38" customFormat="1"/>
    <row r="292" s="38" customFormat="1"/>
    <row r="293" s="38" customFormat="1"/>
    <row r="294" s="38" customFormat="1"/>
    <row r="295" s="38" customFormat="1"/>
    <row r="296" s="38" customFormat="1"/>
    <row r="297" s="38" customFormat="1"/>
    <row r="298" s="38" customFormat="1"/>
    <row r="299" s="38" customFormat="1"/>
    <row r="300" s="38" customFormat="1"/>
    <row r="301" s="38" customFormat="1"/>
    <row r="302" s="38" customFormat="1"/>
    <row r="303" s="38" customFormat="1"/>
    <row r="304" s="38" customFormat="1"/>
    <row r="305" s="38" customFormat="1"/>
    <row r="306" s="38" customFormat="1"/>
    <row r="307" s="38" customFormat="1"/>
    <row r="308" s="38" customFormat="1"/>
    <row r="309" s="38" customFormat="1"/>
    <row r="310" s="38" customFormat="1"/>
    <row r="311" s="38" customFormat="1"/>
    <row r="312" s="38" customFormat="1"/>
    <row r="313" s="38" customFormat="1"/>
    <row r="314" s="38" customFormat="1"/>
    <row r="315" s="38" customFormat="1"/>
    <row r="316" s="38" customFormat="1"/>
    <row r="317" s="38" customFormat="1"/>
    <row r="318" s="38" customFormat="1"/>
    <row r="319" s="38" customFormat="1"/>
    <row r="320" s="38" customFormat="1"/>
    <row r="321" s="38" customFormat="1"/>
    <row r="322" s="38" customFormat="1"/>
    <row r="323" s="38" customFormat="1"/>
    <row r="324" s="38" customFormat="1"/>
    <row r="325" s="38" customFormat="1"/>
    <row r="326" s="38" customFormat="1"/>
    <row r="327" s="38" customFormat="1"/>
    <row r="328" s="38" customFormat="1"/>
    <row r="329" s="38" customFormat="1"/>
    <row r="330" s="38" customFormat="1"/>
    <row r="331" s="38" customFormat="1"/>
    <row r="332" s="38" customFormat="1"/>
    <row r="333" s="38" customFormat="1"/>
    <row r="334" s="38" customFormat="1"/>
    <row r="335" s="38" customFormat="1"/>
    <row r="336" s="38" customFormat="1"/>
    <row r="337" s="38" customFormat="1"/>
    <row r="338" s="38" customFormat="1"/>
    <row r="339" s="38" customFormat="1"/>
    <row r="340" s="38" customFormat="1"/>
    <row r="341" s="38" customFormat="1"/>
    <row r="342" s="38" customFormat="1"/>
    <row r="343" s="38" customFormat="1"/>
    <row r="344" s="38" customFormat="1"/>
    <row r="345" s="38" customFormat="1"/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CO346"/>
  <sheetViews>
    <sheetView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46.54296875" style="4" customWidth="1"/>
    <col min="5" max="5" width="5.08984375" style="50" customWidth="1"/>
    <col min="6" max="6" width="4.6328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174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34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43"/>
      <c r="C11" s="55" t="s">
        <v>0</v>
      </c>
      <c r="D11" s="92" t="s">
        <v>388</v>
      </c>
      <c r="E11" s="23"/>
      <c r="F11" s="24"/>
      <c r="G11" s="24"/>
      <c r="H11" s="22"/>
      <c r="I11" s="22"/>
      <c r="J11" s="22"/>
      <c r="K11" s="22"/>
      <c r="L11" s="22"/>
      <c r="M11" s="77"/>
      <c r="N11" s="22"/>
      <c r="O11" s="22"/>
      <c r="P11" s="45"/>
      <c r="Q11" s="24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2:93" s="38" customFormat="1">
      <c r="B12" s="43"/>
      <c r="C12" s="11">
        <v>1</v>
      </c>
      <c r="D12" s="18" t="s">
        <v>389</v>
      </c>
      <c r="E12" s="57" t="s">
        <v>65</v>
      </c>
      <c r="F12" s="58">
        <v>0</v>
      </c>
      <c r="G12" s="24"/>
      <c r="H12" s="10"/>
      <c r="I12" s="10"/>
      <c r="J12" s="85"/>
      <c r="K12" s="108">
        <f>'T2 - Staff (Bt)'!K48</f>
        <v>0</v>
      </c>
      <c r="L12" s="108">
        <f>'T2 - Staff (Bt)'!L48</f>
        <v>0</v>
      </c>
      <c r="M12" s="108">
        <f>'T2 - Staff (Bt)'!M48</f>
        <v>0</v>
      </c>
      <c r="N12" s="108">
        <f>'T2 - Staff (Bt)'!N48</f>
        <v>0</v>
      </c>
      <c r="O12" s="108">
        <f>'T2 - Staff (Bt)'!O48</f>
        <v>0</v>
      </c>
      <c r="P12" s="45"/>
      <c r="Q12" s="24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</row>
    <row r="13" spans="2:93" s="38" customFormat="1">
      <c r="B13" s="43"/>
      <c r="C13" s="11">
        <f>C12+1</f>
        <v>2</v>
      </c>
      <c r="D13" s="18" t="s">
        <v>390</v>
      </c>
      <c r="E13" s="57" t="s">
        <v>65</v>
      </c>
      <c r="F13" s="58">
        <v>0</v>
      </c>
      <c r="G13" s="24"/>
      <c r="H13" s="10"/>
      <c r="I13" s="10"/>
      <c r="J13" s="86"/>
      <c r="K13" s="108">
        <f>'T3 - Non-staff (Bt)'!K54</f>
        <v>0</v>
      </c>
      <c r="L13" s="108">
        <f>'T3 - Non-staff (Bt)'!L54</f>
        <v>0</v>
      </c>
      <c r="M13" s="108">
        <f>'T3 - Non-staff (Bt)'!M54</f>
        <v>0</v>
      </c>
      <c r="N13" s="108">
        <f>'T3 - Non-staff (Bt)'!N54</f>
        <v>0</v>
      </c>
      <c r="O13" s="108">
        <f>'T3 - Non-staff (Bt)'!O54</f>
        <v>0</v>
      </c>
      <c r="P13" s="45"/>
      <c r="Q13" s="24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</row>
    <row r="14" spans="2:93" s="38" customFormat="1">
      <c r="B14" s="43"/>
      <c r="C14" s="11">
        <f t="shared" ref="C14:C20" si="0">C13+1</f>
        <v>3</v>
      </c>
      <c r="D14" s="18" t="s">
        <v>391</v>
      </c>
      <c r="E14" s="57" t="s">
        <v>65</v>
      </c>
      <c r="F14" s="58">
        <v>0</v>
      </c>
      <c r="G14" s="24"/>
      <c r="H14" s="10"/>
      <c r="I14" s="10"/>
      <c r="J14" s="86"/>
      <c r="K14" s="108">
        <f>'T7 - Net Planning'!H32</f>
        <v>0</v>
      </c>
      <c r="L14" s="108">
        <f>'T7 - Net Planning'!I32</f>
        <v>0</v>
      </c>
      <c r="M14" s="108">
        <f>'T7 - Net Planning'!J32</f>
        <v>0</v>
      </c>
      <c r="N14" s="108">
        <f>'T7 - Net Planning'!K32</f>
        <v>0</v>
      </c>
      <c r="O14" s="108">
        <f>'T7 - Net Planning'!L32</f>
        <v>0</v>
      </c>
      <c r="P14" s="45"/>
      <c r="Q14" s="24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</row>
    <row r="15" spans="2:93" s="38" customFormat="1">
      <c r="B15" s="43"/>
      <c r="C15" s="11">
        <f t="shared" si="0"/>
        <v>4</v>
      </c>
      <c r="D15" s="18" t="s">
        <v>538</v>
      </c>
      <c r="E15" s="57" t="s">
        <v>65</v>
      </c>
      <c r="F15" s="58">
        <v>0</v>
      </c>
      <c r="G15" s="24"/>
      <c r="H15" s="10"/>
      <c r="I15" s="10"/>
      <c r="J15" s="86"/>
      <c r="K15" s="108">
        <f>'T8 - Connection Fees '!K32</f>
        <v>0</v>
      </c>
      <c r="L15" s="108">
        <f>'T8 - Connection Fees '!L32</f>
        <v>0</v>
      </c>
      <c r="M15" s="108">
        <f>'T8 - Connection Fees '!M32</f>
        <v>0</v>
      </c>
      <c r="N15" s="108">
        <f>'T8 - Connection Fees '!N32</f>
        <v>0</v>
      </c>
      <c r="O15" s="108">
        <f>'T8 - Connection Fees '!O32</f>
        <v>0</v>
      </c>
      <c r="P15" s="45"/>
      <c r="Q15" s="24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</row>
    <row r="16" spans="2:93" s="38" customFormat="1">
      <c r="B16" s="43"/>
      <c r="C16" s="11">
        <f t="shared" si="0"/>
        <v>5</v>
      </c>
      <c r="D16" s="18" t="s">
        <v>539</v>
      </c>
      <c r="E16" s="57" t="s">
        <v>65</v>
      </c>
      <c r="F16" s="58">
        <v>0</v>
      </c>
      <c r="G16" s="24"/>
      <c r="H16" s="10"/>
      <c r="I16" s="10"/>
      <c r="J16" s="86"/>
      <c r="K16" s="108">
        <f>'T9 - Connection Projects'!K32</f>
        <v>0</v>
      </c>
      <c r="L16" s="108">
        <f>'T9 - Connection Projects'!L32</f>
        <v>0</v>
      </c>
      <c r="M16" s="108">
        <f>'T9 - Connection Projects'!M32</f>
        <v>0</v>
      </c>
      <c r="N16" s="108">
        <f>'T9 - Connection Projects'!N32</f>
        <v>0</v>
      </c>
      <c r="O16" s="108">
        <f>'T9 - Connection Projects'!O32</f>
        <v>0</v>
      </c>
      <c r="P16" s="45"/>
      <c r="Q16" s="24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</row>
    <row r="17" spans="2:93" s="38" customFormat="1">
      <c r="B17" s="43"/>
      <c r="C17" s="11">
        <f t="shared" si="0"/>
        <v>6</v>
      </c>
      <c r="D17" s="18" t="s">
        <v>429</v>
      </c>
      <c r="E17" s="57" t="s">
        <v>65</v>
      </c>
      <c r="F17" s="58">
        <v>0</v>
      </c>
      <c r="G17" s="24"/>
      <c r="H17" s="10"/>
      <c r="I17" s="10"/>
      <c r="J17" s="86"/>
      <c r="K17" s="108">
        <f>'T19 - Ancillary Services'!K30</f>
        <v>0</v>
      </c>
      <c r="L17" s="108">
        <f>'T19 - Ancillary Services'!L30</f>
        <v>0</v>
      </c>
      <c r="M17" s="108">
        <f>'T19 - Ancillary Services'!M30</f>
        <v>0</v>
      </c>
      <c r="N17" s="108">
        <f>'T19 - Ancillary Services'!N30</f>
        <v>0</v>
      </c>
      <c r="O17" s="108">
        <f>'T19 - Ancillary Services'!O30</f>
        <v>0</v>
      </c>
      <c r="P17" s="45"/>
      <c r="Q17" s="24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</row>
    <row r="18" spans="2:93" s="38" customFormat="1">
      <c r="B18" s="43"/>
      <c r="C18" s="11">
        <f t="shared" si="0"/>
        <v>7</v>
      </c>
      <c r="D18" s="18" t="s">
        <v>392</v>
      </c>
      <c r="E18" s="57" t="s">
        <v>65</v>
      </c>
      <c r="F18" s="58">
        <v>0</v>
      </c>
      <c r="G18" s="24"/>
      <c r="H18" s="10"/>
      <c r="I18" s="10"/>
      <c r="J18" s="86"/>
      <c r="K18" s="108">
        <f>'T12 - Dt Opex'!K32</f>
        <v>0</v>
      </c>
      <c r="L18" s="108">
        <f>'T12 - Dt Opex'!L32</f>
        <v>0</v>
      </c>
      <c r="M18" s="108">
        <f>'T12 - Dt Opex'!M32</f>
        <v>0</v>
      </c>
      <c r="N18" s="108">
        <f>'T12 - Dt Opex'!N32</f>
        <v>0</v>
      </c>
      <c r="O18" s="108">
        <f>'T12 - Dt Opex'!O32</f>
        <v>0</v>
      </c>
      <c r="P18" s="45"/>
      <c r="Q18" s="24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</row>
    <row r="19" spans="2:93" s="38" customFormat="1">
      <c r="B19" s="43"/>
      <c r="C19" s="11">
        <f t="shared" si="0"/>
        <v>8</v>
      </c>
      <c r="D19" s="127" t="s">
        <v>427</v>
      </c>
      <c r="E19" s="57" t="s">
        <v>65</v>
      </c>
      <c r="F19" s="58">
        <v>0</v>
      </c>
      <c r="G19" s="24"/>
      <c r="H19" s="10"/>
      <c r="I19" s="10"/>
      <c r="J19" s="86"/>
      <c r="K19" s="108">
        <f>'T10 - Pensions'!K19</f>
        <v>0</v>
      </c>
      <c r="L19" s="108">
        <f>'T10 - Pensions'!L19</f>
        <v>0</v>
      </c>
      <c r="M19" s="108">
        <f>'T10 - Pensions'!M19</f>
        <v>0</v>
      </c>
      <c r="N19" s="108">
        <f>'T10 - Pensions'!N19</f>
        <v>0</v>
      </c>
      <c r="O19" s="108">
        <f>'T10 - Pensions'!O19</f>
        <v>0</v>
      </c>
      <c r="P19" s="45"/>
      <c r="Q19" s="24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</row>
    <row r="20" spans="2:93" s="38" customFormat="1">
      <c r="B20" s="43"/>
      <c r="C20" s="11">
        <f t="shared" si="0"/>
        <v>9</v>
      </c>
      <c r="D20" s="18" t="s">
        <v>94</v>
      </c>
      <c r="E20" s="57" t="s">
        <v>65</v>
      </c>
      <c r="F20" s="58">
        <v>0</v>
      </c>
      <c r="G20" s="24"/>
      <c r="H20" s="10"/>
      <c r="I20" s="10"/>
      <c r="J20" s="87"/>
      <c r="K20" s="108">
        <f>SUM(K12:K19)</f>
        <v>0</v>
      </c>
      <c r="L20" s="108">
        <f>SUM(L12:L19)</f>
        <v>0</v>
      </c>
      <c r="M20" s="108">
        <f>SUM(M12:M19)</f>
        <v>0</v>
      </c>
      <c r="N20" s="108">
        <f>SUM(N12:N19)</f>
        <v>0</v>
      </c>
      <c r="O20" s="108">
        <f>SUM(O12:O19)</f>
        <v>0</v>
      </c>
      <c r="P20" s="45"/>
      <c r="Q20" s="24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</row>
    <row r="21" spans="2:93" s="38" customFormat="1">
      <c r="B21" s="71"/>
      <c r="C21" s="72"/>
      <c r="D21" s="102"/>
      <c r="E21" s="72"/>
      <c r="F21" s="72"/>
      <c r="G21" s="72"/>
      <c r="H21" s="72"/>
      <c r="I21" s="72"/>
      <c r="J21" s="72"/>
      <c r="K21" s="110"/>
      <c r="L21" s="110"/>
      <c r="M21" s="110"/>
      <c r="N21" s="110"/>
      <c r="O21" s="110"/>
      <c r="P21" s="59"/>
      <c r="S21" s="63"/>
    </row>
    <row r="22" spans="2:93" s="38" customFormat="1">
      <c r="B22" s="71"/>
      <c r="C22" s="55" t="s">
        <v>1</v>
      </c>
      <c r="D22" s="92" t="s">
        <v>401</v>
      </c>
      <c r="E22" s="23"/>
      <c r="F22" s="24"/>
      <c r="G22" s="24"/>
      <c r="H22" s="22"/>
      <c r="I22" s="22"/>
      <c r="J22" s="22"/>
      <c r="K22" s="22"/>
      <c r="L22" s="22"/>
      <c r="M22" s="77"/>
      <c r="N22" s="22"/>
      <c r="O22" s="22"/>
      <c r="P22" s="59"/>
      <c r="S22" s="63"/>
    </row>
    <row r="23" spans="2:93" s="38" customFormat="1">
      <c r="B23" s="71"/>
      <c r="C23" s="11">
        <f>C20+1</f>
        <v>10</v>
      </c>
      <c r="D23" s="18" t="s">
        <v>393</v>
      </c>
      <c r="E23" s="57" t="s">
        <v>65</v>
      </c>
      <c r="F23" s="58">
        <v>0</v>
      </c>
      <c r="G23" s="24"/>
      <c r="H23" s="10"/>
      <c r="I23" s="10"/>
      <c r="J23" s="85"/>
      <c r="K23" s="108">
        <f>'T13 - Zt Capex'!K32</f>
        <v>0</v>
      </c>
      <c r="L23" s="108">
        <f>'T13 - Zt Capex'!L32</f>
        <v>0</v>
      </c>
      <c r="M23" s="108">
        <f>'T13 - Zt Capex'!M32</f>
        <v>0</v>
      </c>
      <c r="N23" s="108">
        <f>'T13 - Zt Capex'!N32</f>
        <v>0</v>
      </c>
      <c r="O23" s="108">
        <f>'T13 - Zt Capex'!O32</f>
        <v>0</v>
      </c>
      <c r="P23" s="59"/>
      <c r="S23" s="63"/>
    </row>
    <row r="24" spans="2:93" s="38" customFormat="1">
      <c r="B24" s="71"/>
      <c r="C24" s="11">
        <f>C23+1</f>
        <v>11</v>
      </c>
      <c r="D24" s="18" t="s">
        <v>394</v>
      </c>
      <c r="E24" s="57" t="s">
        <v>65</v>
      </c>
      <c r="F24" s="58">
        <v>0</v>
      </c>
      <c r="G24" s="24"/>
      <c r="H24" s="10"/>
      <c r="I24" s="10"/>
      <c r="J24" s="86"/>
      <c r="K24" s="108">
        <f>'T14 - TNPPs'!K45</f>
        <v>0</v>
      </c>
      <c r="L24" s="108">
        <f>'T14 - TNPPs'!L45</f>
        <v>0</v>
      </c>
      <c r="M24" s="108">
        <f>'T14 - TNPPs'!M45</f>
        <v>0</v>
      </c>
      <c r="N24" s="108">
        <f>'T14 - TNPPs'!N45</f>
        <v>0</v>
      </c>
      <c r="O24" s="108">
        <f>'T14 - TNPPs'!O45</f>
        <v>0</v>
      </c>
      <c r="P24" s="59"/>
      <c r="S24" s="63"/>
    </row>
    <row r="25" spans="2:93" s="38" customFormat="1">
      <c r="B25" s="71"/>
      <c r="C25" s="11">
        <f t="shared" ref="C25:C29" si="1">C24+1</f>
        <v>12</v>
      </c>
      <c r="D25" s="18" t="s">
        <v>395</v>
      </c>
      <c r="E25" s="57" t="s">
        <v>65</v>
      </c>
      <c r="F25" s="58">
        <v>0</v>
      </c>
      <c r="G25" s="24"/>
      <c r="H25" s="10"/>
      <c r="I25" s="10"/>
      <c r="J25" s="86"/>
      <c r="K25" s="108">
        <f>'T14 - TNPPs'!K51</f>
        <v>0</v>
      </c>
      <c r="L25" s="108">
        <f>'T14 - TNPPs'!L51</f>
        <v>0</v>
      </c>
      <c r="M25" s="108">
        <f>'T14 - TNPPs'!M51</f>
        <v>0</v>
      </c>
      <c r="N25" s="108">
        <f>'T14 - TNPPs'!N51</f>
        <v>0</v>
      </c>
      <c r="O25" s="108">
        <f>'T14 - TNPPs'!O51</f>
        <v>0</v>
      </c>
      <c r="P25" s="59"/>
      <c r="S25" s="63"/>
    </row>
    <row r="26" spans="2:93" s="38" customFormat="1">
      <c r="B26" s="71"/>
      <c r="C26" s="11">
        <f t="shared" si="1"/>
        <v>13</v>
      </c>
      <c r="D26" s="18" t="s">
        <v>441</v>
      </c>
      <c r="E26" s="57" t="s">
        <v>65</v>
      </c>
      <c r="F26" s="58">
        <v>0</v>
      </c>
      <c r="G26" s="24"/>
      <c r="H26" s="10"/>
      <c r="I26" s="10"/>
      <c r="J26" s="86"/>
      <c r="K26" s="108">
        <f>'T15 - Base Capex'!K50</f>
        <v>0</v>
      </c>
      <c r="L26" s="108">
        <f>'T15 - Base Capex'!L50</f>
        <v>0</v>
      </c>
      <c r="M26" s="108">
        <f>'T15 - Base Capex'!M50</f>
        <v>0</v>
      </c>
      <c r="N26" s="108">
        <f>'T15 - Base Capex'!N50</f>
        <v>0</v>
      </c>
      <c r="O26" s="108">
        <f>'T15 - Base Capex'!O50</f>
        <v>0</v>
      </c>
      <c r="P26" s="59"/>
      <c r="S26" s="63"/>
    </row>
    <row r="27" spans="2:93" s="38" customFormat="1">
      <c r="B27" s="71"/>
      <c r="C27" s="11">
        <f t="shared" si="1"/>
        <v>14</v>
      </c>
      <c r="D27" s="18" t="s">
        <v>442</v>
      </c>
      <c r="E27" s="57" t="s">
        <v>65</v>
      </c>
      <c r="F27" s="58">
        <v>0</v>
      </c>
      <c r="G27" s="24"/>
      <c r="H27" s="10"/>
      <c r="I27" s="10"/>
      <c r="J27" s="86"/>
      <c r="K27" s="108">
        <f>'T16 - Enh Capex'!K56</f>
        <v>0</v>
      </c>
      <c r="L27" s="108">
        <f>'T16 - Enh Capex'!L56</f>
        <v>0</v>
      </c>
      <c r="M27" s="108">
        <f>'T16 - Enh Capex'!M56</f>
        <v>0</v>
      </c>
      <c r="N27" s="108">
        <f>'T16 - Enh Capex'!N56</f>
        <v>0</v>
      </c>
      <c r="O27" s="108">
        <f>'T16 - Enh Capex'!O56</f>
        <v>0</v>
      </c>
      <c r="P27" s="59"/>
      <c r="S27" s="63"/>
    </row>
    <row r="28" spans="2:93" s="38" customFormat="1">
      <c r="B28" s="71"/>
      <c r="C28" s="11">
        <f t="shared" si="1"/>
        <v>15</v>
      </c>
      <c r="D28" s="18" t="s">
        <v>452</v>
      </c>
      <c r="E28" s="57" t="s">
        <v>65</v>
      </c>
      <c r="F28" s="58">
        <v>0</v>
      </c>
      <c r="G28" s="24"/>
      <c r="H28" s="10"/>
      <c r="I28" s="10"/>
      <c r="J28" s="86"/>
      <c r="K28" s="108">
        <f>'T17 - Vt Capex'!K50</f>
        <v>0</v>
      </c>
      <c r="L28" s="108">
        <f>'T17 - Vt Capex'!L50</f>
        <v>0</v>
      </c>
      <c r="M28" s="108">
        <f>'T17 - Vt Capex'!M50</f>
        <v>0</v>
      </c>
      <c r="N28" s="108">
        <f>'T17 - Vt Capex'!N50</f>
        <v>0</v>
      </c>
      <c r="O28" s="108">
        <f>'T17 - Vt Capex'!O50</f>
        <v>0</v>
      </c>
      <c r="P28" s="59"/>
      <c r="S28" s="63"/>
    </row>
    <row r="29" spans="2:93" s="38" customFormat="1">
      <c r="B29" s="71"/>
      <c r="C29" s="11">
        <f t="shared" si="1"/>
        <v>16</v>
      </c>
      <c r="D29" s="18" t="s">
        <v>400</v>
      </c>
      <c r="E29" s="57" t="s">
        <v>65</v>
      </c>
      <c r="F29" s="58">
        <v>0</v>
      </c>
      <c r="G29" s="24"/>
      <c r="H29" s="10"/>
      <c r="I29" s="10"/>
      <c r="J29" s="87"/>
      <c r="K29" s="108">
        <f>SUM(K23:K28)</f>
        <v>0</v>
      </c>
      <c r="L29" s="108">
        <f t="shared" ref="L29:O29" si="2">SUM(L23:L28)</f>
        <v>0</v>
      </c>
      <c r="M29" s="108">
        <f t="shared" si="2"/>
        <v>0</v>
      </c>
      <c r="N29" s="108">
        <f t="shared" si="2"/>
        <v>0</v>
      </c>
      <c r="O29" s="108">
        <f t="shared" si="2"/>
        <v>0</v>
      </c>
      <c r="P29" s="59"/>
      <c r="S29" s="63"/>
    </row>
    <row r="30" spans="2:93" s="38" customFormat="1">
      <c r="B30" s="71"/>
      <c r="C30" s="72"/>
      <c r="D30" s="102"/>
      <c r="E30" s="72"/>
      <c r="F30" s="72"/>
      <c r="G30" s="72"/>
      <c r="H30" s="72"/>
      <c r="I30" s="72"/>
      <c r="J30" s="72"/>
      <c r="K30" s="110"/>
      <c r="L30" s="110"/>
      <c r="M30" s="110"/>
      <c r="N30" s="110"/>
      <c r="O30" s="110"/>
      <c r="P30" s="59"/>
      <c r="S30" s="63"/>
    </row>
    <row r="31" spans="2:93" s="38" customFormat="1">
      <c r="B31" s="71"/>
      <c r="C31" s="55" t="s">
        <v>8</v>
      </c>
      <c r="D31" s="92" t="s">
        <v>431</v>
      </c>
      <c r="E31" s="23"/>
      <c r="F31" s="24"/>
      <c r="G31" s="24"/>
      <c r="H31" s="22"/>
      <c r="I31" s="22"/>
      <c r="J31" s="22"/>
      <c r="K31" s="22"/>
      <c r="L31" s="22"/>
      <c r="M31" s="77"/>
      <c r="N31" s="22"/>
      <c r="O31" s="22"/>
      <c r="P31" s="59"/>
      <c r="S31" s="63"/>
    </row>
    <row r="32" spans="2:93" s="38" customFormat="1">
      <c r="B32" s="71"/>
      <c r="C32" s="11">
        <f>C29+1</f>
        <v>17</v>
      </c>
      <c r="D32" s="18" t="s">
        <v>432</v>
      </c>
      <c r="E32" s="57" t="s">
        <v>65</v>
      </c>
      <c r="F32" s="58">
        <v>0</v>
      </c>
      <c r="G32" s="24"/>
      <c r="H32" s="10"/>
      <c r="I32" s="10"/>
      <c r="J32" s="85"/>
      <c r="K32" s="108">
        <f>K20+K29</f>
        <v>0</v>
      </c>
      <c r="L32" s="108">
        <f t="shared" ref="L32:O32" si="3">L20+L29</f>
        <v>0</v>
      </c>
      <c r="M32" s="108">
        <f t="shared" si="3"/>
        <v>0</v>
      </c>
      <c r="N32" s="108">
        <f t="shared" si="3"/>
        <v>0</v>
      </c>
      <c r="O32" s="108">
        <f t="shared" si="3"/>
        <v>0</v>
      </c>
      <c r="P32" s="59"/>
      <c r="S32" s="63"/>
    </row>
    <row r="33" spans="2:19" s="38" customFormat="1">
      <c r="B33" s="71"/>
      <c r="C33" s="72"/>
      <c r="D33" s="102"/>
      <c r="E33" s="72"/>
      <c r="F33" s="72"/>
      <c r="G33" s="72"/>
      <c r="H33" s="72"/>
      <c r="I33" s="72"/>
      <c r="J33" s="72"/>
      <c r="K33" s="110"/>
      <c r="L33" s="110"/>
      <c r="M33" s="110"/>
      <c r="N33" s="110"/>
      <c r="O33" s="110"/>
      <c r="P33" s="59"/>
      <c r="S33" s="63"/>
    </row>
    <row r="34" spans="2:19" s="38" customFormat="1">
      <c r="B34" s="71"/>
      <c r="C34" s="55" t="s">
        <v>9</v>
      </c>
      <c r="D34" s="92" t="s">
        <v>139</v>
      </c>
      <c r="E34" s="23"/>
      <c r="F34" s="24"/>
      <c r="G34" s="72"/>
      <c r="H34" s="72"/>
      <c r="I34" s="72"/>
      <c r="J34" s="72"/>
      <c r="K34" s="110"/>
      <c r="L34" s="110"/>
      <c r="M34" s="110"/>
      <c r="N34" s="110"/>
      <c r="O34" s="110"/>
      <c r="P34" s="59"/>
      <c r="S34" s="63"/>
    </row>
    <row r="35" spans="2:19" s="38" customFormat="1">
      <c r="B35" s="71"/>
      <c r="C35" s="11">
        <f>C32+1</f>
        <v>18</v>
      </c>
      <c r="D35" s="18" t="s">
        <v>428</v>
      </c>
      <c r="E35" s="57" t="s">
        <v>17</v>
      </c>
      <c r="F35" s="58">
        <v>1</v>
      </c>
      <c r="G35" s="72"/>
      <c r="H35" s="10"/>
      <c r="I35" s="10"/>
      <c r="J35" s="72"/>
      <c r="K35" s="106">
        <f>'T2 - Staff (Bt)'!K14</f>
        <v>0</v>
      </c>
      <c r="L35" s="106">
        <f>'T2 - Staff (Bt)'!L14</f>
        <v>0</v>
      </c>
      <c r="M35" s="106">
        <f>'T2 - Staff (Bt)'!M14</f>
        <v>0</v>
      </c>
      <c r="N35" s="106">
        <f>'T2 - Staff (Bt)'!N14</f>
        <v>0</v>
      </c>
      <c r="O35" s="106">
        <f>'T2 - Staff (Bt)'!O14</f>
        <v>0</v>
      </c>
      <c r="P35" s="59"/>
      <c r="S35" s="63"/>
    </row>
    <row r="36" spans="2:19" s="38" customFormat="1">
      <c r="B36" s="71"/>
      <c r="C36" s="11">
        <f>C35+1</f>
        <v>19</v>
      </c>
      <c r="D36" s="18" t="s">
        <v>458</v>
      </c>
      <c r="E36" s="57" t="s">
        <v>17</v>
      </c>
      <c r="F36" s="58">
        <v>1</v>
      </c>
      <c r="G36" s="72"/>
      <c r="H36" s="10"/>
      <c r="I36" s="10"/>
      <c r="J36" s="72"/>
      <c r="K36" s="106">
        <f>'T2 - Staff (Bt)'!K39</f>
        <v>0</v>
      </c>
      <c r="L36" s="106">
        <f>'T2 - Staff (Bt)'!L39</f>
        <v>0</v>
      </c>
      <c r="M36" s="106">
        <f>'T2 - Staff (Bt)'!M39</f>
        <v>0</v>
      </c>
      <c r="N36" s="106">
        <f>'T2 - Staff (Bt)'!N39</f>
        <v>0</v>
      </c>
      <c r="O36" s="106">
        <f>'T2 - Staff (Bt)'!O39</f>
        <v>0</v>
      </c>
      <c r="P36" s="59"/>
      <c r="S36" s="63"/>
    </row>
    <row r="37" spans="2:19" s="38" customFormat="1">
      <c r="B37" s="71"/>
      <c r="C37" s="11">
        <f t="shared" ref="C37:C44" si="4">C36+1</f>
        <v>20</v>
      </c>
      <c r="D37" s="18" t="s">
        <v>382</v>
      </c>
      <c r="E37" s="57" t="s">
        <v>17</v>
      </c>
      <c r="F37" s="58">
        <v>1</v>
      </c>
      <c r="G37" s="72"/>
      <c r="H37" s="10"/>
      <c r="I37" s="10"/>
      <c r="J37" s="72"/>
      <c r="K37" s="106">
        <f>'T7 - Net Planning'!H12+'T7 - Net Planning'!H19</f>
        <v>0</v>
      </c>
      <c r="L37" s="106">
        <f>'T7 - Net Planning'!I12+'T7 - Net Planning'!I19</f>
        <v>0</v>
      </c>
      <c r="M37" s="106">
        <f>'T7 - Net Planning'!J12+'T7 - Net Planning'!J19</f>
        <v>0</v>
      </c>
      <c r="N37" s="106">
        <f>'T7 - Net Planning'!K12+'T7 - Net Planning'!K19</f>
        <v>0</v>
      </c>
      <c r="O37" s="106">
        <f>'T7 - Net Planning'!L12+'T7 - Net Planning'!L19</f>
        <v>0</v>
      </c>
      <c r="P37" s="59"/>
      <c r="S37" s="63"/>
    </row>
    <row r="38" spans="2:19" s="38" customFormat="1">
      <c r="B38" s="71"/>
      <c r="C38" s="11">
        <f t="shared" si="4"/>
        <v>21</v>
      </c>
      <c r="D38" s="18" t="s">
        <v>384</v>
      </c>
      <c r="E38" s="57" t="s">
        <v>17</v>
      </c>
      <c r="F38" s="58">
        <v>1</v>
      </c>
      <c r="G38" s="72"/>
      <c r="H38" s="10"/>
      <c r="I38" s="10"/>
      <c r="J38" s="72"/>
      <c r="K38" s="106">
        <f>'T12 - Dt Opex'!K12+'T12 - Dt Opex'!K19</f>
        <v>0</v>
      </c>
      <c r="L38" s="106">
        <f>'T12 - Dt Opex'!L12+'T12 - Dt Opex'!L19</f>
        <v>0</v>
      </c>
      <c r="M38" s="106">
        <f>'T12 - Dt Opex'!M12+'T12 - Dt Opex'!M19</f>
        <v>0</v>
      </c>
      <c r="N38" s="106">
        <f>'T12 - Dt Opex'!N12+'T12 - Dt Opex'!N19</f>
        <v>0</v>
      </c>
      <c r="O38" s="106">
        <f>'T12 - Dt Opex'!O12+'T12 - Dt Opex'!O19</f>
        <v>0</v>
      </c>
      <c r="P38" s="59"/>
      <c r="S38" s="63"/>
    </row>
    <row r="39" spans="2:19" s="38" customFormat="1">
      <c r="B39" s="71"/>
      <c r="C39" s="11">
        <f t="shared" si="4"/>
        <v>22</v>
      </c>
      <c r="D39" s="18" t="s">
        <v>540</v>
      </c>
      <c r="E39" s="57" t="s">
        <v>17</v>
      </c>
      <c r="F39" s="58">
        <v>1</v>
      </c>
      <c r="G39" s="72"/>
      <c r="H39" s="10"/>
      <c r="I39" s="10"/>
      <c r="J39" s="72"/>
      <c r="K39" s="106">
        <f>'T8 - Connection Fees '!K12+'T8 - Connection Fees '!K19</f>
        <v>0</v>
      </c>
      <c r="L39" s="106">
        <f>'T8 - Connection Fees '!L12+'T8 - Connection Fees '!L19</f>
        <v>0</v>
      </c>
      <c r="M39" s="106">
        <f>'T8 - Connection Fees '!M12+'T8 - Connection Fees '!M19</f>
        <v>0</v>
      </c>
      <c r="N39" s="106">
        <f>'T8 - Connection Fees '!N12+'T8 - Connection Fees '!N19</f>
        <v>0</v>
      </c>
      <c r="O39" s="106">
        <f>'T8 - Connection Fees '!O12+'T8 - Connection Fees '!O19</f>
        <v>0</v>
      </c>
      <c r="P39" s="59"/>
      <c r="S39" s="63"/>
    </row>
    <row r="40" spans="2:19" s="38" customFormat="1">
      <c r="B40" s="71"/>
      <c r="C40" s="11">
        <f t="shared" si="4"/>
        <v>23</v>
      </c>
      <c r="D40" s="18" t="s">
        <v>541</v>
      </c>
      <c r="E40" s="57" t="s">
        <v>17</v>
      </c>
      <c r="F40" s="58">
        <v>1</v>
      </c>
      <c r="G40" s="72"/>
      <c r="H40" s="10"/>
      <c r="I40" s="10"/>
      <c r="J40" s="72"/>
      <c r="K40" s="106">
        <f>'T9 - Connection Projects'!K12+'T9 - Connection Projects'!K19</f>
        <v>0</v>
      </c>
      <c r="L40" s="106">
        <f>'T9 - Connection Projects'!L12+'T9 - Connection Projects'!L19</f>
        <v>0</v>
      </c>
      <c r="M40" s="106">
        <f>'T9 - Connection Projects'!M12+'T9 - Connection Projects'!M19</f>
        <v>0</v>
      </c>
      <c r="N40" s="106">
        <f>'T9 - Connection Projects'!N12+'T9 - Connection Projects'!N19</f>
        <v>0</v>
      </c>
      <c r="O40" s="106">
        <f>'T9 - Connection Projects'!O12+'T9 - Connection Projects'!O19</f>
        <v>0</v>
      </c>
      <c r="P40" s="59"/>
      <c r="S40" s="63"/>
    </row>
    <row r="41" spans="2:19" s="38" customFormat="1">
      <c r="B41" s="71"/>
      <c r="C41" s="11">
        <f t="shared" si="4"/>
        <v>24</v>
      </c>
      <c r="D41" s="18" t="s">
        <v>385</v>
      </c>
      <c r="E41" s="57" t="s">
        <v>17</v>
      </c>
      <c r="F41" s="58">
        <v>1</v>
      </c>
      <c r="G41" s="72"/>
      <c r="H41" s="10"/>
      <c r="I41" s="10"/>
      <c r="J41" s="72"/>
      <c r="K41" s="106">
        <f>'T13 - Zt Capex'!K12+'T13 - Zt Capex'!K19</f>
        <v>0</v>
      </c>
      <c r="L41" s="106">
        <f>'T13 - Zt Capex'!L12+'T13 - Zt Capex'!L19</f>
        <v>0</v>
      </c>
      <c r="M41" s="106">
        <f>'T13 - Zt Capex'!M12+'T13 - Zt Capex'!M19</f>
        <v>0</v>
      </c>
      <c r="N41" s="106">
        <f>'T13 - Zt Capex'!N12+'T13 - Zt Capex'!N19</f>
        <v>0</v>
      </c>
      <c r="O41" s="106">
        <f>'T13 - Zt Capex'!O12+'T13 - Zt Capex'!O19</f>
        <v>0</v>
      </c>
      <c r="P41" s="59"/>
      <c r="S41" s="63"/>
    </row>
    <row r="42" spans="2:19" s="38" customFormat="1">
      <c r="B42" s="71"/>
      <c r="C42" s="11">
        <f t="shared" si="4"/>
        <v>25</v>
      </c>
      <c r="D42" s="18" t="s">
        <v>383</v>
      </c>
      <c r="E42" s="57" t="s">
        <v>17</v>
      </c>
      <c r="F42" s="58">
        <v>1</v>
      </c>
      <c r="G42" s="72"/>
      <c r="H42" s="10"/>
      <c r="I42" s="10"/>
      <c r="J42" s="72"/>
      <c r="K42" s="106">
        <f>'T14 - TNPPs'!K12+'T14 - TNPPs'!K19</f>
        <v>0</v>
      </c>
      <c r="L42" s="106">
        <f>'T14 - TNPPs'!L12+'T14 - TNPPs'!L19</f>
        <v>0</v>
      </c>
      <c r="M42" s="106">
        <f>'T14 - TNPPs'!M12+'T14 - TNPPs'!M19</f>
        <v>0</v>
      </c>
      <c r="N42" s="106">
        <f>'T14 - TNPPs'!N12+'T14 - TNPPs'!N19</f>
        <v>0</v>
      </c>
      <c r="O42" s="106">
        <f>'T14 - TNPPs'!O12+'T14 - TNPPs'!O19</f>
        <v>0</v>
      </c>
      <c r="P42" s="59"/>
      <c r="S42" s="63"/>
    </row>
    <row r="43" spans="2:19" s="38" customFormat="1">
      <c r="B43" s="71"/>
      <c r="C43" s="11">
        <f t="shared" si="4"/>
        <v>26</v>
      </c>
      <c r="D43" s="18" t="s">
        <v>386</v>
      </c>
      <c r="E43" s="57" t="s">
        <v>17</v>
      </c>
      <c r="F43" s="58">
        <v>1</v>
      </c>
      <c r="G43" s="72"/>
      <c r="H43" s="10"/>
      <c r="I43" s="10"/>
      <c r="J43" s="72"/>
      <c r="K43" s="106">
        <f>'T15 - Base Capex'!K13+'T15 - Base Capex'!K20+'T16 - Enh Capex'!K13+'T16 - Enh Capex'!K20+'T17 - Vt Capex'!K13+'T17 - Vt Capex'!K20</f>
        <v>0</v>
      </c>
      <c r="L43" s="106">
        <f>'T15 - Base Capex'!L13+'T15 - Base Capex'!L20+'T16 - Enh Capex'!L13+'T16 - Enh Capex'!L20+'T17 - Vt Capex'!L13+'T17 - Vt Capex'!L20</f>
        <v>0</v>
      </c>
      <c r="M43" s="106">
        <f>'T15 - Base Capex'!M13+'T15 - Base Capex'!M20+'T16 - Enh Capex'!M13+'T16 - Enh Capex'!M20+'T17 - Vt Capex'!M13+'T17 - Vt Capex'!M20</f>
        <v>0</v>
      </c>
      <c r="N43" s="106">
        <f>'T15 - Base Capex'!N13+'T15 - Base Capex'!N20+'T16 - Enh Capex'!N13+'T16 - Enh Capex'!N20+'T17 - Vt Capex'!N13+'T17 - Vt Capex'!N20</f>
        <v>0</v>
      </c>
      <c r="O43" s="106">
        <f>'T15 - Base Capex'!O13+'T15 - Base Capex'!O20+'T16 - Enh Capex'!O13+'T16 - Enh Capex'!O20+'T17 - Vt Capex'!O13+'T17 - Vt Capex'!O20</f>
        <v>0</v>
      </c>
      <c r="P43" s="59"/>
      <c r="S43" s="63"/>
    </row>
    <row r="44" spans="2:19" s="38" customFormat="1">
      <c r="B44" s="71"/>
      <c r="C44" s="11">
        <f t="shared" si="4"/>
        <v>27</v>
      </c>
      <c r="D44" s="18" t="s">
        <v>387</v>
      </c>
      <c r="E44" s="57" t="s">
        <v>17</v>
      </c>
      <c r="F44" s="58">
        <v>1</v>
      </c>
      <c r="G44" s="72"/>
      <c r="H44" s="10"/>
      <c r="I44" s="10"/>
      <c r="J44" s="72"/>
      <c r="K44" s="106">
        <f>SUM(K35:K43)</f>
        <v>0</v>
      </c>
      <c r="L44" s="106">
        <f t="shared" ref="L44:O44" si="5">SUM(L35:L43)</f>
        <v>0</v>
      </c>
      <c r="M44" s="106">
        <f t="shared" si="5"/>
        <v>0</v>
      </c>
      <c r="N44" s="106">
        <f t="shared" si="5"/>
        <v>0</v>
      </c>
      <c r="O44" s="106">
        <f t="shared" si="5"/>
        <v>0</v>
      </c>
      <c r="P44" s="59"/>
      <c r="S44" s="63"/>
    </row>
    <row r="45" spans="2:19" s="38" customFormat="1" ht="15.6" thickBot="1">
      <c r="B45" s="71"/>
      <c r="C45" s="72"/>
      <c r="D45" s="102"/>
      <c r="E45" s="72"/>
      <c r="F45" s="72"/>
      <c r="G45" s="72"/>
      <c r="H45" s="72"/>
      <c r="I45" s="72"/>
      <c r="J45" s="72"/>
      <c r="K45" s="110"/>
      <c r="L45" s="110"/>
      <c r="M45" s="110"/>
      <c r="N45" s="110"/>
      <c r="O45" s="110"/>
      <c r="P45" s="59"/>
      <c r="S45" s="63"/>
    </row>
    <row r="46" spans="2:19" s="38" customFormat="1">
      <c r="B46" s="66"/>
      <c r="C46" s="66"/>
      <c r="D46" s="252"/>
      <c r="E46" s="66"/>
      <c r="F46" s="66"/>
      <c r="G46" s="66"/>
      <c r="H46" s="66"/>
      <c r="I46" s="66"/>
      <c r="J46" s="66"/>
      <c r="K46" s="253"/>
      <c r="L46" s="253"/>
      <c r="M46" s="253"/>
      <c r="N46" s="253"/>
      <c r="O46" s="253"/>
      <c r="P46" s="66"/>
      <c r="S46" s="63"/>
    </row>
    <row r="47" spans="2:19" s="38" customFormat="1" ht="15.6" thickBot="1">
      <c r="B47" s="61"/>
      <c r="C47" s="61"/>
      <c r="D47" s="103"/>
      <c r="E47" s="61"/>
      <c r="F47" s="61"/>
      <c r="G47" s="61"/>
      <c r="H47" s="61"/>
      <c r="I47" s="61"/>
      <c r="J47" s="61"/>
      <c r="K47" s="254"/>
      <c r="L47" s="254"/>
      <c r="M47" s="254"/>
      <c r="N47" s="254"/>
      <c r="O47" s="254"/>
      <c r="P47" s="61"/>
      <c r="S47" s="63"/>
    </row>
    <row r="48" spans="2:19" s="38" customFormat="1">
      <c r="B48" s="71"/>
      <c r="C48" s="72"/>
      <c r="D48" s="102"/>
      <c r="E48" s="72"/>
      <c r="F48" s="72"/>
      <c r="G48" s="72"/>
      <c r="H48" s="72"/>
      <c r="I48" s="72"/>
      <c r="J48" s="72"/>
      <c r="K48" s="110"/>
      <c r="L48" s="110"/>
      <c r="M48" s="110"/>
      <c r="N48" s="110"/>
      <c r="O48" s="110"/>
      <c r="P48" s="59"/>
      <c r="S48" s="63"/>
    </row>
    <row r="49" spans="2:19" s="38" customFormat="1">
      <c r="B49" s="71"/>
      <c r="C49" s="55"/>
      <c r="D49" s="92" t="s">
        <v>138</v>
      </c>
      <c r="E49" s="23"/>
      <c r="F49" s="24"/>
      <c r="G49" s="72"/>
      <c r="H49" s="72"/>
      <c r="I49" s="72"/>
      <c r="J49" s="72"/>
      <c r="K49" s="110"/>
      <c r="L49" s="110"/>
      <c r="M49" s="110"/>
      <c r="N49" s="110"/>
      <c r="O49" s="110"/>
      <c r="P49" s="59"/>
      <c r="S49" s="63"/>
    </row>
    <row r="50" spans="2:19" s="38" customFormat="1">
      <c r="B50" s="71"/>
      <c r="C50" s="11"/>
      <c r="D50" s="18" t="s">
        <v>185</v>
      </c>
      <c r="E50" s="57"/>
      <c r="F50" s="58"/>
      <c r="G50" s="72"/>
      <c r="H50" s="10"/>
      <c r="I50" s="10"/>
      <c r="J50" s="72"/>
      <c r="K50" s="251" t="str">
        <f>IF(K44='T21 - Staff Resource Matrix'!$I$100,"OK","Error")</f>
        <v>OK</v>
      </c>
      <c r="L50" s="251" t="str">
        <f>IF(L44='T21 - Staff Resource Matrix'!$I$100,"OK","Error")</f>
        <v>OK</v>
      </c>
      <c r="M50" s="251" t="str">
        <f>IF(M44='T21 - Staff Resource Matrix'!$I$100,"OK","Error")</f>
        <v>OK</v>
      </c>
      <c r="N50" s="251" t="str">
        <f>IF(N44='T21 - Staff Resource Matrix'!$I$100,"OK","Error")</f>
        <v>OK</v>
      </c>
      <c r="O50" s="251" t="str">
        <f>IF(O44='T21 - Staff Resource Matrix'!$I$100,"OK","Error")</f>
        <v>OK</v>
      </c>
      <c r="P50" s="59"/>
    </row>
    <row r="51" spans="2:19" s="38" customFormat="1" ht="15.6" thickBot="1">
      <c r="B51" s="60"/>
      <c r="C51" s="61"/>
      <c r="D51" s="103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</row>
    <row r="52" spans="2:19" s="38" customFormat="1">
      <c r="D52" s="93"/>
    </row>
    <row r="53" spans="2:19" s="38" customFormat="1">
      <c r="D53" s="93"/>
    </row>
    <row r="54" spans="2:19" s="38" customFormat="1">
      <c r="D54" s="93"/>
    </row>
    <row r="55" spans="2:19" s="38" customFormat="1">
      <c r="D55" s="93"/>
    </row>
    <row r="56" spans="2:19" s="38" customFormat="1">
      <c r="D56" s="93"/>
    </row>
    <row r="57" spans="2:19" s="38" customFormat="1">
      <c r="D57" s="93"/>
    </row>
    <row r="58" spans="2:19" s="38" customFormat="1">
      <c r="D58" s="93"/>
    </row>
    <row r="59" spans="2:19" s="38" customFormat="1">
      <c r="D59" s="93"/>
    </row>
    <row r="60" spans="2:19" s="38" customFormat="1">
      <c r="D60" s="93"/>
    </row>
    <row r="61" spans="2:19" s="38" customFormat="1">
      <c r="D61" s="93"/>
    </row>
    <row r="62" spans="2:19" s="38" customFormat="1">
      <c r="D62" s="93"/>
    </row>
    <row r="63" spans="2:19" s="38" customFormat="1">
      <c r="D63" s="93"/>
    </row>
    <row r="64" spans="2:19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</row>
    <row r="343" spans="4:13" s="38" customFormat="1">
      <c r="D343" s="93"/>
    </row>
    <row r="344" spans="4:13" s="38" customFormat="1">
      <c r="D344" s="93"/>
    </row>
    <row r="345" spans="4:13" s="38" customFormat="1">
      <c r="D345" s="93"/>
    </row>
    <row r="346" spans="4:13" s="38" customFormat="1">
      <c r="D346" s="93"/>
      <c r="M346" s="50"/>
    </row>
  </sheetData>
  <mergeCells count="1">
    <mergeCell ref="K6:O6"/>
  </mergeCells>
  <pageMargins left="0.7" right="0.7" top="0.75" bottom="0.75" header="0.3" footer="0.3"/>
  <pageSetup paperSize="9" scale="45" orientation="landscape" r:id="rId1"/>
  <rowBreaks count="1" manualBreakCount="1">
    <brk id="110" max="16383" man="1"/>
  </rowBreaks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O345"/>
  <sheetViews>
    <sheetView zoomScale="70" zoomScaleNormal="70" zoomScaleSheetLayoutView="85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1.90625" style="4" customWidth="1"/>
    <col min="5" max="5" width="5.08984375" style="50" customWidth="1"/>
    <col min="6" max="6" width="4.6328125" style="50" customWidth="1"/>
    <col min="7" max="7" width="1.36328125" style="38" customWidth="1"/>
    <col min="8" max="9" width="11" style="50" customWidth="1"/>
    <col min="10" max="10" width="3.632812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430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234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43"/>
      <c r="C11" s="55" t="s">
        <v>0</v>
      </c>
      <c r="D11" s="92" t="s">
        <v>30</v>
      </c>
      <c r="E11" s="23"/>
      <c r="F11" s="24"/>
      <c r="G11" s="24"/>
      <c r="H11" s="22"/>
      <c r="I11" s="22"/>
      <c r="J11" s="22"/>
      <c r="K11" s="22"/>
      <c r="L11" s="22"/>
      <c r="M11" s="77"/>
      <c r="N11" s="22"/>
      <c r="O11" s="22"/>
      <c r="P11" s="45"/>
      <c r="Q11" s="24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2:93" s="38" customFormat="1">
      <c r="B12" s="71"/>
      <c r="C12" s="11">
        <v>1</v>
      </c>
      <c r="D12" s="18" t="s">
        <v>561</v>
      </c>
      <c r="E12" s="57" t="s">
        <v>17</v>
      </c>
      <c r="F12" s="58">
        <v>1</v>
      </c>
      <c r="G12" s="72"/>
      <c r="H12" s="10"/>
      <c r="I12" s="10"/>
      <c r="J12" s="72"/>
      <c r="K12" s="29"/>
      <c r="L12" s="29"/>
      <c r="M12" s="29"/>
      <c r="N12" s="29"/>
      <c r="O12" s="29"/>
      <c r="P12" s="59"/>
      <c r="S12" s="63"/>
    </row>
    <row r="13" spans="2:93" s="38" customFormat="1">
      <c r="B13" s="71"/>
      <c r="C13" s="11">
        <f t="shared" ref="C13" si="0">C12+1</f>
        <v>2</v>
      </c>
      <c r="D13" s="18" t="s">
        <v>455</v>
      </c>
      <c r="E13" s="57" t="s">
        <v>17</v>
      </c>
      <c r="F13" s="58">
        <v>1</v>
      </c>
      <c r="G13" s="72"/>
      <c r="H13" s="10"/>
      <c r="I13" s="10"/>
      <c r="J13" s="113"/>
      <c r="K13" s="29"/>
      <c r="L13" s="29"/>
      <c r="M13" s="29"/>
      <c r="N13" s="29"/>
      <c r="O13" s="29"/>
      <c r="P13" s="59"/>
      <c r="S13" s="63"/>
    </row>
    <row r="14" spans="2:93" s="38" customFormat="1">
      <c r="B14" s="71"/>
      <c r="C14" s="11">
        <f>C13+1</f>
        <v>3</v>
      </c>
      <c r="D14" s="18" t="s">
        <v>198</v>
      </c>
      <c r="E14" s="57" t="s">
        <v>17</v>
      </c>
      <c r="F14" s="58">
        <v>1</v>
      </c>
      <c r="G14" s="72"/>
      <c r="H14" s="10"/>
      <c r="I14" s="10"/>
      <c r="J14" s="72"/>
      <c r="K14" s="106">
        <f>K12+K13</f>
        <v>0</v>
      </c>
      <c r="L14" s="106">
        <f>L12+L13</f>
        <v>0</v>
      </c>
      <c r="M14" s="106">
        <f>M12+M13</f>
        <v>0</v>
      </c>
      <c r="N14" s="106">
        <f>N12+N13</f>
        <v>0</v>
      </c>
      <c r="O14" s="106">
        <f>O12+O13</f>
        <v>0</v>
      </c>
      <c r="P14" s="59"/>
      <c r="S14" s="63"/>
    </row>
    <row r="15" spans="2:93" s="38" customFormat="1">
      <c r="B15" s="71"/>
      <c r="C15" s="72"/>
      <c r="D15" s="10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59"/>
      <c r="S15" s="63"/>
    </row>
    <row r="16" spans="2:93" s="38" customFormat="1">
      <c r="B16" s="71"/>
      <c r="C16" s="55" t="s">
        <v>1</v>
      </c>
      <c r="D16" s="92" t="s">
        <v>48</v>
      </c>
      <c r="E16" s="23"/>
      <c r="F16" s="24"/>
      <c r="G16" s="72"/>
      <c r="H16" s="72"/>
      <c r="I16" s="72"/>
      <c r="J16" s="72"/>
      <c r="K16" s="72"/>
      <c r="L16" s="72"/>
      <c r="M16" s="72"/>
      <c r="N16" s="72"/>
      <c r="O16" s="72"/>
      <c r="P16" s="59"/>
      <c r="S16" s="63"/>
    </row>
    <row r="17" spans="2:19" s="38" customFormat="1">
      <c r="B17" s="71"/>
      <c r="C17" s="11">
        <f>C14+1</f>
        <v>4</v>
      </c>
      <c r="D17" s="18" t="s">
        <v>54</v>
      </c>
      <c r="E17" s="57" t="s">
        <v>65</v>
      </c>
      <c r="F17" s="58">
        <v>0</v>
      </c>
      <c r="G17" s="72"/>
      <c r="H17" s="10"/>
      <c r="I17" s="10"/>
      <c r="J17" s="72"/>
      <c r="K17" s="107"/>
      <c r="L17" s="107"/>
      <c r="M17" s="107"/>
      <c r="N17" s="107"/>
      <c r="O17" s="107"/>
      <c r="P17" s="59"/>
      <c r="S17" s="63"/>
    </row>
    <row r="18" spans="2:19" s="38" customFormat="1">
      <c r="B18" s="71"/>
      <c r="C18" s="11">
        <f t="shared" ref="C18:C26" si="1">C17+1</f>
        <v>5</v>
      </c>
      <c r="D18" s="18" t="s">
        <v>36</v>
      </c>
      <c r="E18" s="57" t="s">
        <v>65</v>
      </c>
      <c r="F18" s="58">
        <v>0</v>
      </c>
      <c r="G18" s="72"/>
      <c r="H18" s="10"/>
      <c r="I18" s="10"/>
      <c r="J18" s="72"/>
      <c r="K18" s="107"/>
      <c r="L18" s="107"/>
      <c r="M18" s="107"/>
      <c r="N18" s="107"/>
      <c r="O18" s="107"/>
      <c r="P18" s="59"/>
      <c r="S18" s="63"/>
    </row>
    <row r="19" spans="2:19" s="38" customFormat="1">
      <c r="B19" s="71"/>
      <c r="C19" s="11">
        <f t="shared" si="1"/>
        <v>6</v>
      </c>
      <c r="D19" s="18" t="s">
        <v>37</v>
      </c>
      <c r="E19" s="57" t="s">
        <v>65</v>
      </c>
      <c r="F19" s="58">
        <v>0</v>
      </c>
      <c r="G19" s="72"/>
      <c r="H19" s="10"/>
      <c r="I19" s="10"/>
      <c r="J19" s="72"/>
      <c r="K19" s="107"/>
      <c r="L19" s="107"/>
      <c r="M19" s="107"/>
      <c r="N19" s="107"/>
      <c r="O19" s="107"/>
      <c r="P19" s="59"/>
    </row>
    <row r="20" spans="2:19" s="38" customFormat="1">
      <c r="B20" s="71"/>
      <c r="C20" s="11">
        <f t="shared" si="1"/>
        <v>7</v>
      </c>
      <c r="D20" s="18" t="s">
        <v>38</v>
      </c>
      <c r="E20" s="57" t="s">
        <v>65</v>
      </c>
      <c r="F20" s="58">
        <v>0</v>
      </c>
      <c r="G20" s="72"/>
      <c r="H20" s="10"/>
      <c r="I20" s="10"/>
      <c r="J20" s="72"/>
      <c r="K20" s="107"/>
      <c r="L20" s="107"/>
      <c r="M20" s="107"/>
      <c r="N20" s="107"/>
      <c r="O20" s="107"/>
      <c r="P20" s="59"/>
    </row>
    <row r="21" spans="2:19" s="38" customFormat="1">
      <c r="B21" s="71"/>
      <c r="C21" s="11">
        <f t="shared" si="1"/>
        <v>8</v>
      </c>
      <c r="D21" s="18" t="s">
        <v>39</v>
      </c>
      <c r="E21" s="57" t="s">
        <v>65</v>
      </c>
      <c r="F21" s="58">
        <v>0</v>
      </c>
      <c r="G21" s="72"/>
      <c r="H21" s="10"/>
      <c r="I21" s="10"/>
      <c r="J21" s="72"/>
      <c r="K21" s="107"/>
      <c r="L21" s="107"/>
      <c r="M21" s="107"/>
      <c r="N21" s="107"/>
      <c r="O21" s="107"/>
      <c r="P21" s="59"/>
    </row>
    <row r="22" spans="2:19" s="38" customFormat="1">
      <c r="B22" s="71"/>
      <c r="C22" s="11">
        <f t="shared" si="1"/>
        <v>9</v>
      </c>
      <c r="D22" s="18" t="s">
        <v>40</v>
      </c>
      <c r="E22" s="57" t="s">
        <v>65</v>
      </c>
      <c r="F22" s="58">
        <v>0</v>
      </c>
      <c r="G22" s="72"/>
      <c r="H22" s="10"/>
      <c r="I22" s="10"/>
      <c r="J22" s="72"/>
      <c r="K22" s="107"/>
      <c r="L22" s="107"/>
      <c r="M22" s="107"/>
      <c r="N22" s="107"/>
      <c r="O22" s="107"/>
      <c r="P22" s="59"/>
    </row>
    <row r="23" spans="2:19" s="38" customFormat="1" ht="16.8" customHeight="1">
      <c r="B23" s="71"/>
      <c r="C23" s="11">
        <f t="shared" si="1"/>
        <v>10</v>
      </c>
      <c r="D23" s="18" t="s">
        <v>41</v>
      </c>
      <c r="E23" s="57" t="s">
        <v>65</v>
      </c>
      <c r="F23" s="58">
        <v>0</v>
      </c>
      <c r="G23" s="72"/>
      <c r="H23" s="10"/>
      <c r="I23" s="10"/>
      <c r="J23" s="72"/>
      <c r="K23" s="107"/>
      <c r="L23" s="107"/>
      <c r="M23" s="107"/>
      <c r="N23" s="107"/>
      <c r="O23" s="107"/>
      <c r="P23" s="59"/>
    </row>
    <row r="24" spans="2:19" s="38" customFormat="1">
      <c r="B24" s="71"/>
      <c r="C24" s="11">
        <f t="shared" si="1"/>
        <v>11</v>
      </c>
      <c r="D24" s="18" t="s">
        <v>196</v>
      </c>
      <c r="E24" s="57" t="s">
        <v>65</v>
      </c>
      <c r="F24" s="58">
        <v>0</v>
      </c>
      <c r="G24" s="72"/>
      <c r="H24" s="10"/>
      <c r="I24" s="10"/>
      <c r="J24" s="72"/>
      <c r="K24" s="108">
        <f>SUM(K17:K23)</f>
        <v>0</v>
      </c>
      <c r="L24" s="108">
        <f>SUM(L17:L23)</f>
        <v>0</v>
      </c>
      <c r="M24" s="108">
        <f>SUM(M17:M23)</f>
        <v>0</v>
      </c>
      <c r="N24" s="108">
        <f>SUM(N17:N23)</f>
        <v>0</v>
      </c>
      <c r="O24" s="108">
        <f>SUM(O17:O23)</f>
        <v>0</v>
      </c>
      <c r="P24" s="59"/>
    </row>
    <row r="25" spans="2:19" s="38" customFormat="1">
      <c r="B25" s="71"/>
      <c r="C25" s="11">
        <f t="shared" si="1"/>
        <v>12</v>
      </c>
      <c r="D25" s="18" t="s">
        <v>459</v>
      </c>
      <c r="E25" s="57" t="s">
        <v>65</v>
      </c>
      <c r="F25" s="58">
        <v>0</v>
      </c>
      <c r="G25" s="72"/>
      <c r="H25" s="10"/>
      <c r="I25" s="10"/>
      <c r="J25" s="72"/>
      <c r="K25" s="107"/>
      <c r="L25" s="107"/>
      <c r="M25" s="107"/>
      <c r="N25" s="107"/>
      <c r="O25" s="107"/>
      <c r="P25" s="59"/>
    </row>
    <row r="26" spans="2:19" s="38" customFormat="1">
      <c r="B26" s="71"/>
      <c r="C26" s="11">
        <f t="shared" si="1"/>
        <v>13</v>
      </c>
      <c r="D26" s="18" t="s">
        <v>199</v>
      </c>
      <c r="E26" s="57" t="s">
        <v>65</v>
      </c>
      <c r="F26" s="58">
        <v>0</v>
      </c>
      <c r="G26" s="72"/>
      <c r="H26" s="10"/>
      <c r="I26" s="10"/>
      <c r="J26" s="72"/>
      <c r="K26" s="108">
        <f>K24+K25</f>
        <v>0</v>
      </c>
      <c r="L26" s="108">
        <f t="shared" ref="L26:O26" si="2">L24+L25</f>
        <v>0</v>
      </c>
      <c r="M26" s="108">
        <f t="shared" si="2"/>
        <v>0</v>
      </c>
      <c r="N26" s="108">
        <f t="shared" si="2"/>
        <v>0</v>
      </c>
      <c r="O26" s="108">
        <f t="shared" si="2"/>
        <v>0</v>
      </c>
      <c r="P26" s="59"/>
    </row>
    <row r="27" spans="2:19" s="38" customFormat="1">
      <c r="B27" s="71"/>
      <c r="C27" s="72"/>
      <c r="D27" s="102"/>
      <c r="E27" s="72"/>
      <c r="F27" s="72"/>
      <c r="G27" s="72"/>
      <c r="H27" s="110"/>
      <c r="I27" s="110"/>
      <c r="J27" s="72"/>
      <c r="K27" s="110"/>
      <c r="L27" s="110"/>
      <c r="M27" s="110"/>
      <c r="N27" s="110"/>
      <c r="O27" s="110"/>
      <c r="P27" s="59"/>
    </row>
    <row r="28" spans="2:19" s="38" customFormat="1">
      <c r="B28" s="71"/>
      <c r="C28" s="55" t="s">
        <v>8</v>
      </c>
      <c r="D28" s="92" t="s">
        <v>51</v>
      </c>
      <c r="E28" s="23"/>
      <c r="F28" s="24"/>
      <c r="G28" s="72"/>
      <c r="H28" s="110"/>
      <c r="I28" s="110"/>
      <c r="J28" s="72"/>
      <c r="K28" s="110"/>
      <c r="L28" s="110"/>
      <c r="M28" s="110"/>
      <c r="N28" s="110"/>
      <c r="O28" s="110"/>
      <c r="P28" s="59"/>
    </row>
    <row r="29" spans="2:19" s="38" customFormat="1">
      <c r="B29" s="71"/>
      <c r="C29" s="11">
        <f>C26+1</f>
        <v>14</v>
      </c>
      <c r="D29" s="18" t="s">
        <v>57</v>
      </c>
      <c r="E29" s="57" t="s">
        <v>65</v>
      </c>
      <c r="F29" s="58">
        <v>0</v>
      </c>
      <c r="G29" s="72"/>
      <c r="H29" s="10"/>
      <c r="I29" s="10"/>
      <c r="J29" s="72"/>
      <c r="K29" s="107"/>
      <c r="L29" s="107"/>
      <c r="M29" s="107"/>
      <c r="N29" s="107"/>
      <c r="O29" s="107"/>
      <c r="P29" s="59"/>
    </row>
    <row r="30" spans="2:19" s="38" customFormat="1">
      <c r="B30" s="71"/>
      <c r="C30" s="11">
        <f t="shared" ref="C30:C36" si="3">C29+1</f>
        <v>15</v>
      </c>
      <c r="D30" s="18" t="s">
        <v>63</v>
      </c>
      <c r="E30" s="57" t="s">
        <v>65</v>
      </c>
      <c r="F30" s="58">
        <v>0</v>
      </c>
      <c r="G30" s="72"/>
      <c r="H30" s="10"/>
      <c r="I30" s="10"/>
      <c r="J30" s="72"/>
      <c r="K30" s="107"/>
      <c r="L30" s="107"/>
      <c r="M30" s="107"/>
      <c r="N30" s="107"/>
      <c r="O30" s="107"/>
      <c r="P30" s="59"/>
    </row>
    <row r="31" spans="2:19" s="38" customFormat="1">
      <c r="B31" s="71"/>
      <c r="C31" s="11">
        <f t="shared" si="3"/>
        <v>16</v>
      </c>
      <c r="D31" s="18" t="s">
        <v>58</v>
      </c>
      <c r="E31" s="57" t="s">
        <v>65</v>
      </c>
      <c r="F31" s="58">
        <v>0</v>
      </c>
      <c r="G31" s="72"/>
      <c r="H31" s="10"/>
      <c r="I31" s="10"/>
      <c r="J31" s="72"/>
      <c r="K31" s="107"/>
      <c r="L31" s="107"/>
      <c r="M31" s="107"/>
      <c r="N31" s="107"/>
      <c r="O31" s="107"/>
      <c r="P31" s="59"/>
    </row>
    <row r="32" spans="2:19" s="38" customFormat="1">
      <c r="B32" s="71"/>
      <c r="C32" s="11">
        <f t="shared" si="3"/>
        <v>17</v>
      </c>
      <c r="D32" s="18" t="s">
        <v>59</v>
      </c>
      <c r="E32" s="57" t="s">
        <v>65</v>
      </c>
      <c r="F32" s="58">
        <v>0</v>
      </c>
      <c r="G32" s="72"/>
      <c r="H32" s="10"/>
      <c r="I32" s="10"/>
      <c r="J32" s="72"/>
      <c r="K32" s="107"/>
      <c r="L32" s="107"/>
      <c r="M32" s="107"/>
      <c r="N32" s="107"/>
      <c r="O32" s="107"/>
      <c r="P32" s="59"/>
    </row>
    <row r="33" spans="2:18" s="38" customFormat="1">
      <c r="B33" s="71"/>
      <c r="C33" s="11">
        <f t="shared" si="3"/>
        <v>18</v>
      </c>
      <c r="D33" s="18" t="s">
        <v>60</v>
      </c>
      <c r="E33" s="57" t="s">
        <v>65</v>
      </c>
      <c r="F33" s="58">
        <v>0</v>
      </c>
      <c r="G33" s="72"/>
      <c r="H33" s="10"/>
      <c r="I33" s="10"/>
      <c r="J33" s="72"/>
      <c r="K33" s="107"/>
      <c r="L33" s="107"/>
      <c r="M33" s="107"/>
      <c r="N33" s="107"/>
      <c r="O33" s="107"/>
      <c r="P33" s="59"/>
    </row>
    <row r="34" spans="2:18" s="38" customFormat="1">
      <c r="B34" s="71"/>
      <c r="C34" s="11">
        <f t="shared" si="3"/>
        <v>19</v>
      </c>
      <c r="D34" s="18" t="s">
        <v>61</v>
      </c>
      <c r="E34" s="57" t="s">
        <v>65</v>
      </c>
      <c r="F34" s="58">
        <v>0</v>
      </c>
      <c r="G34" s="72"/>
      <c r="H34" s="10"/>
      <c r="I34" s="10"/>
      <c r="J34" s="72"/>
      <c r="K34" s="107"/>
      <c r="L34" s="107"/>
      <c r="M34" s="107"/>
      <c r="N34" s="107"/>
      <c r="O34" s="107"/>
      <c r="P34" s="59"/>
    </row>
    <row r="35" spans="2:18" s="38" customFormat="1">
      <c r="B35" s="71"/>
      <c r="C35" s="11">
        <f t="shared" si="3"/>
        <v>20</v>
      </c>
      <c r="D35" s="18" t="s">
        <v>62</v>
      </c>
      <c r="E35" s="57" t="s">
        <v>65</v>
      </c>
      <c r="F35" s="58">
        <v>0</v>
      </c>
      <c r="G35" s="72"/>
      <c r="H35" s="10"/>
      <c r="I35" s="10"/>
      <c r="J35" s="72"/>
      <c r="K35" s="107"/>
      <c r="L35" s="107"/>
      <c r="M35" s="107"/>
      <c r="N35" s="107"/>
      <c r="O35" s="107"/>
      <c r="P35" s="59"/>
    </row>
    <row r="36" spans="2:18" s="38" customFormat="1">
      <c r="B36" s="71"/>
      <c r="C36" s="11">
        <f t="shared" si="3"/>
        <v>21</v>
      </c>
      <c r="D36" s="18" t="s">
        <v>197</v>
      </c>
      <c r="E36" s="57" t="s">
        <v>65</v>
      </c>
      <c r="F36" s="58">
        <v>0</v>
      </c>
      <c r="G36" s="72"/>
      <c r="H36" s="10"/>
      <c r="I36" s="10"/>
      <c r="J36" s="72"/>
      <c r="K36" s="108">
        <f>SUM(K29:K35)</f>
        <v>0</v>
      </c>
      <c r="L36" s="108">
        <f>SUM(L29:L35)</f>
        <v>0</v>
      </c>
      <c r="M36" s="108">
        <f>SUM(M29:M35)</f>
        <v>0</v>
      </c>
      <c r="N36" s="108">
        <f>SUM(N29:N35)</f>
        <v>0</v>
      </c>
      <c r="O36" s="108">
        <f>SUM(O29:O35)</f>
        <v>0</v>
      </c>
      <c r="P36" s="59"/>
    </row>
    <row r="37" spans="2:18" s="38" customFormat="1">
      <c r="B37" s="71"/>
      <c r="C37" s="72"/>
      <c r="D37" s="102"/>
      <c r="E37" s="72"/>
      <c r="F37" s="72"/>
      <c r="G37" s="72"/>
      <c r="H37" s="110"/>
      <c r="I37" s="110"/>
      <c r="J37" s="72"/>
      <c r="K37" s="110"/>
      <c r="L37" s="110"/>
      <c r="M37" s="110"/>
      <c r="N37" s="110"/>
      <c r="O37" s="110"/>
      <c r="P37" s="59"/>
    </row>
    <row r="38" spans="2:18" s="38" customFormat="1">
      <c r="B38" s="71"/>
      <c r="C38" s="55" t="s">
        <v>9</v>
      </c>
      <c r="D38" s="92" t="s">
        <v>49</v>
      </c>
      <c r="E38" s="23"/>
      <c r="F38" s="24"/>
      <c r="G38" s="72"/>
      <c r="H38" s="110"/>
      <c r="I38" s="110"/>
      <c r="J38" s="72"/>
      <c r="K38" s="110"/>
      <c r="L38" s="110"/>
      <c r="M38" s="110"/>
      <c r="N38" s="110"/>
      <c r="O38" s="110"/>
      <c r="P38" s="59"/>
    </row>
    <row r="39" spans="2:18" s="38" customFormat="1">
      <c r="B39" s="71"/>
      <c r="C39" s="11">
        <f>C35+1</f>
        <v>21</v>
      </c>
      <c r="D39" s="18" t="s">
        <v>456</v>
      </c>
      <c r="E39" s="57" t="s">
        <v>17</v>
      </c>
      <c r="F39" s="58">
        <v>1</v>
      </c>
      <c r="G39" s="72"/>
      <c r="H39" s="10"/>
      <c r="I39" s="10"/>
      <c r="J39" s="72"/>
      <c r="K39" s="29"/>
      <c r="L39" s="29"/>
      <c r="M39" s="29"/>
      <c r="N39" s="29"/>
      <c r="O39" s="29"/>
      <c r="P39" s="59"/>
    </row>
    <row r="40" spans="2:18" s="38" customFormat="1">
      <c r="B40" s="71"/>
      <c r="C40" s="11">
        <f>C36+1</f>
        <v>22</v>
      </c>
      <c r="D40" s="18" t="s">
        <v>457</v>
      </c>
      <c r="E40" s="57" t="s">
        <v>65</v>
      </c>
      <c r="F40" s="58">
        <v>0</v>
      </c>
      <c r="G40" s="72"/>
      <c r="H40" s="10"/>
      <c r="I40" s="10"/>
      <c r="J40" s="72"/>
      <c r="K40" s="107"/>
      <c r="L40" s="107"/>
      <c r="M40" s="107"/>
      <c r="N40" s="107"/>
      <c r="O40" s="107"/>
      <c r="P40" s="59"/>
    </row>
    <row r="41" spans="2:18" s="38" customFormat="1">
      <c r="B41" s="71"/>
      <c r="C41" s="72"/>
      <c r="D41" s="102"/>
      <c r="E41" s="72"/>
      <c r="F41" s="72"/>
      <c r="G41" s="72"/>
      <c r="H41" s="110"/>
      <c r="I41" s="110"/>
      <c r="J41" s="72"/>
      <c r="K41" s="110"/>
      <c r="L41" s="110"/>
      <c r="M41" s="110"/>
      <c r="N41" s="110"/>
      <c r="O41" s="110"/>
      <c r="P41" s="59"/>
      <c r="Q41" s="71"/>
      <c r="R41" s="72"/>
    </row>
    <row r="42" spans="2:18" s="38" customFormat="1">
      <c r="B42" s="71"/>
      <c r="C42" s="55" t="s">
        <v>10</v>
      </c>
      <c r="D42" s="92" t="s">
        <v>50</v>
      </c>
      <c r="E42" s="23"/>
      <c r="F42" s="24"/>
      <c r="G42" s="72"/>
      <c r="H42" s="110"/>
      <c r="I42" s="110"/>
      <c r="J42" s="72"/>
      <c r="K42" s="110"/>
      <c r="L42" s="110"/>
      <c r="M42" s="110"/>
      <c r="N42" s="110"/>
      <c r="O42" s="110"/>
      <c r="P42" s="104" t="s">
        <v>53</v>
      </c>
      <c r="Q42" s="258"/>
      <c r="R42" s="259"/>
    </row>
    <row r="43" spans="2:18" s="38" customFormat="1">
      <c r="B43" s="71"/>
      <c r="C43" s="11">
        <f>C40+1</f>
        <v>23</v>
      </c>
      <c r="D43" s="18" t="s">
        <v>52</v>
      </c>
      <c r="E43" s="57" t="s">
        <v>65</v>
      </c>
      <c r="F43" s="58">
        <v>0</v>
      </c>
      <c r="G43" s="72"/>
      <c r="H43" s="10"/>
      <c r="I43" s="10"/>
      <c r="J43" s="72"/>
      <c r="K43" s="107"/>
      <c r="L43" s="107"/>
      <c r="M43" s="107"/>
      <c r="N43" s="107"/>
      <c r="O43" s="107"/>
      <c r="P43" s="59"/>
      <c r="Q43" s="71"/>
      <c r="R43" s="72"/>
    </row>
    <row r="44" spans="2:18" s="38" customFormat="1">
      <c r="B44" s="71"/>
      <c r="C44" s="72"/>
      <c r="D44" s="102"/>
      <c r="E44" s="72"/>
      <c r="F44" s="72"/>
      <c r="G44" s="72"/>
      <c r="H44" s="110"/>
      <c r="I44" s="110"/>
      <c r="J44" s="72"/>
      <c r="K44" s="110"/>
      <c r="L44" s="110"/>
      <c r="M44" s="110"/>
      <c r="N44" s="110"/>
      <c r="O44" s="110"/>
      <c r="P44" s="59"/>
      <c r="Q44" s="71"/>
      <c r="R44" s="72"/>
    </row>
    <row r="45" spans="2:18" s="38" customFormat="1">
      <c r="B45" s="71"/>
      <c r="C45" s="55" t="s">
        <v>11</v>
      </c>
      <c r="D45" s="92" t="s">
        <v>55</v>
      </c>
      <c r="E45" s="23"/>
      <c r="F45" s="24"/>
      <c r="G45" s="72"/>
      <c r="H45" s="110"/>
      <c r="I45" s="110"/>
      <c r="J45" s="72"/>
      <c r="K45" s="110"/>
      <c r="L45" s="110"/>
      <c r="M45" s="110"/>
      <c r="N45" s="110"/>
      <c r="O45" s="110"/>
      <c r="P45" s="59"/>
      <c r="Q45" s="71"/>
      <c r="R45" s="72"/>
    </row>
    <row r="46" spans="2:18" s="38" customFormat="1">
      <c r="B46" s="71"/>
      <c r="C46" s="11">
        <f>C43+1</f>
        <v>24</v>
      </c>
      <c r="D46" s="18" t="s">
        <v>56</v>
      </c>
      <c r="E46" s="57" t="s">
        <v>65</v>
      </c>
      <c r="F46" s="58">
        <v>0</v>
      </c>
      <c r="G46" s="72"/>
      <c r="H46" s="10"/>
      <c r="I46" s="10"/>
      <c r="J46" s="72"/>
      <c r="K46" s="108">
        <f>K26+K40+K43</f>
        <v>0</v>
      </c>
      <c r="L46" s="108">
        <f t="shared" ref="L46:O46" si="4">L26+L40+L43</f>
        <v>0</v>
      </c>
      <c r="M46" s="108">
        <f t="shared" si="4"/>
        <v>0</v>
      </c>
      <c r="N46" s="108">
        <f t="shared" si="4"/>
        <v>0</v>
      </c>
      <c r="O46" s="108">
        <f t="shared" si="4"/>
        <v>0</v>
      </c>
      <c r="P46" s="59"/>
    </row>
    <row r="47" spans="2:18" s="38" customFormat="1">
      <c r="B47" s="71"/>
      <c r="C47" s="11">
        <f>C46+1</f>
        <v>25</v>
      </c>
      <c r="D47" s="18" t="s">
        <v>51</v>
      </c>
      <c r="E47" s="57" t="s">
        <v>65</v>
      </c>
      <c r="F47" s="58">
        <v>0</v>
      </c>
      <c r="G47" s="72"/>
      <c r="H47" s="10"/>
      <c r="I47" s="10"/>
      <c r="J47" s="72"/>
      <c r="K47" s="108">
        <f>K36</f>
        <v>0</v>
      </c>
      <c r="L47" s="108">
        <f t="shared" ref="L47:O47" si="5">L36</f>
        <v>0</v>
      </c>
      <c r="M47" s="108">
        <f t="shared" si="5"/>
        <v>0</v>
      </c>
      <c r="N47" s="108">
        <f t="shared" si="5"/>
        <v>0</v>
      </c>
      <c r="O47" s="108">
        <f t="shared" si="5"/>
        <v>0</v>
      </c>
      <c r="P47" s="59"/>
    </row>
    <row r="48" spans="2:18" s="38" customFormat="1">
      <c r="B48" s="71"/>
      <c r="C48" s="11">
        <f>C47+1</f>
        <v>26</v>
      </c>
      <c r="D48" s="18" t="s">
        <v>102</v>
      </c>
      <c r="E48" s="57" t="s">
        <v>65</v>
      </c>
      <c r="F48" s="58">
        <v>0</v>
      </c>
      <c r="G48" s="72"/>
      <c r="H48" s="10"/>
      <c r="I48" s="10"/>
      <c r="J48" s="72"/>
      <c r="K48" s="108">
        <f>K46+K47</f>
        <v>0</v>
      </c>
      <c r="L48" s="108">
        <f t="shared" ref="L48:O48" si="6">L46+L47</f>
        <v>0</v>
      </c>
      <c r="M48" s="108">
        <f t="shared" si="6"/>
        <v>0</v>
      </c>
      <c r="N48" s="108">
        <f t="shared" si="6"/>
        <v>0</v>
      </c>
      <c r="O48" s="108">
        <f t="shared" si="6"/>
        <v>0</v>
      </c>
      <c r="P48" s="59"/>
    </row>
    <row r="49" spans="2:16" s="38" customFormat="1" ht="15.6" thickBot="1">
      <c r="B49" s="60"/>
      <c r="C49" s="61"/>
      <c r="D49" s="10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</row>
    <row r="50" spans="2:16" s="38" customFormat="1">
      <c r="D50" s="93"/>
    </row>
    <row r="51" spans="2:16" s="38" customFormat="1" ht="15.6" thickBot="1">
      <c r="D51" s="93"/>
    </row>
    <row r="52" spans="2:16" s="38" customFormat="1">
      <c r="B52" s="67"/>
      <c r="C52" s="19"/>
      <c r="D52" s="166"/>
      <c r="E52" s="167"/>
      <c r="F52" s="19"/>
      <c r="G52" s="66"/>
      <c r="H52" s="168"/>
      <c r="I52" s="168"/>
      <c r="J52" s="168"/>
      <c r="K52" s="168"/>
      <c r="L52" s="168"/>
      <c r="M52" s="168"/>
      <c r="N52" s="168"/>
      <c r="O52" s="168"/>
      <c r="P52" s="70"/>
    </row>
    <row r="53" spans="2:16" s="38" customFormat="1">
      <c r="B53" s="71"/>
      <c r="C53" s="55"/>
      <c r="D53" s="92" t="s">
        <v>138</v>
      </c>
      <c r="E53" s="23"/>
      <c r="F53" s="24"/>
      <c r="G53" s="72"/>
      <c r="H53" s="110"/>
      <c r="I53" s="110"/>
      <c r="J53" s="110"/>
      <c r="K53" s="110"/>
      <c r="L53" s="110"/>
      <c r="M53" s="110"/>
      <c r="N53" s="110"/>
      <c r="O53" s="110"/>
      <c r="P53" s="59"/>
    </row>
    <row r="54" spans="2:16" s="38" customFormat="1">
      <c r="B54" s="71"/>
      <c r="C54" s="161"/>
      <c r="D54" s="18" t="s">
        <v>185</v>
      </c>
      <c r="E54" s="57"/>
      <c r="F54" s="58"/>
      <c r="G54" s="72"/>
      <c r="H54" s="178"/>
      <c r="I54" s="178"/>
      <c r="J54" s="180"/>
      <c r="K54" s="107" t="str">
        <f>IF(K48=('T4 - Base Opex'!H16+'T4 - Base Opex'!H21+'T5 - Enh Opex '!H16+'T5 - Enh Opex '!H21+'T6 - Et Opex'!H16+'T6 - Et Opex'!H21),"OK","Error")</f>
        <v>OK</v>
      </c>
      <c r="L54" s="107" t="str">
        <f>IF(L48=('T4 - Base Opex'!I16+'T4 - Base Opex'!I21+'T5 - Enh Opex '!I16+'T5 - Enh Opex '!I21+'T6 - Et Opex'!I16+'T6 - Et Opex'!I21),"OK","Error")</f>
        <v>OK</v>
      </c>
      <c r="M54" s="107" t="str">
        <f>IF(M48=('T4 - Base Opex'!J16+'T4 - Base Opex'!J21+'T5 - Enh Opex '!J16+'T5 - Enh Opex '!J21+'T6 - Et Opex'!J16+'T6 - Et Opex'!J21),"OK","Error")</f>
        <v>OK</v>
      </c>
      <c r="N54" s="107" t="str">
        <f>IF(N48=('T4 - Base Opex'!K16+'T4 - Base Opex'!K21+'T5 - Enh Opex '!K16+'T5 - Enh Opex '!K21+'T6 - Et Opex'!K16+'T6 - Et Opex'!K21),"OK","Error")</f>
        <v>OK</v>
      </c>
      <c r="O54" s="107" t="str">
        <f>IF(O48=('T4 - Base Opex'!L16+'T4 - Base Opex'!L21+'T5 - Enh Opex '!L16+'T5 - Enh Opex '!L21+'T6 - Et Opex'!L16+'T6 - Et Opex'!L21),"OK","Error")</f>
        <v>OK</v>
      </c>
      <c r="P54" s="59"/>
    </row>
    <row r="55" spans="2:16" s="38" customFormat="1">
      <c r="B55" s="71"/>
      <c r="C55" s="161"/>
      <c r="D55" s="18" t="s">
        <v>185</v>
      </c>
      <c r="E55" s="57"/>
      <c r="F55" s="58"/>
      <c r="G55" s="72"/>
      <c r="H55" s="178"/>
      <c r="I55" s="178"/>
      <c r="J55" s="180"/>
      <c r="K55" s="107" t="str">
        <f>IF(K14+K39=('T4 - Base Opex'!H12+'T4 - Base Opex'!H19+'T5 - Enh Opex '!H12+'T5 - Enh Opex '!H19+'T6 - Et Opex'!H12+'T6 - Et Opex'!H19),"OK","Error")</f>
        <v>OK</v>
      </c>
      <c r="L55" s="107" t="str">
        <f>IF(L14+L39=('T4 - Base Opex'!I12+'T4 - Base Opex'!I19+'T5 - Enh Opex '!I12+'T5 - Enh Opex '!I19+'T6 - Et Opex'!I12+'T6 - Et Opex'!I19),"OK","Error")</f>
        <v>OK</v>
      </c>
      <c r="M55" s="107" t="str">
        <f>IF(M14+M39=('T4 - Base Opex'!J12+'T4 - Base Opex'!J19+'T5 - Enh Opex '!J12+'T5 - Enh Opex '!J19+'T6 - Et Opex'!J12+'T6 - Et Opex'!J19),"OK","Error")</f>
        <v>OK</v>
      </c>
      <c r="N55" s="107" t="str">
        <f>IF(N14+N39=('T4 - Base Opex'!K12+'T4 - Base Opex'!K19+'T5 - Enh Opex '!K12+'T5 - Enh Opex '!K19+'T6 - Et Opex'!K12+'T6 - Et Opex'!K19),"OK","Error")</f>
        <v>OK</v>
      </c>
      <c r="O55" s="107" t="str">
        <f>IF(O14+O39=('T4 - Base Opex'!L12+'T4 - Base Opex'!L19+'T5 - Enh Opex '!L12+'T5 - Enh Opex '!L19+'T6 - Et Opex'!L12+'T6 - Et Opex'!L19),"OK","Error")</f>
        <v>OK</v>
      </c>
      <c r="P55" s="59"/>
    </row>
    <row r="56" spans="2:16" s="38" customFormat="1" ht="15.6" thickBot="1">
      <c r="B56" s="60"/>
      <c r="C56" s="61"/>
      <c r="D56" s="103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</row>
    <row r="57" spans="2:16" s="38" customFormat="1">
      <c r="D57" s="93"/>
    </row>
    <row r="58" spans="2:16" s="38" customFormat="1">
      <c r="D58" s="93"/>
    </row>
    <row r="59" spans="2:16" s="38" customFormat="1">
      <c r="D59" s="93"/>
    </row>
    <row r="60" spans="2:16" s="38" customFormat="1">
      <c r="D60" s="93"/>
    </row>
    <row r="61" spans="2:16" s="38" customFormat="1">
      <c r="D61" s="93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</row>
    <row r="343" spans="4:13" s="38" customFormat="1">
      <c r="D343" s="93"/>
    </row>
    <row r="344" spans="4:13" s="38" customFormat="1">
      <c r="D344" s="93"/>
    </row>
    <row r="345" spans="4:13" s="38" customFormat="1">
      <c r="D345" s="93"/>
      <c r="M345" s="50"/>
    </row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CO342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6.36328125" style="50" customWidth="1"/>
    <col min="6" max="6" width="4.6328125" style="50" customWidth="1"/>
    <col min="7" max="7" width="2.36328125" style="38" customWidth="1"/>
    <col min="8" max="9" width="11" style="50" customWidth="1"/>
    <col min="10" max="10" width="3.08984375" style="50" customWidth="1"/>
    <col min="11" max="15" width="11" style="50" customWidth="1"/>
    <col min="16" max="17" width="2.6328125" style="38" customWidth="1"/>
    <col min="18" max="82" width="8.90625" style="38"/>
    <col min="83" max="16384" width="8.90625" style="50"/>
  </cols>
  <sheetData>
    <row r="1" spans="2:93" s="38" customFormat="1" ht="15.6" thickBot="1">
      <c r="D1" s="93"/>
    </row>
    <row r="2" spans="2:93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1"/>
      <c r="N2" s="41"/>
      <c r="O2" s="41"/>
      <c r="P2" s="42"/>
      <c r="Q2" s="24"/>
    </row>
    <row r="3" spans="2:93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5"/>
      <c r="Q3" s="24"/>
    </row>
    <row r="4" spans="2:93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5"/>
      <c r="Q4" s="24"/>
    </row>
    <row r="5" spans="2:93" s="38" customFormat="1">
      <c r="B5" s="43"/>
      <c r="C5" s="46" t="s">
        <v>426</v>
      </c>
      <c r="D5" s="3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5"/>
      <c r="Q5" s="24"/>
    </row>
    <row r="6" spans="2:93" s="38" customFormat="1">
      <c r="B6" s="43"/>
      <c r="C6" s="47"/>
      <c r="D6" s="34"/>
      <c r="E6" s="20"/>
      <c r="F6" s="20"/>
      <c r="G6" s="24"/>
      <c r="H6" s="24"/>
      <c r="I6" s="24"/>
      <c r="J6" s="24"/>
      <c r="K6" s="285" t="s">
        <v>233</v>
      </c>
      <c r="L6" s="286"/>
      <c r="M6" s="286"/>
      <c r="N6" s="286"/>
      <c r="O6" s="287"/>
      <c r="P6" s="45"/>
      <c r="Q6" s="24"/>
    </row>
    <row r="7" spans="2:93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25"/>
      <c r="K7" s="78" t="s">
        <v>33</v>
      </c>
      <c r="L7" s="76" t="s">
        <v>33</v>
      </c>
      <c r="M7" s="5" t="s">
        <v>33</v>
      </c>
      <c r="N7" s="5" t="s">
        <v>33</v>
      </c>
      <c r="O7" s="5" t="s">
        <v>33</v>
      </c>
      <c r="P7" s="45"/>
      <c r="Q7" s="24"/>
    </row>
    <row r="8" spans="2:93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79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5"/>
      <c r="Q8" s="24"/>
    </row>
    <row r="9" spans="2:93" s="38" customFormat="1">
      <c r="B9" s="43"/>
      <c r="C9" s="53"/>
      <c r="D9" s="95"/>
      <c r="E9" s="12"/>
      <c r="F9" s="12"/>
      <c r="G9" s="24"/>
      <c r="H9" s="27" t="s">
        <v>14</v>
      </c>
      <c r="I9" s="6" t="s">
        <v>15</v>
      </c>
      <c r="J9" s="26"/>
      <c r="K9" s="80" t="s">
        <v>156</v>
      </c>
      <c r="L9" s="6" t="s">
        <v>157</v>
      </c>
      <c r="M9" s="6" t="s">
        <v>158</v>
      </c>
      <c r="N9" s="6" t="s">
        <v>159</v>
      </c>
      <c r="O9" s="6" t="s">
        <v>160</v>
      </c>
      <c r="P9" s="45"/>
      <c r="Q9" s="24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2:93" s="38" customFormat="1">
      <c r="B10" s="43"/>
      <c r="C10" s="24"/>
      <c r="D10" s="34"/>
      <c r="E10" s="20"/>
      <c r="F10" s="20"/>
      <c r="G10" s="24"/>
      <c r="H10" s="88">
        <v>43556</v>
      </c>
      <c r="I10" s="88">
        <v>43922</v>
      </c>
      <c r="J10" s="84"/>
      <c r="K10" s="89">
        <v>44287</v>
      </c>
      <c r="L10" s="88">
        <v>44652</v>
      </c>
      <c r="M10" s="88">
        <v>45017</v>
      </c>
      <c r="N10" s="88">
        <v>45383</v>
      </c>
      <c r="O10" s="88">
        <v>45748</v>
      </c>
      <c r="P10" s="45"/>
      <c r="Q10" s="24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2:93" s="38" customFormat="1">
      <c r="B11" s="71"/>
      <c r="C11" s="72"/>
      <c r="D11" s="10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59"/>
      <c r="S11" s="63"/>
    </row>
    <row r="12" spans="2:93" s="38" customFormat="1">
      <c r="B12" s="71"/>
      <c r="C12" s="55" t="s">
        <v>0</v>
      </c>
      <c r="D12" s="92" t="s">
        <v>66</v>
      </c>
      <c r="E12" s="23"/>
      <c r="F12" s="24"/>
      <c r="G12" s="72"/>
      <c r="H12" s="72"/>
      <c r="I12" s="72"/>
      <c r="J12" s="72"/>
      <c r="K12" s="72"/>
      <c r="L12" s="72"/>
      <c r="M12" s="72"/>
      <c r="N12" s="72"/>
      <c r="O12" s="72"/>
      <c r="P12" s="59"/>
      <c r="S12" s="63"/>
    </row>
    <row r="13" spans="2:93" s="38" customFormat="1" ht="16.2" customHeight="1">
      <c r="B13" s="71"/>
      <c r="C13" s="11">
        <v>1</v>
      </c>
      <c r="D13" s="18" t="s">
        <v>67</v>
      </c>
      <c r="E13" s="57" t="s">
        <v>65</v>
      </c>
      <c r="F13" s="58">
        <v>0</v>
      </c>
      <c r="G13" s="72"/>
      <c r="H13" s="178"/>
      <c r="I13" s="178"/>
      <c r="J13" s="72"/>
      <c r="K13" s="107"/>
      <c r="L13" s="107"/>
      <c r="M13" s="107"/>
      <c r="N13" s="107"/>
      <c r="O13" s="107"/>
      <c r="P13" s="59"/>
      <c r="S13" s="63"/>
    </row>
    <row r="14" spans="2:93" s="38" customFormat="1">
      <c r="B14" s="71"/>
      <c r="C14" s="11">
        <f>C13+1</f>
        <v>2</v>
      </c>
      <c r="D14" s="18" t="s">
        <v>68</v>
      </c>
      <c r="E14" s="57" t="s">
        <v>65</v>
      </c>
      <c r="F14" s="58">
        <v>0</v>
      </c>
      <c r="G14" s="72"/>
      <c r="H14" s="178"/>
      <c r="I14" s="178"/>
      <c r="J14" s="72"/>
      <c r="K14" s="107"/>
      <c r="L14" s="107"/>
      <c r="M14" s="107"/>
      <c r="N14" s="107"/>
      <c r="O14" s="107"/>
      <c r="P14" s="59"/>
      <c r="S14" s="63"/>
    </row>
    <row r="15" spans="2:93" s="38" customFormat="1">
      <c r="B15" s="71"/>
      <c r="C15" s="11">
        <f>C14+1</f>
        <v>3</v>
      </c>
      <c r="D15" s="18" t="s">
        <v>69</v>
      </c>
      <c r="E15" s="57" t="s">
        <v>65</v>
      </c>
      <c r="F15" s="58">
        <v>0</v>
      </c>
      <c r="G15" s="72"/>
      <c r="H15" s="178"/>
      <c r="I15" s="178"/>
      <c r="J15" s="72"/>
      <c r="K15" s="107"/>
      <c r="L15" s="107"/>
      <c r="M15" s="107"/>
      <c r="N15" s="107"/>
      <c r="O15" s="107"/>
      <c r="P15" s="59"/>
    </row>
    <row r="16" spans="2:93" s="38" customFormat="1">
      <c r="B16" s="71"/>
      <c r="C16" s="11">
        <f>C15+1</f>
        <v>4</v>
      </c>
      <c r="D16" s="18" t="s">
        <v>70</v>
      </c>
      <c r="E16" s="57" t="s">
        <v>65</v>
      </c>
      <c r="F16" s="58">
        <v>0</v>
      </c>
      <c r="G16" s="72"/>
      <c r="H16" s="178"/>
      <c r="I16" s="178"/>
      <c r="J16" s="72"/>
      <c r="K16" s="108">
        <f>SUM(K13:K15)</f>
        <v>0</v>
      </c>
      <c r="L16" s="108">
        <f>SUM(L13:L15)</f>
        <v>0</v>
      </c>
      <c r="M16" s="108">
        <f>SUM(M13:M15)</f>
        <v>0</v>
      </c>
      <c r="N16" s="108">
        <f>SUM(N13:N15)</f>
        <v>0</v>
      </c>
      <c r="O16" s="108">
        <f>SUM(O13:O15)</f>
        <v>0</v>
      </c>
      <c r="P16" s="59"/>
    </row>
    <row r="17" spans="2:16" s="38" customFormat="1">
      <c r="B17" s="71"/>
      <c r="C17" s="20"/>
      <c r="D17" s="36"/>
      <c r="E17" s="35"/>
      <c r="F17" s="20"/>
      <c r="G17" s="72"/>
      <c r="H17" s="109"/>
      <c r="I17" s="109"/>
      <c r="J17" s="72"/>
      <c r="K17" s="111"/>
      <c r="L17" s="111"/>
      <c r="M17" s="111"/>
      <c r="N17" s="111"/>
      <c r="O17" s="111"/>
      <c r="P17" s="59"/>
    </row>
    <row r="18" spans="2:16" s="38" customFormat="1">
      <c r="B18" s="71"/>
      <c r="C18" s="55" t="s">
        <v>1</v>
      </c>
      <c r="D18" s="92" t="s">
        <v>71</v>
      </c>
      <c r="E18" s="23"/>
      <c r="F18" s="24"/>
      <c r="G18" s="72"/>
      <c r="H18" s="72"/>
      <c r="I18" s="72"/>
      <c r="J18" s="72"/>
      <c r="K18" s="110"/>
      <c r="L18" s="110"/>
      <c r="M18" s="110"/>
      <c r="N18" s="110"/>
      <c r="O18" s="110"/>
      <c r="P18" s="59"/>
    </row>
    <row r="19" spans="2:16" s="38" customFormat="1">
      <c r="B19" s="71"/>
      <c r="C19" s="11">
        <f>C16+1</f>
        <v>5</v>
      </c>
      <c r="D19" s="18" t="s">
        <v>73</v>
      </c>
      <c r="E19" s="57" t="s">
        <v>65</v>
      </c>
      <c r="F19" s="58">
        <v>0</v>
      </c>
      <c r="G19" s="72"/>
      <c r="H19" s="178"/>
      <c r="I19" s="178"/>
      <c r="J19" s="72"/>
      <c r="K19" s="107"/>
      <c r="L19" s="107"/>
      <c r="M19" s="107"/>
      <c r="N19" s="107"/>
      <c r="O19" s="107"/>
      <c r="P19" s="59"/>
    </row>
    <row r="20" spans="2:16" s="38" customFormat="1">
      <c r="B20" s="71"/>
      <c r="C20" s="11">
        <f t="shared" ref="C20:C28" si="0">C19+1</f>
        <v>6</v>
      </c>
      <c r="D20" s="18" t="s">
        <v>74</v>
      </c>
      <c r="E20" s="57" t="s">
        <v>65</v>
      </c>
      <c r="F20" s="58">
        <v>0</v>
      </c>
      <c r="G20" s="72"/>
      <c r="H20" s="178"/>
      <c r="I20" s="178"/>
      <c r="J20" s="72"/>
      <c r="K20" s="107"/>
      <c r="L20" s="107"/>
      <c r="M20" s="107"/>
      <c r="N20" s="107"/>
      <c r="O20" s="107"/>
      <c r="P20" s="59"/>
    </row>
    <row r="21" spans="2:16" s="38" customFormat="1">
      <c r="B21" s="71"/>
      <c r="C21" s="11">
        <f t="shared" si="0"/>
        <v>7</v>
      </c>
      <c r="D21" s="18" t="s">
        <v>75</v>
      </c>
      <c r="E21" s="57" t="s">
        <v>65</v>
      </c>
      <c r="F21" s="58">
        <v>0</v>
      </c>
      <c r="G21" s="72"/>
      <c r="H21" s="178"/>
      <c r="I21" s="178"/>
      <c r="J21" s="72"/>
      <c r="K21" s="107"/>
      <c r="L21" s="107"/>
      <c r="M21" s="107"/>
      <c r="N21" s="107"/>
      <c r="O21" s="107"/>
      <c r="P21" s="59"/>
    </row>
    <row r="22" spans="2:16" s="38" customFormat="1">
      <c r="B22" s="71"/>
      <c r="C22" s="11">
        <f t="shared" si="0"/>
        <v>8</v>
      </c>
      <c r="D22" s="18" t="s">
        <v>76</v>
      </c>
      <c r="E22" s="57" t="s">
        <v>65</v>
      </c>
      <c r="F22" s="58">
        <v>0</v>
      </c>
      <c r="G22" s="72"/>
      <c r="H22" s="178"/>
      <c r="I22" s="178"/>
      <c r="J22" s="72"/>
      <c r="K22" s="107"/>
      <c r="L22" s="107"/>
      <c r="M22" s="107"/>
      <c r="N22" s="107"/>
      <c r="O22" s="107"/>
      <c r="P22" s="59"/>
    </row>
    <row r="23" spans="2:16" s="38" customFormat="1">
      <c r="B23" s="71"/>
      <c r="C23" s="11">
        <f t="shared" si="0"/>
        <v>9</v>
      </c>
      <c r="D23" s="18" t="s">
        <v>77</v>
      </c>
      <c r="E23" s="57" t="s">
        <v>65</v>
      </c>
      <c r="F23" s="58">
        <v>0</v>
      </c>
      <c r="G23" s="72"/>
      <c r="H23" s="178"/>
      <c r="I23" s="178"/>
      <c r="J23" s="72"/>
      <c r="K23" s="107"/>
      <c r="L23" s="107"/>
      <c r="M23" s="107"/>
      <c r="N23" s="107"/>
      <c r="O23" s="107"/>
      <c r="P23" s="59"/>
    </row>
    <row r="24" spans="2:16" s="38" customFormat="1">
      <c r="B24" s="71"/>
      <c r="C24" s="11">
        <f t="shared" si="0"/>
        <v>10</v>
      </c>
      <c r="D24" s="18" t="s">
        <v>78</v>
      </c>
      <c r="E24" s="57" t="s">
        <v>65</v>
      </c>
      <c r="F24" s="58">
        <v>0</v>
      </c>
      <c r="G24" s="72"/>
      <c r="H24" s="178"/>
      <c r="I24" s="178"/>
      <c r="J24" s="72"/>
      <c r="K24" s="107"/>
      <c r="L24" s="107"/>
      <c r="M24" s="107"/>
      <c r="N24" s="107"/>
      <c r="O24" s="107"/>
      <c r="P24" s="59"/>
    </row>
    <row r="25" spans="2:16" s="38" customFormat="1">
      <c r="B25" s="71"/>
      <c r="C25" s="11">
        <f t="shared" si="0"/>
        <v>11</v>
      </c>
      <c r="D25" s="18" t="s">
        <v>200</v>
      </c>
      <c r="E25" s="57" t="s">
        <v>65</v>
      </c>
      <c r="F25" s="58">
        <v>0</v>
      </c>
      <c r="G25" s="72"/>
      <c r="H25" s="178"/>
      <c r="I25" s="178"/>
      <c r="J25" s="72"/>
      <c r="K25" s="107"/>
      <c r="L25" s="107"/>
      <c r="M25" s="107"/>
      <c r="N25" s="107"/>
      <c r="O25" s="107"/>
      <c r="P25" s="59"/>
    </row>
    <row r="26" spans="2:16" s="38" customFormat="1">
      <c r="B26" s="71"/>
      <c r="C26" s="11">
        <f t="shared" si="0"/>
        <v>12</v>
      </c>
      <c r="D26" s="18" t="s">
        <v>203</v>
      </c>
      <c r="E26" s="57" t="s">
        <v>65</v>
      </c>
      <c r="F26" s="58">
        <v>0</v>
      </c>
      <c r="G26" s="72"/>
      <c r="H26" s="178"/>
      <c r="I26" s="178"/>
      <c r="J26" s="72"/>
      <c r="K26" s="107"/>
      <c r="L26" s="107"/>
      <c r="M26" s="107"/>
      <c r="N26" s="107"/>
      <c r="O26" s="107"/>
      <c r="P26" s="59"/>
    </row>
    <row r="27" spans="2:16" s="38" customFormat="1">
      <c r="B27" s="71"/>
      <c r="C27" s="11">
        <f t="shared" si="0"/>
        <v>13</v>
      </c>
      <c r="D27" s="18" t="s">
        <v>202</v>
      </c>
      <c r="E27" s="57" t="s">
        <v>65</v>
      </c>
      <c r="F27" s="58">
        <v>0</v>
      </c>
      <c r="G27" s="72"/>
      <c r="H27" s="178"/>
      <c r="I27" s="178"/>
      <c r="J27" s="72"/>
      <c r="K27" s="107"/>
      <c r="L27" s="107"/>
      <c r="M27" s="107"/>
      <c r="N27" s="107"/>
      <c r="O27" s="107"/>
      <c r="P27" s="59"/>
    </row>
    <row r="28" spans="2:16" s="38" customFormat="1">
      <c r="B28" s="71"/>
      <c r="C28" s="11">
        <f t="shared" si="0"/>
        <v>14</v>
      </c>
      <c r="D28" s="18" t="s">
        <v>72</v>
      </c>
      <c r="E28" s="57" t="s">
        <v>65</v>
      </c>
      <c r="F28" s="58">
        <v>0</v>
      </c>
      <c r="G28" s="72"/>
      <c r="H28" s="178"/>
      <c r="I28" s="178"/>
      <c r="J28" s="72"/>
      <c r="K28" s="108">
        <f>SUM(K19:K27)</f>
        <v>0</v>
      </c>
      <c r="L28" s="108">
        <f t="shared" ref="L28:O28" si="1">SUM(L19:L27)</f>
        <v>0</v>
      </c>
      <c r="M28" s="108">
        <f t="shared" si="1"/>
        <v>0</v>
      </c>
      <c r="N28" s="108">
        <f t="shared" si="1"/>
        <v>0</v>
      </c>
      <c r="O28" s="108">
        <f t="shared" si="1"/>
        <v>0</v>
      </c>
      <c r="P28" s="59"/>
    </row>
    <row r="29" spans="2:16" s="38" customFormat="1">
      <c r="B29" s="71"/>
      <c r="C29" s="20"/>
      <c r="D29" s="36"/>
      <c r="E29" s="35"/>
      <c r="F29" s="20"/>
      <c r="G29" s="72"/>
      <c r="H29" s="109"/>
      <c r="I29" s="109"/>
      <c r="J29" s="72"/>
      <c r="K29" s="111"/>
      <c r="L29" s="111"/>
      <c r="M29" s="111"/>
      <c r="N29" s="111"/>
      <c r="O29" s="111"/>
      <c r="P29" s="59"/>
    </row>
    <row r="30" spans="2:16" s="38" customFormat="1">
      <c r="B30" s="71"/>
      <c r="C30" s="55" t="s">
        <v>8</v>
      </c>
      <c r="D30" s="92" t="s">
        <v>79</v>
      </c>
      <c r="E30" s="23"/>
      <c r="F30" s="24"/>
      <c r="G30" s="72"/>
      <c r="H30" s="72"/>
      <c r="I30" s="72"/>
      <c r="J30" s="72"/>
      <c r="K30" s="110"/>
      <c r="L30" s="110"/>
      <c r="M30" s="110"/>
      <c r="N30" s="110"/>
      <c r="O30" s="110"/>
      <c r="P30" s="59"/>
    </row>
    <row r="31" spans="2:16" s="38" customFormat="1">
      <c r="B31" s="71"/>
      <c r="C31" s="11">
        <f>C28+1</f>
        <v>15</v>
      </c>
      <c r="D31" s="18" t="s">
        <v>80</v>
      </c>
      <c r="E31" s="57" t="s">
        <v>65</v>
      </c>
      <c r="F31" s="58">
        <v>0</v>
      </c>
      <c r="G31" s="72"/>
      <c r="H31" s="178"/>
      <c r="I31" s="178"/>
      <c r="J31" s="72"/>
      <c r="K31" s="107"/>
      <c r="L31" s="107"/>
      <c r="M31" s="107"/>
      <c r="N31" s="107"/>
      <c r="O31" s="107"/>
      <c r="P31" s="59"/>
    </row>
    <row r="32" spans="2:16" s="38" customFormat="1">
      <c r="B32" s="71"/>
      <c r="C32" s="11">
        <f t="shared" ref="C32:C38" si="2">C31+1</f>
        <v>16</v>
      </c>
      <c r="D32" s="18" t="s">
        <v>81</v>
      </c>
      <c r="E32" s="57" t="s">
        <v>65</v>
      </c>
      <c r="F32" s="58">
        <v>0</v>
      </c>
      <c r="G32" s="72"/>
      <c r="H32" s="178"/>
      <c r="I32" s="178"/>
      <c r="J32" s="72"/>
      <c r="K32" s="107"/>
      <c r="L32" s="107"/>
      <c r="M32" s="107"/>
      <c r="N32" s="107"/>
      <c r="O32" s="107"/>
      <c r="P32" s="59"/>
    </row>
    <row r="33" spans="2:16" s="38" customFormat="1">
      <c r="B33" s="71"/>
      <c r="C33" s="11">
        <f t="shared" si="2"/>
        <v>17</v>
      </c>
      <c r="D33" s="18" t="s">
        <v>82</v>
      </c>
      <c r="E33" s="57" t="s">
        <v>65</v>
      </c>
      <c r="F33" s="58">
        <v>0</v>
      </c>
      <c r="G33" s="72"/>
      <c r="H33" s="178"/>
      <c r="I33" s="178"/>
      <c r="J33" s="72"/>
      <c r="K33" s="107"/>
      <c r="L33" s="107"/>
      <c r="M33" s="107"/>
      <c r="N33" s="107"/>
      <c r="O33" s="107"/>
      <c r="P33" s="59"/>
    </row>
    <row r="34" spans="2:16" s="38" customFormat="1">
      <c r="B34" s="71"/>
      <c r="C34" s="11">
        <f t="shared" si="2"/>
        <v>18</v>
      </c>
      <c r="D34" s="18" t="s">
        <v>83</v>
      </c>
      <c r="E34" s="57" t="s">
        <v>65</v>
      </c>
      <c r="F34" s="58">
        <v>0</v>
      </c>
      <c r="G34" s="72"/>
      <c r="H34" s="178"/>
      <c r="I34" s="178"/>
      <c r="J34" s="72"/>
      <c r="K34" s="107"/>
      <c r="L34" s="107"/>
      <c r="M34" s="107"/>
      <c r="N34" s="107"/>
      <c r="O34" s="107"/>
      <c r="P34" s="59"/>
    </row>
    <row r="35" spans="2:16" s="38" customFormat="1">
      <c r="B35" s="71"/>
      <c r="C35" s="11">
        <f t="shared" si="2"/>
        <v>19</v>
      </c>
      <c r="D35" s="18" t="s">
        <v>84</v>
      </c>
      <c r="E35" s="57" t="s">
        <v>65</v>
      </c>
      <c r="F35" s="58">
        <v>0</v>
      </c>
      <c r="G35" s="72"/>
      <c r="H35" s="178"/>
      <c r="I35" s="178"/>
      <c r="J35" s="72"/>
      <c r="K35" s="107"/>
      <c r="L35" s="107"/>
      <c r="M35" s="107"/>
      <c r="N35" s="107"/>
      <c r="O35" s="107"/>
      <c r="P35" s="59"/>
    </row>
    <row r="36" spans="2:16" s="38" customFormat="1">
      <c r="B36" s="71"/>
      <c r="C36" s="11">
        <f t="shared" si="2"/>
        <v>20</v>
      </c>
      <c r="D36" s="18" t="s">
        <v>85</v>
      </c>
      <c r="E36" s="57" t="s">
        <v>65</v>
      </c>
      <c r="F36" s="58">
        <v>0</v>
      </c>
      <c r="G36" s="72"/>
      <c r="H36" s="178"/>
      <c r="I36" s="178"/>
      <c r="J36" s="72"/>
      <c r="K36" s="107"/>
      <c r="L36" s="107"/>
      <c r="M36" s="107"/>
      <c r="N36" s="107"/>
      <c r="O36" s="107"/>
      <c r="P36" s="59"/>
    </row>
    <row r="37" spans="2:16" s="38" customFormat="1">
      <c r="B37" s="71"/>
      <c r="C37" s="11">
        <f t="shared" si="2"/>
        <v>21</v>
      </c>
      <c r="D37" s="18" t="s">
        <v>201</v>
      </c>
      <c r="E37" s="57" t="s">
        <v>65</v>
      </c>
      <c r="F37" s="58">
        <v>0</v>
      </c>
      <c r="G37" s="72"/>
      <c r="H37" s="178"/>
      <c r="I37" s="178"/>
      <c r="J37" s="72"/>
      <c r="K37" s="107"/>
      <c r="L37" s="107"/>
      <c r="M37" s="107"/>
      <c r="N37" s="107"/>
      <c r="O37" s="107"/>
      <c r="P37" s="59"/>
    </row>
    <row r="38" spans="2:16" s="38" customFormat="1">
      <c r="B38" s="71"/>
      <c r="C38" s="11">
        <f t="shared" si="2"/>
        <v>22</v>
      </c>
      <c r="D38" s="18" t="s">
        <v>86</v>
      </c>
      <c r="E38" s="57" t="s">
        <v>65</v>
      </c>
      <c r="F38" s="58">
        <v>0</v>
      </c>
      <c r="G38" s="72"/>
      <c r="H38" s="178"/>
      <c r="I38" s="178"/>
      <c r="J38" s="72"/>
      <c r="K38" s="108">
        <f>SUM(K31:K37)</f>
        <v>0</v>
      </c>
      <c r="L38" s="108">
        <f t="shared" ref="L38:O38" si="3">SUM(L31:L37)</f>
        <v>0</v>
      </c>
      <c r="M38" s="108">
        <f t="shared" si="3"/>
        <v>0</v>
      </c>
      <c r="N38" s="108">
        <f t="shared" si="3"/>
        <v>0</v>
      </c>
      <c r="O38" s="108">
        <f t="shared" si="3"/>
        <v>0</v>
      </c>
      <c r="P38" s="59"/>
    </row>
    <row r="39" spans="2:16" s="38" customFormat="1">
      <c r="B39" s="71"/>
      <c r="C39" s="20"/>
      <c r="D39" s="36"/>
      <c r="E39" s="35"/>
      <c r="F39" s="20"/>
      <c r="G39" s="72"/>
      <c r="H39" s="109"/>
      <c r="I39" s="109"/>
      <c r="J39" s="72"/>
      <c r="K39" s="111"/>
      <c r="L39" s="111"/>
      <c r="M39" s="111"/>
      <c r="N39" s="111"/>
      <c r="O39" s="111"/>
      <c r="P39" s="59"/>
    </row>
    <row r="40" spans="2:16" s="38" customFormat="1">
      <c r="B40" s="71"/>
      <c r="C40" s="55" t="s">
        <v>9</v>
      </c>
      <c r="D40" s="92" t="s">
        <v>95</v>
      </c>
      <c r="E40" s="23"/>
      <c r="F40" s="24"/>
      <c r="G40" s="72"/>
      <c r="H40" s="72"/>
      <c r="I40" s="72"/>
      <c r="J40" s="72"/>
      <c r="K40" s="110"/>
      <c r="L40" s="110"/>
      <c r="M40" s="110"/>
      <c r="N40" s="110"/>
      <c r="O40" s="110"/>
      <c r="P40" s="59"/>
    </row>
    <row r="41" spans="2:16" s="38" customFormat="1">
      <c r="B41" s="71"/>
      <c r="C41" s="11">
        <f>C38+1</f>
        <v>23</v>
      </c>
      <c r="D41" s="18" t="s">
        <v>97</v>
      </c>
      <c r="E41" s="57" t="s">
        <v>65</v>
      </c>
      <c r="F41" s="58">
        <v>0</v>
      </c>
      <c r="G41" s="72"/>
      <c r="H41" s="178"/>
      <c r="I41" s="178"/>
      <c r="J41" s="72"/>
      <c r="K41" s="107"/>
      <c r="L41" s="107"/>
      <c r="M41" s="107"/>
      <c r="N41" s="107"/>
      <c r="O41" s="107"/>
      <c r="P41" s="59"/>
    </row>
    <row r="42" spans="2:16" s="38" customFormat="1">
      <c r="B42" s="71"/>
      <c r="C42" s="11">
        <f t="shared" ref="C42:C43" si="4">C41+1</f>
        <v>24</v>
      </c>
      <c r="D42" s="18" t="s">
        <v>98</v>
      </c>
      <c r="E42" s="57" t="s">
        <v>65</v>
      </c>
      <c r="F42" s="58">
        <v>0</v>
      </c>
      <c r="G42" s="72"/>
      <c r="H42" s="178"/>
      <c r="I42" s="178"/>
      <c r="J42" s="72"/>
      <c r="K42" s="107"/>
      <c r="L42" s="107"/>
      <c r="M42" s="107"/>
      <c r="N42" s="107"/>
      <c r="O42" s="107"/>
      <c r="P42" s="59"/>
    </row>
    <row r="43" spans="2:16" s="38" customFormat="1">
      <c r="B43" s="71"/>
      <c r="C43" s="11">
        <f t="shared" si="4"/>
        <v>25</v>
      </c>
      <c r="D43" s="18" t="s">
        <v>96</v>
      </c>
      <c r="E43" s="57" t="s">
        <v>65</v>
      </c>
      <c r="F43" s="58">
        <v>0</v>
      </c>
      <c r="G43" s="72"/>
      <c r="H43" s="178"/>
      <c r="I43" s="178"/>
      <c r="J43" s="72"/>
      <c r="K43" s="108">
        <f>K42-K41</f>
        <v>0</v>
      </c>
      <c r="L43" s="108">
        <f>L42-L41</f>
        <v>0</v>
      </c>
      <c r="M43" s="108">
        <f>M42-M41</f>
        <v>0</v>
      </c>
      <c r="N43" s="108">
        <f>N42-N41</f>
        <v>0</v>
      </c>
      <c r="O43" s="108">
        <f>O42-O41</f>
        <v>0</v>
      </c>
      <c r="P43" s="59"/>
    </row>
    <row r="44" spans="2:16" s="38" customFormat="1">
      <c r="B44" s="71"/>
      <c r="C44" s="20"/>
      <c r="D44" s="36"/>
      <c r="E44" s="35"/>
      <c r="F44" s="20"/>
      <c r="G44" s="72"/>
      <c r="H44" s="109"/>
      <c r="I44" s="109"/>
      <c r="J44" s="72"/>
      <c r="K44" s="111"/>
      <c r="L44" s="111"/>
      <c r="M44" s="111"/>
      <c r="N44" s="111"/>
      <c r="O44" s="111"/>
      <c r="P44" s="59"/>
    </row>
    <row r="45" spans="2:16" s="38" customFormat="1">
      <c r="B45" s="71"/>
      <c r="C45" s="55" t="s">
        <v>10</v>
      </c>
      <c r="D45" s="92" t="s">
        <v>87</v>
      </c>
      <c r="E45" s="23"/>
      <c r="F45" s="24"/>
      <c r="G45" s="72"/>
      <c r="H45" s="72"/>
      <c r="I45" s="72"/>
      <c r="J45" s="72"/>
      <c r="K45" s="110"/>
      <c r="L45" s="110"/>
      <c r="M45" s="110"/>
      <c r="N45" s="110"/>
      <c r="O45" s="110"/>
      <c r="P45" s="59"/>
    </row>
    <row r="46" spans="2:16" s="38" customFormat="1">
      <c r="B46" s="71"/>
      <c r="C46" s="11">
        <f>C43+1</f>
        <v>26</v>
      </c>
      <c r="D46" s="18" t="s">
        <v>89</v>
      </c>
      <c r="E46" s="57" t="s">
        <v>65</v>
      </c>
      <c r="F46" s="58">
        <v>0</v>
      </c>
      <c r="G46" s="72"/>
      <c r="H46" s="178"/>
      <c r="I46" s="178"/>
      <c r="J46" s="72"/>
      <c r="K46" s="107"/>
      <c r="L46" s="107"/>
      <c r="M46" s="107"/>
      <c r="N46" s="107"/>
      <c r="O46" s="107"/>
      <c r="P46" s="59"/>
    </row>
    <row r="47" spans="2:16" s="38" customFormat="1">
      <c r="B47" s="71"/>
      <c r="C47" s="11">
        <f t="shared" ref="C47:C50" si="5">C46+1</f>
        <v>27</v>
      </c>
      <c r="D47" s="18" t="s">
        <v>90</v>
      </c>
      <c r="E47" s="57" t="s">
        <v>65</v>
      </c>
      <c r="F47" s="58">
        <v>0</v>
      </c>
      <c r="G47" s="72"/>
      <c r="H47" s="178"/>
      <c r="I47" s="178"/>
      <c r="J47" s="72"/>
      <c r="K47" s="107"/>
      <c r="L47" s="107"/>
      <c r="M47" s="107"/>
      <c r="N47" s="107"/>
      <c r="O47" s="107"/>
      <c r="P47" s="59"/>
    </row>
    <row r="48" spans="2:16" s="38" customFormat="1">
      <c r="B48" s="71"/>
      <c r="C48" s="11">
        <f t="shared" si="5"/>
        <v>28</v>
      </c>
      <c r="D48" s="18" t="s">
        <v>91</v>
      </c>
      <c r="E48" s="57" t="s">
        <v>65</v>
      </c>
      <c r="F48" s="58">
        <v>0</v>
      </c>
      <c r="G48" s="72"/>
      <c r="H48" s="178"/>
      <c r="I48" s="178"/>
      <c r="J48" s="72"/>
      <c r="K48" s="107"/>
      <c r="L48" s="107"/>
      <c r="M48" s="107"/>
      <c r="N48" s="107"/>
      <c r="O48" s="107"/>
      <c r="P48" s="59"/>
    </row>
    <row r="49" spans="2:16" s="38" customFormat="1">
      <c r="B49" s="71"/>
      <c r="C49" s="11">
        <f t="shared" si="5"/>
        <v>29</v>
      </c>
      <c r="D49" s="18" t="s">
        <v>92</v>
      </c>
      <c r="E49" s="57" t="s">
        <v>65</v>
      </c>
      <c r="F49" s="58">
        <v>0</v>
      </c>
      <c r="G49" s="72"/>
      <c r="H49" s="178"/>
      <c r="I49" s="178"/>
      <c r="J49" s="72"/>
      <c r="K49" s="107"/>
      <c r="L49" s="107"/>
      <c r="M49" s="107"/>
      <c r="N49" s="107"/>
      <c r="O49" s="107"/>
      <c r="P49" s="59"/>
    </row>
    <row r="50" spans="2:16" s="38" customFormat="1">
      <c r="B50" s="71"/>
      <c r="C50" s="11">
        <f t="shared" si="5"/>
        <v>30</v>
      </c>
      <c r="D50" s="18" t="s">
        <v>88</v>
      </c>
      <c r="E50" s="57" t="s">
        <v>65</v>
      </c>
      <c r="F50" s="58">
        <v>0</v>
      </c>
      <c r="G50" s="72"/>
      <c r="H50" s="178"/>
      <c r="I50" s="178"/>
      <c r="J50" s="72"/>
      <c r="K50" s="108">
        <f>SUM(K46:K49)</f>
        <v>0</v>
      </c>
      <c r="L50" s="108">
        <f>SUM(L46:L49)</f>
        <v>0</v>
      </c>
      <c r="M50" s="108">
        <f>SUM(M46:M49)</f>
        <v>0</v>
      </c>
      <c r="N50" s="108">
        <f>SUM(N46:N49)</f>
        <v>0</v>
      </c>
      <c r="O50" s="108">
        <f>SUM(O46:O49)</f>
        <v>0</v>
      </c>
      <c r="P50" s="59"/>
    </row>
    <row r="51" spans="2:16" s="38" customFormat="1">
      <c r="B51" s="71"/>
      <c r="C51" s="98"/>
      <c r="D51" s="99"/>
      <c r="E51" s="100"/>
      <c r="F51" s="101"/>
      <c r="G51" s="72"/>
      <c r="H51" s="109"/>
      <c r="I51" s="109"/>
      <c r="J51" s="72"/>
      <c r="K51" s="111"/>
      <c r="L51" s="111"/>
      <c r="M51" s="111"/>
      <c r="N51" s="111"/>
      <c r="O51" s="111"/>
      <c r="P51" s="59"/>
    </row>
    <row r="52" spans="2:16" s="38" customFormat="1">
      <c r="B52" s="71"/>
      <c r="C52" s="55" t="s">
        <v>11</v>
      </c>
      <c r="D52" s="92" t="s">
        <v>99</v>
      </c>
      <c r="E52" s="23"/>
      <c r="F52" s="24"/>
      <c r="G52" s="72"/>
      <c r="H52" s="72"/>
      <c r="I52" s="72"/>
      <c r="J52" s="72"/>
      <c r="K52" s="110"/>
      <c r="L52" s="110"/>
      <c r="M52" s="110"/>
      <c r="N52" s="110"/>
      <c r="O52" s="110"/>
      <c r="P52" s="59"/>
    </row>
    <row r="53" spans="2:16" s="38" customFormat="1">
      <c r="B53" s="71"/>
      <c r="C53" s="11">
        <f>C50+1</f>
        <v>31</v>
      </c>
      <c r="D53" s="18" t="s">
        <v>100</v>
      </c>
      <c r="E53" s="57" t="s">
        <v>65</v>
      </c>
      <c r="F53" s="58">
        <v>0</v>
      </c>
      <c r="G53" s="72"/>
      <c r="H53" s="178"/>
      <c r="I53" s="178"/>
      <c r="J53" s="72"/>
      <c r="K53" s="108">
        <f>K16+K28+K38+K50</f>
        <v>0</v>
      </c>
      <c r="L53" s="108">
        <f>L16+L28+L38+L50</f>
        <v>0</v>
      </c>
      <c r="M53" s="108">
        <f>M16+M28+M38+M50</f>
        <v>0</v>
      </c>
      <c r="N53" s="108">
        <f>N16+N28+N38+N50</f>
        <v>0</v>
      </c>
      <c r="O53" s="108">
        <f>O16+O28+O38+O50</f>
        <v>0</v>
      </c>
      <c r="P53" s="59"/>
    </row>
    <row r="54" spans="2:16" s="38" customFormat="1">
      <c r="B54" s="71"/>
      <c r="C54" s="11">
        <f>C53+1</f>
        <v>32</v>
      </c>
      <c r="D54" s="18" t="s">
        <v>101</v>
      </c>
      <c r="E54" s="57" t="s">
        <v>65</v>
      </c>
      <c r="F54" s="58">
        <v>0</v>
      </c>
      <c r="G54" s="72"/>
      <c r="H54" s="178"/>
      <c r="I54" s="178"/>
      <c r="J54" s="72"/>
      <c r="K54" s="108">
        <f>K53+K43</f>
        <v>0</v>
      </c>
      <c r="L54" s="108">
        <f>L53+L43</f>
        <v>0</v>
      </c>
      <c r="M54" s="108">
        <f>M53+M43</f>
        <v>0</v>
      </c>
      <c r="N54" s="108">
        <f>N53+N43</f>
        <v>0</v>
      </c>
      <c r="O54" s="108">
        <f>O53+O43</f>
        <v>0</v>
      </c>
      <c r="P54" s="59"/>
    </row>
    <row r="55" spans="2:16" s="38" customFormat="1" ht="15.6" thickBot="1">
      <c r="B55" s="60"/>
      <c r="C55" s="61"/>
      <c r="D55" s="103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</row>
    <row r="56" spans="2:16" s="38" customFormat="1">
      <c r="D56" s="93"/>
    </row>
    <row r="57" spans="2:16" s="38" customFormat="1" ht="15.6" thickBot="1">
      <c r="D57" s="93"/>
    </row>
    <row r="58" spans="2:16" s="38" customFormat="1">
      <c r="B58" s="67"/>
      <c r="C58" s="19"/>
      <c r="D58" s="166"/>
      <c r="E58" s="167"/>
      <c r="F58" s="19"/>
      <c r="G58" s="66"/>
      <c r="H58" s="168"/>
      <c r="I58" s="168"/>
      <c r="J58" s="168"/>
      <c r="K58" s="168"/>
      <c r="L58" s="168"/>
      <c r="M58" s="168"/>
      <c r="N58" s="168"/>
      <c r="O58" s="168"/>
      <c r="P58" s="70"/>
    </row>
    <row r="59" spans="2:16" s="38" customFormat="1">
      <c r="B59" s="71"/>
      <c r="C59" s="55"/>
      <c r="D59" s="92" t="s">
        <v>138</v>
      </c>
      <c r="E59" s="23"/>
      <c r="F59" s="24"/>
      <c r="G59" s="72"/>
      <c r="H59" s="110"/>
      <c r="I59" s="110"/>
      <c r="J59" s="110"/>
      <c r="K59" s="110"/>
      <c r="L59" s="110"/>
      <c r="M59" s="110"/>
      <c r="N59" s="110"/>
      <c r="O59" s="110"/>
      <c r="P59" s="59"/>
    </row>
    <row r="60" spans="2:16" s="38" customFormat="1">
      <c r="B60" s="71"/>
      <c r="C60" s="161"/>
      <c r="D60" s="18" t="s">
        <v>185</v>
      </c>
      <c r="E60" s="57"/>
      <c r="F60" s="58"/>
      <c r="G60" s="72"/>
      <c r="H60" s="178"/>
      <c r="I60" s="178"/>
      <c r="J60" s="180"/>
      <c r="K60" s="107" t="str">
        <f>IF(K54=('T4 - Base Opex'!H29+'T5 - Enh Opex '!H29+'T6 - Et Opex'!H29),"OK","Error")</f>
        <v>OK</v>
      </c>
      <c r="L60" s="107" t="str">
        <f>IF(L54=('T4 - Base Opex'!I29+'T5 - Enh Opex '!I29+'T6 - Et Opex'!I29),"OK","Error")</f>
        <v>OK</v>
      </c>
      <c r="M60" s="107" t="str">
        <f>IF(M54=('T4 - Base Opex'!J29+'T5 - Enh Opex '!J29+'T6 - Et Opex'!J29),"OK","Error")</f>
        <v>OK</v>
      </c>
      <c r="N60" s="107" t="str">
        <f>IF(N54=('T4 - Base Opex'!K29+'T5 - Enh Opex '!K29+'T6 - Et Opex'!K29),"OK","Error")</f>
        <v>OK</v>
      </c>
      <c r="O60" s="107" t="str">
        <f>IF(O54=('T4 - Base Opex'!L29+'T5 - Enh Opex '!L29+'T6 - Et Opex'!L29),"OK","Error")</f>
        <v>OK</v>
      </c>
      <c r="P60" s="59"/>
    </row>
    <row r="61" spans="2:16" s="38" customFormat="1" ht="15.6" thickBot="1">
      <c r="B61" s="60"/>
      <c r="C61" s="61"/>
      <c r="D61" s="103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</row>
    <row r="62" spans="2:16" s="38" customFormat="1">
      <c r="D62" s="93"/>
    </row>
    <row r="63" spans="2:16" s="38" customFormat="1">
      <c r="D63" s="93"/>
    </row>
    <row r="64" spans="2:16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4" s="38" customFormat="1">
      <c r="D305" s="93"/>
    </row>
    <row r="306" spans="4:4" s="38" customFormat="1">
      <c r="D306" s="93"/>
    </row>
    <row r="307" spans="4:4" s="38" customFormat="1">
      <c r="D307" s="93"/>
    </row>
    <row r="308" spans="4:4" s="38" customFormat="1">
      <c r="D308" s="93"/>
    </row>
    <row r="309" spans="4:4" s="38" customFormat="1">
      <c r="D309" s="93"/>
    </row>
    <row r="310" spans="4:4" s="38" customFormat="1">
      <c r="D310" s="93"/>
    </row>
    <row r="311" spans="4:4" s="38" customFormat="1">
      <c r="D311" s="93"/>
    </row>
    <row r="312" spans="4:4" s="38" customFormat="1">
      <c r="D312" s="93"/>
    </row>
    <row r="313" spans="4:4" s="38" customFormat="1">
      <c r="D313" s="93"/>
    </row>
    <row r="314" spans="4:4" s="38" customFormat="1">
      <c r="D314" s="93"/>
    </row>
    <row r="315" spans="4:4" s="38" customFormat="1">
      <c r="D315" s="93"/>
    </row>
    <row r="316" spans="4:4" s="38" customFormat="1">
      <c r="D316" s="93"/>
    </row>
    <row r="317" spans="4:4" s="38" customFormat="1">
      <c r="D317" s="93"/>
    </row>
    <row r="318" spans="4:4" s="38" customFormat="1">
      <c r="D318" s="93"/>
    </row>
    <row r="319" spans="4:4" s="38" customFormat="1">
      <c r="D319" s="93"/>
    </row>
    <row r="320" spans="4:4" s="38" customFormat="1">
      <c r="D320" s="93"/>
    </row>
    <row r="321" spans="4:4" s="38" customFormat="1">
      <c r="D321" s="93"/>
    </row>
    <row r="322" spans="4:4" s="38" customFormat="1">
      <c r="D322" s="93"/>
    </row>
    <row r="323" spans="4:4" s="38" customFormat="1">
      <c r="D323" s="93"/>
    </row>
    <row r="324" spans="4:4" s="38" customFormat="1">
      <c r="D324" s="93"/>
    </row>
    <row r="325" spans="4:4" s="38" customFormat="1">
      <c r="D325" s="93"/>
    </row>
    <row r="326" spans="4:4" s="38" customFormat="1">
      <c r="D326" s="93"/>
    </row>
    <row r="327" spans="4:4" s="38" customFormat="1">
      <c r="D327" s="93"/>
    </row>
    <row r="328" spans="4:4" s="38" customFormat="1">
      <c r="D328" s="93"/>
    </row>
    <row r="329" spans="4:4" s="38" customFormat="1">
      <c r="D329" s="93"/>
    </row>
    <row r="330" spans="4:4" s="38" customFormat="1">
      <c r="D330" s="93"/>
    </row>
    <row r="331" spans="4:4" s="38" customFormat="1">
      <c r="D331" s="93"/>
    </row>
    <row r="332" spans="4:4" s="38" customFormat="1">
      <c r="D332" s="93"/>
    </row>
    <row r="333" spans="4:4" s="38" customFormat="1">
      <c r="D333" s="93"/>
    </row>
    <row r="334" spans="4:4" s="38" customFormat="1">
      <c r="D334" s="93"/>
    </row>
    <row r="335" spans="4:4" s="38" customFormat="1">
      <c r="D335" s="93"/>
    </row>
    <row r="336" spans="4:4" s="38" customFormat="1">
      <c r="D336" s="93"/>
    </row>
    <row r="337" spans="4:13" s="38" customFormat="1">
      <c r="D337" s="93"/>
    </row>
    <row r="338" spans="4:13" s="38" customFormat="1">
      <c r="D338" s="93"/>
    </row>
    <row r="339" spans="4:13" s="38" customFormat="1">
      <c r="D339" s="93"/>
    </row>
    <row r="340" spans="4:13" s="38" customFormat="1">
      <c r="D340" s="93"/>
    </row>
    <row r="341" spans="4:13" s="38" customFormat="1">
      <c r="D341" s="93"/>
    </row>
    <row r="342" spans="4:13" s="38" customFormat="1">
      <c r="D342" s="93"/>
      <c r="M342" s="50"/>
    </row>
  </sheetData>
  <mergeCells count="1">
    <mergeCell ref="K6:O6"/>
  </mergeCells>
  <pageMargins left="0.7" right="0.7" top="0.75" bottom="0.75" header="0.3" footer="0.3"/>
  <pageSetup paperSize="9" scale="47" orientation="landscape" r:id="rId1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L320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1.36328125" style="38" customWidth="1"/>
    <col min="8" max="12" width="11" style="50" customWidth="1"/>
    <col min="13" max="14" width="2.6328125" style="38" customWidth="1"/>
    <col min="15" max="79" width="8.90625" style="38"/>
    <col min="80" max="16384" width="8.90625" style="50"/>
  </cols>
  <sheetData>
    <row r="1" spans="2:90" s="38" customFormat="1" ht="15.6" thickBot="1">
      <c r="D1" s="93"/>
    </row>
    <row r="2" spans="2:90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2"/>
      <c r="N2" s="24"/>
    </row>
    <row r="3" spans="2:90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45"/>
      <c r="N3" s="24"/>
    </row>
    <row r="4" spans="2:90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45"/>
      <c r="N4" s="24"/>
    </row>
    <row r="5" spans="2:90" s="38" customFormat="1">
      <c r="B5" s="43"/>
      <c r="C5" s="46" t="s">
        <v>406</v>
      </c>
      <c r="D5" s="34"/>
      <c r="E5" s="20"/>
      <c r="F5" s="21"/>
      <c r="G5" s="24"/>
      <c r="H5" s="24"/>
      <c r="I5" s="24"/>
      <c r="J5" s="24"/>
      <c r="K5" s="24"/>
      <c r="L5" s="24"/>
      <c r="M5" s="45"/>
      <c r="N5" s="24"/>
    </row>
    <row r="6" spans="2:90" s="38" customFormat="1">
      <c r="B6" s="43"/>
      <c r="C6" s="47"/>
      <c r="D6" s="34"/>
      <c r="E6" s="20"/>
      <c r="F6" s="20"/>
      <c r="G6" s="24"/>
      <c r="H6" s="285" t="s">
        <v>189</v>
      </c>
      <c r="I6" s="286"/>
      <c r="J6" s="286"/>
      <c r="K6" s="286"/>
      <c r="L6" s="287"/>
      <c r="M6" s="45"/>
      <c r="N6" s="24"/>
    </row>
    <row r="7" spans="2:90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5" t="s">
        <v>33</v>
      </c>
      <c r="K7" s="5" t="s">
        <v>33</v>
      </c>
      <c r="L7" s="5" t="s">
        <v>33</v>
      </c>
      <c r="M7" s="45"/>
      <c r="N7" s="24"/>
    </row>
    <row r="8" spans="2:90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5" t="s">
        <v>13</v>
      </c>
      <c r="K8" s="5" t="s">
        <v>12</v>
      </c>
      <c r="L8" s="5" t="s">
        <v>12</v>
      </c>
      <c r="M8" s="45"/>
      <c r="N8" s="24"/>
    </row>
    <row r="9" spans="2:90" s="38" customFormat="1">
      <c r="B9" s="43"/>
      <c r="C9" s="53"/>
      <c r="D9" s="95"/>
      <c r="E9" s="12"/>
      <c r="F9" s="12"/>
      <c r="G9" s="24"/>
      <c r="H9" s="6" t="s">
        <v>156</v>
      </c>
      <c r="I9" s="6" t="s">
        <v>157</v>
      </c>
      <c r="J9" s="6" t="s">
        <v>158</v>
      </c>
      <c r="K9" s="6" t="s">
        <v>159</v>
      </c>
      <c r="L9" s="6" t="s">
        <v>160</v>
      </c>
      <c r="M9" s="45"/>
      <c r="N9" s="24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</row>
    <row r="10" spans="2:90" s="38" customFormat="1">
      <c r="B10" s="71"/>
      <c r="C10" s="72"/>
      <c r="D10" s="102"/>
      <c r="E10" s="72"/>
      <c r="F10" s="72"/>
      <c r="G10" s="72"/>
      <c r="H10" s="88">
        <v>44287</v>
      </c>
      <c r="I10" s="88">
        <v>44652</v>
      </c>
      <c r="J10" s="88">
        <v>45017</v>
      </c>
      <c r="K10" s="88">
        <v>45383</v>
      </c>
      <c r="L10" s="88">
        <v>45748</v>
      </c>
      <c r="M10" s="59"/>
      <c r="P10" s="63"/>
    </row>
    <row r="11" spans="2:90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59"/>
      <c r="P11" s="63"/>
    </row>
    <row r="12" spans="2:90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29"/>
      <c r="I12" s="29"/>
      <c r="J12" s="29"/>
      <c r="K12" s="29"/>
      <c r="L12" s="29"/>
      <c r="M12" s="59"/>
      <c r="P12" s="63"/>
    </row>
    <row r="13" spans="2:90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07"/>
      <c r="I13" s="107"/>
      <c r="J13" s="107"/>
      <c r="K13" s="107"/>
      <c r="L13" s="107"/>
      <c r="M13" s="59"/>
      <c r="P13" s="63"/>
    </row>
    <row r="14" spans="2:90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07"/>
      <c r="I14" s="107"/>
      <c r="J14" s="107"/>
      <c r="K14" s="107"/>
      <c r="L14" s="107"/>
      <c r="M14" s="59"/>
    </row>
    <row r="15" spans="2:90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07"/>
      <c r="I15" s="107"/>
      <c r="J15" s="107"/>
      <c r="K15" s="107"/>
      <c r="L15" s="107"/>
      <c r="M15" s="59"/>
    </row>
    <row r="16" spans="2:90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08">
        <f>SUM(H13:H15)</f>
        <v>0</v>
      </c>
      <c r="I16" s="108">
        <f t="shared" ref="I16:L16" si="1">SUM(I13:I15)</f>
        <v>0</v>
      </c>
      <c r="J16" s="108">
        <f t="shared" si="1"/>
        <v>0</v>
      </c>
      <c r="K16" s="108">
        <f t="shared" si="1"/>
        <v>0</v>
      </c>
      <c r="L16" s="108">
        <f t="shared" si="1"/>
        <v>0</v>
      </c>
      <c r="M16" s="59"/>
    </row>
    <row r="17" spans="2:13" s="38" customFormat="1">
      <c r="B17" s="71"/>
      <c r="C17" s="20"/>
      <c r="D17" s="36"/>
      <c r="E17" s="35"/>
      <c r="F17" s="20"/>
      <c r="G17" s="72"/>
      <c r="H17" s="111"/>
      <c r="I17" s="111"/>
      <c r="J17" s="111"/>
      <c r="K17" s="111"/>
      <c r="L17" s="111"/>
      <c r="M17" s="59"/>
    </row>
    <row r="18" spans="2:13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110"/>
      <c r="K18" s="110"/>
      <c r="L18" s="110"/>
      <c r="M18" s="59"/>
    </row>
    <row r="19" spans="2:13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29"/>
      <c r="I19" s="29"/>
      <c r="J19" s="29"/>
      <c r="K19" s="29"/>
      <c r="L19" s="29"/>
      <c r="M19" s="59"/>
    </row>
    <row r="20" spans="2:13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07"/>
      <c r="I20" s="107"/>
      <c r="J20" s="107"/>
      <c r="K20" s="107"/>
      <c r="L20" s="107"/>
      <c r="M20" s="59"/>
    </row>
    <row r="21" spans="2:13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08">
        <f>H20</f>
        <v>0</v>
      </c>
      <c r="I21" s="108">
        <f t="shared" ref="I21:L21" si="3">I20</f>
        <v>0</v>
      </c>
      <c r="J21" s="108">
        <f t="shared" si="3"/>
        <v>0</v>
      </c>
      <c r="K21" s="108">
        <f t="shared" si="3"/>
        <v>0</v>
      </c>
      <c r="L21" s="108">
        <f t="shared" si="3"/>
        <v>0</v>
      </c>
      <c r="M21" s="59"/>
    </row>
    <row r="22" spans="2:13" s="38" customFormat="1">
      <c r="B22" s="71"/>
      <c r="C22" s="20"/>
      <c r="D22" s="36"/>
      <c r="E22" s="35"/>
      <c r="F22" s="20"/>
      <c r="G22" s="72"/>
      <c r="H22" s="111"/>
      <c r="I22" s="111"/>
      <c r="J22" s="111"/>
      <c r="K22" s="111"/>
      <c r="L22" s="111"/>
      <c r="M22" s="59"/>
    </row>
    <row r="23" spans="2:13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110"/>
      <c r="K23" s="110"/>
      <c r="L23" s="110"/>
      <c r="M23" s="59"/>
    </row>
    <row r="24" spans="2:13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07"/>
      <c r="I24" s="107"/>
      <c r="J24" s="107"/>
      <c r="K24" s="107"/>
      <c r="L24" s="107"/>
      <c r="M24" s="59"/>
    </row>
    <row r="25" spans="2:13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07"/>
      <c r="I25" s="107"/>
      <c r="J25" s="107"/>
      <c r="K25" s="107"/>
      <c r="L25" s="107"/>
      <c r="M25" s="59"/>
    </row>
    <row r="26" spans="2:13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07"/>
      <c r="I26" s="107"/>
      <c r="J26" s="107"/>
      <c r="K26" s="107"/>
      <c r="L26" s="107"/>
      <c r="M26" s="59"/>
    </row>
    <row r="27" spans="2:13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07"/>
      <c r="I27" s="107"/>
      <c r="J27" s="107"/>
      <c r="K27" s="107"/>
      <c r="L27" s="107"/>
      <c r="M27" s="59"/>
    </row>
    <row r="28" spans="2:13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07"/>
      <c r="I28" s="107"/>
      <c r="J28" s="107"/>
      <c r="K28" s="107"/>
      <c r="L28" s="107"/>
      <c r="M28" s="59"/>
    </row>
    <row r="29" spans="2:13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08">
        <f>SUM(H24:H28)</f>
        <v>0</v>
      </c>
      <c r="I29" s="108">
        <f>SUM(I24:I28)</f>
        <v>0</v>
      </c>
      <c r="J29" s="108">
        <f>SUM(J24:J28)</f>
        <v>0</v>
      </c>
      <c r="K29" s="108">
        <f>SUM(K24:K28)</f>
        <v>0</v>
      </c>
      <c r="L29" s="108">
        <f>SUM(L24:L28)</f>
        <v>0</v>
      </c>
      <c r="M29" s="59"/>
    </row>
    <row r="30" spans="2:13" s="38" customFormat="1">
      <c r="B30" s="71"/>
      <c r="C30" s="20"/>
      <c r="D30" s="36"/>
      <c r="E30" s="35"/>
      <c r="F30" s="20"/>
      <c r="G30" s="72"/>
      <c r="H30" s="111"/>
      <c r="I30" s="111"/>
      <c r="J30" s="111"/>
      <c r="K30" s="111"/>
      <c r="L30" s="111"/>
      <c r="M30" s="59"/>
    </row>
    <row r="31" spans="2:13" s="38" customFormat="1">
      <c r="B31" s="71"/>
      <c r="C31" s="55" t="s">
        <v>9</v>
      </c>
      <c r="D31" s="92" t="s">
        <v>175</v>
      </c>
      <c r="E31" s="23"/>
      <c r="F31" s="24"/>
      <c r="G31" s="72"/>
      <c r="H31" s="110"/>
      <c r="I31" s="110"/>
      <c r="J31" s="110"/>
      <c r="K31" s="110"/>
      <c r="L31" s="110"/>
      <c r="M31" s="59"/>
    </row>
    <row r="32" spans="2:13" s="38" customFormat="1">
      <c r="B32" s="71"/>
      <c r="C32" s="11">
        <f>C29+1</f>
        <v>15</v>
      </c>
      <c r="D32" s="18" t="s">
        <v>176</v>
      </c>
      <c r="E32" s="57" t="s">
        <v>65</v>
      </c>
      <c r="F32" s="58">
        <v>0</v>
      </c>
      <c r="G32" s="72"/>
      <c r="H32" s="108">
        <f>H16+H21+H29</f>
        <v>0</v>
      </c>
      <c r="I32" s="108">
        <f t="shared" ref="I32:L32" si="5">I16+I21+I29</f>
        <v>0</v>
      </c>
      <c r="J32" s="108">
        <f t="shared" si="5"/>
        <v>0</v>
      </c>
      <c r="K32" s="108">
        <f t="shared" si="5"/>
        <v>0</v>
      </c>
      <c r="L32" s="108">
        <f t="shared" si="5"/>
        <v>0</v>
      </c>
      <c r="M32" s="59"/>
    </row>
    <row r="33" spans="2:13" s="38" customFormat="1" ht="15.6" thickBot="1">
      <c r="B33" s="60"/>
      <c r="C33" s="61"/>
      <c r="D33" s="103"/>
      <c r="E33" s="61"/>
      <c r="F33" s="61"/>
      <c r="G33" s="61"/>
      <c r="H33" s="61"/>
      <c r="I33" s="61"/>
      <c r="J33" s="61"/>
      <c r="K33" s="61"/>
      <c r="L33" s="61"/>
      <c r="M33" s="62"/>
    </row>
    <row r="34" spans="2:13" s="38" customFormat="1">
      <c r="D34" s="93"/>
    </row>
    <row r="35" spans="2:13" s="38" customFormat="1">
      <c r="D35" s="93"/>
    </row>
    <row r="36" spans="2:13" s="38" customFormat="1">
      <c r="D36" s="93"/>
    </row>
    <row r="37" spans="2:13" s="38" customFormat="1">
      <c r="D37" s="93"/>
    </row>
    <row r="38" spans="2:13" s="38" customFormat="1">
      <c r="D38" s="93"/>
    </row>
    <row r="39" spans="2:13" s="38" customFormat="1">
      <c r="D39" s="93"/>
    </row>
    <row r="40" spans="2:13" s="38" customFormat="1">
      <c r="D40" s="93"/>
    </row>
    <row r="41" spans="2:13" s="38" customFormat="1">
      <c r="D41" s="93"/>
    </row>
    <row r="42" spans="2:13" s="38" customFormat="1">
      <c r="D42" s="93"/>
    </row>
    <row r="43" spans="2:13" s="38" customFormat="1">
      <c r="D43" s="93"/>
    </row>
    <row r="44" spans="2:13" s="38" customFormat="1">
      <c r="D44" s="93"/>
    </row>
    <row r="45" spans="2:13" s="38" customFormat="1">
      <c r="D45" s="93"/>
    </row>
    <row r="46" spans="2:13" s="38" customFormat="1">
      <c r="D46" s="93"/>
    </row>
    <row r="47" spans="2:13" s="38" customFormat="1">
      <c r="D47" s="93"/>
    </row>
    <row r="48" spans="2:13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10" s="38" customFormat="1">
      <c r="D305" s="93"/>
    </row>
    <row r="306" spans="4:10" s="38" customFormat="1">
      <c r="D306" s="93"/>
    </row>
    <row r="307" spans="4:10" s="38" customFormat="1">
      <c r="D307" s="93"/>
    </row>
    <row r="308" spans="4:10" s="38" customFormat="1">
      <c r="D308" s="93"/>
    </row>
    <row r="309" spans="4:10" s="38" customFormat="1">
      <c r="D309" s="93"/>
    </row>
    <row r="310" spans="4:10" s="38" customFormat="1">
      <c r="D310" s="93"/>
    </row>
    <row r="311" spans="4:10" s="38" customFormat="1">
      <c r="D311" s="93"/>
    </row>
    <row r="312" spans="4:10" s="38" customFormat="1">
      <c r="D312" s="93"/>
    </row>
    <row r="313" spans="4:10" s="38" customFormat="1">
      <c r="D313" s="93"/>
    </row>
    <row r="314" spans="4:10" s="38" customFormat="1">
      <c r="D314" s="93"/>
    </row>
    <row r="315" spans="4:10" s="38" customFormat="1">
      <c r="D315" s="93"/>
    </row>
    <row r="316" spans="4:10" s="38" customFormat="1">
      <c r="D316" s="93"/>
    </row>
    <row r="317" spans="4:10" s="38" customFormat="1">
      <c r="D317" s="93"/>
    </row>
    <row r="318" spans="4:10" s="38" customFormat="1">
      <c r="D318" s="93"/>
    </row>
    <row r="319" spans="4:10" s="38" customFormat="1">
      <c r="D319" s="93"/>
    </row>
    <row r="320" spans="4:10" s="38" customFormat="1">
      <c r="D320" s="93"/>
      <c r="J320" s="50"/>
    </row>
  </sheetData>
  <mergeCells count="1">
    <mergeCell ref="H6:L6"/>
  </mergeCells>
  <conditionalFormatting sqref="AM5">
    <cfRule type="containsText" dxfId="10" priority="1" operator="containsText" text="ERROR">
      <formula>NOT(ISERROR(SEARCH("ERROR",AM5)))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L320"/>
  <sheetViews>
    <sheetView showGridLines="0" zoomScale="70" zoomScaleNormal="70" workbookViewId="0"/>
  </sheetViews>
  <sheetFormatPr defaultColWidth="8.90625" defaultRowHeight="15"/>
  <cols>
    <col min="1" max="1" width="1.90625" style="38" customWidth="1"/>
    <col min="2" max="2" width="2.6328125" style="38" customWidth="1"/>
    <col min="3" max="3" width="6.1796875" style="50" customWidth="1"/>
    <col min="4" max="4" width="53.26953125" style="4" customWidth="1"/>
    <col min="5" max="5" width="5.08984375" style="50" customWidth="1"/>
    <col min="6" max="6" width="4.6328125" style="50" customWidth="1"/>
    <col min="7" max="7" width="1.36328125" style="38" customWidth="1"/>
    <col min="8" max="12" width="11" style="50" customWidth="1"/>
    <col min="13" max="14" width="2.6328125" style="38" customWidth="1"/>
    <col min="15" max="79" width="8.90625" style="38"/>
    <col min="80" max="16384" width="8.90625" style="50"/>
  </cols>
  <sheetData>
    <row r="1" spans="2:90" s="38" customFormat="1" ht="15.6" thickBot="1">
      <c r="D1" s="93"/>
    </row>
    <row r="2" spans="2:90" s="38" customFormat="1">
      <c r="B2" s="39"/>
      <c r="C2" s="40"/>
      <c r="D2" s="94"/>
      <c r="E2" s="19"/>
      <c r="F2" s="19"/>
      <c r="G2" s="41"/>
      <c r="H2" s="41"/>
      <c r="I2" s="41"/>
      <c r="J2" s="41"/>
      <c r="K2" s="41"/>
      <c r="L2" s="41"/>
      <c r="M2" s="42"/>
      <c r="N2" s="24"/>
    </row>
    <row r="3" spans="2:90" s="38" customFormat="1">
      <c r="B3" s="43"/>
      <c r="C3" s="44" t="s">
        <v>32</v>
      </c>
      <c r="D3" s="34"/>
      <c r="E3" s="20"/>
      <c r="F3" s="21"/>
      <c r="G3" s="24"/>
      <c r="H3" s="24"/>
      <c r="I3" s="24"/>
      <c r="J3" s="24"/>
      <c r="K3" s="24"/>
      <c r="L3" s="24"/>
      <c r="M3" s="45"/>
      <c r="N3" s="24"/>
    </row>
    <row r="4" spans="2:90" s="38" customFormat="1">
      <c r="B4" s="43"/>
      <c r="C4" s="44" t="str">
        <f>Index!C3</f>
        <v>2020-25</v>
      </c>
      <c r="D4" s="34"/>
      <c r="E4" s="20"/>
      <c r="F4" s="21"/>
      <c r="G4" s="24"/>
      <c r="H4" s="24"/>
      <c r="I4" s="24"/>
      <c r="J4" s="24"/>
      <c r="K4" s="24"/>
      <c r="L4" s="24"/>
      <c r="M4" s="45"/>
      <c r="N4" s="24"/>
    </row>
    <row r="5" spans="2:90" s="38" customFormat="1">
      <c r="B5" s="43"/>
      <c r="C5" s="46" t="s">
        <v>407</v>
      </c>
      <c r="D5" s="34"/>
      <c r="E5" s="20"/>
      <c r="F5" s="21"/>
      <c r="G5" s="24"/>
      <c r="H5" s="24"/>
      <c r="I5" s="24"/>
      <c r="J5" s="24"/>
      <c r="K5" s="24"/>
      <c r="L5" s="24"/>
      <c r="M5" s="45"/>
      <c r="N5" s="24"/>
    </row>
    <row r="6" spans="2:90" s="38" customFormat="1">
      <c r="B6" s="43"/>
      <c r="C6" s="47"/>
      <c r="D6" s="34"/>
      <c r="E6" s="20"/>
      <c r="F6" s="20"/>
      <c r="G6" s="24"/>
      <c r="H6" s="285" t="s">
        <v>190</v>
      </c>
      <c r="I6" s="286"/>
      <c r="J6" s="286"/>
      <c r="K6" s="286"/>
      <c r="L6" s="287"/>
      <c r="M6" s="45"/>
      <c r="N6" s="24"/>
    </row>
    <row r="7" spans="2:90">
      <c r="B7" s="43"/>
      <c r="C7" s="48"/>
      <c r="D7" s="96"/>
      <c r="E7" s="17"/>
      <c r="F7" s="17"/>
      <c r="G7" s="24"/>
      <c r="H7" s="76" t="s">
        <v>33</v>
      </c>
      <c r="I7" s="76" t="s">
        <v>33</v>
      </c>
      <c r="J7" s="5" t="s">
        <v>33</v>
      </c>
      <c r="K7" s="5" t="s">
        <v>33</v>
      </c>
      <c r="L7" s="5" t="s">
        <v>33</v>
      </c>
      <c r="M7" s="45"/>
      <c r="N7" s="24"/>
    </row>
    <row r="8" spans="2:90">
      <c r="B8" s="43"/>
      <c r="C8" s="51"/>
      <c r="D8" s="97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5" t="s">
        <v>13</v>
      </c>
      <c r="K8" s="5" t="s">
        <v>12</v>
      </c>
      <c r="L8" s="5" t="s">
        <v>12</v>
      </c>
      <c r="M8" s="45"/>
      <c r="N8" s="24"/>
    </row>
    <row r="9" spans="2:90" s="38" customFormat="1">
      <c r="B9" s="43"/>
      <c r="C9" s="53"/>
      <c r="D9" s="95"/>
      <c r="E9" s="12"/>
      <c r="F9" s="12"/>
      <c r="G9" s="24"/>
      <c r="H9" s="6" t="s">
        <v>156</v>
      </c>
      <c r="I9" s="6" t="s">
        <v>157</v>
      </c>
      <c r="J9" s="6" t="s">
        <v>158</v>
      </c>
      <c r="K9" s="6" t="s">
        <v>159</v>
      </c>
      <c r="L9" s="6" t="s">
        <v>160</v>
      </c>
      <c r="M9" s="45"/>
      <c r="N9" s="24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</row>
    <row r="10" spans="2:90" s="38" customFormat="1">
      <c r="B10" s="71"/>
      <c r="C10" s="72"/>
      <c r="D10" s="102"/>
      <c r="E10" s="72"/>
      <c r="F10" s="72"/>
      <c r="G10" s="72"/>
      <c r="H10" s="88">
        <v>44287</v>
      </c>
      <c r="I10" s="88">
        <v>44652</v>
      </c>
      <c r="J10" s="88">
        <v>45017</v>
      </c>
      <c r="K10" s="88">
        <v>45383</v>
      </c>
      <c r="L10" s="88">
        <v>45748</v>
      </c>
      <c r="M10" s="59"/>
      <c r="P10" s="63"/>
    </row>
    <row r="11" spans="2:90" s="38" customFormat="1">
      <c r="B11" s="71"/>
      <c r="C11" s="55" t="s">
        <v>0</v>
      </c>
      <c r="D11" s="92" t="s">
        <v>165</v>
      </c>
      <c r="E11" s="23"/>
      <c r="F11" s="24"/>
      <c r="G11" s="72"/>
      <c r="H11" s="72"/>
      <c r="I11" s="72"/>
      <c r="J11" s="72"/>
      <c r="K11" s="72"/>
      <c r="L11" s="72"/>
      <c r="M11" s="59"/>
      <c r="P11" s="63"/>
    </row>
    <row r="12" spans="2:90" s="38" customFormat="1" ht="16.2" customHeight="1">
      <c r="B12" s="71"/>
      <c r="C12" s="11">
        <v>1</v>
      </c>
      <c r="D12" s="18" t="s">
        <v>470</v>
      </c>
      <c r="E12" s="57" t="s">
        <v>17</v>
      </c>
      <c r="F12" s="58">
        <v>1</v>
      </c>
      <c r="G12" s="72"/>
      <c r="H12" s="29"/>
      <c r="I12" s="29"/>
      <c r="J12" s="29"/>
      <c r="K12" s="29"/>
      <c r="L12" s="29"/>
      <c r="M12" s="59"/>
      <c r="P12" s="63"/>
    </row>
    <row r="13" spans="2:90" s="38" customFormat="1">
      <c r="B13" s="71"/>
      <c r="C13" s="11">
        <f>C12+1</f>
        <v>2</v>
      </c>
      <c r="D13" s="18" t="s">
        <v>467</v>
      </c>
      <c r="E13" s="57" t="s">
        <v>65</v>
      </c>
      <c r="F13" s="58">
        <v>0</v>
      </c>
      <c r="G13" s="72"/>
      <c r="H13" s="107"/>
      <c r="I13" s="107"/>
      <c r="J13" s="107"/>
      <c r="K13" s="107"/>
      <c r="L13" s="107"/>
      <c r="M13" s="59"/>
      <c r="P13" s="63"/>
    </row>
    <row r="14" spans="2:90" s="38" customFormat="1">
      <c r="B14" s="71"/>
      <c r="C14" s="11">
        <f>C13+1</f>
        <v>3</v>
      </c>
      <c r="D14" s="18" t="s">
        <v>468</v>
      </c>
      <c r="E14" s="57" t="s">
        <v>65</v>
      </c>
      <c r="F14" s="58">
        <v>0</v>
      </c>
      <c r="G14" s="72"/>
      <c r="H14" s="107"/>
      <c r="I14" s="107"/>
      <c r="J14" s="107"/>
      <c r="K14" s="107"/>
      <c r="L14" s="107"/>
      <c r="M14" s="59"/>
    </row>
    <row r="15" spans="2:90" s="38" customFormat="1">
      <c r="B15" s="71"/>
      <c r="C15" s="11">
        <f t="shared" ref="C15:C16" si="0">C14+1</f>
        <v>4</v>
      </c>
      <c r="D15" s="18" t="s">
        <v>469</v>
      </c>
      <c r="E15" s="57" t="s">
        <v>65</v>
      </c>
      <c r="F15" s="58">
        <v>0</v>
      </c>
      <c r="G15" s="72"/>
      <c r="H15" s="107"/>
      <c r="I15" s="107"/>
      <c r="J15" s="107"/>
      <c r="K15" s="107"/>
      <c r="L15" s="107"/>
      <c r="M15" s="59"/>
    </row>
    <row r="16" spans="2:90" s="38" customFormat="1">
      <c r="B16" s="71"/>
      <c r="C16" s="11">
        <f t="shared" si="0"/>
        <v>5</v>
      </c>
      <c r="D16" s="18" t="s">
        <v>172</v>
      </c>
      <c r="E16" s="57" t="s">
        <v>65</v>
      </c>
      <c r="F16" s="58">
        <v>0</v>
      </c>
      <c r="G16" s="72"/>
      <c r="H16" s="108">
        <f>SUM(H13:H15)</f>
        <v>0</v>
      </c>
      <c r="I16" s="108">
        <f t="shared" ref="I16:L16" si="1">SUM(I13:I15)</f>
        <v>0</v>
      </c>
      <c r="J16" s="108">
        <f t="shared" si="1"/>
        <v>0</v>
      </c>
      <c r="K16" s="108">
        <f t="shared" si="1"/>
        <v>0</v>
      </c>
      <c r="L16" s="108">
        <f t="shared" si="1"/>
        <v>0</v>
      </c>
      <c r="M16" s="59"/>
    </row>
    <row r="17" spans="2:13" s="38" customFormat="1">
      <c r="B17" s="71"/>
      <c r="C17" s="20"/>
      <c r="D17" s="36"/>
      <c r="E17" s="35"/>
      <c r="F17" s="20"/>
      <c r="G17" s="72"/>
      <c r="H17" s="111"/>
      <c r="I17" s="111"/>
      <c r="J17" s="111"/>
      <c r="K17" s="111"/>
      <c r="L17" s="111"/>
      <c r="M17" s="59"/>
    </row>
    <row r="18" spans="2:13" s="38" customFormat="1">
      <c r="B18" s="71"/>
      <c r="C18" s="55" t="s">
        <v>1</v>
      </c>
      <c r="D18" s="92" t="s">
        <v>194</v>
      </c>
      <c r="E18" s="23"/>
      <c r="F18" s="24"/>
      <c r="G18" s="72"/>
      <c r="H18" s="110"/>
      <c r="I18" s="110"/>
      <c r="J18" s="110"/>
      <c r="K18" s="110"/>
      <c r="L18" s="110"/>
      <c r="M18" s="59"/>
    </row>
    <row r="19" spans="2:13" s="38" customFormat="1">
      <c r="B19" s="71"/>
      <c r="C19" s="11">
        <f>C16+1</f>
        <v>6</v>
      </c>
      <c r="D19" s="18" t="s">
        <v>460</v>
      </c>
      <c r="E19" s="57" t="s">
        <v>17</v>
      </c>
      <c r="F19" s="58">
        <v>1</v>
      </c>
      <c r="G19" s="72"/>
      <c r="H19" s="29"/>
      <c r="I19" s="29"/>
      <c r="J19" s="29"/>
      <c r="K19" s="29"/>
      <c r="L19" s="29"/>
      <c r="M19" s="59"/>
    </row>
    <row r="20" spans="2:13" s="38" customFormat="1">
      <c r="B20" s="71"/>
      <c r="C20" s="11">
        <f t="shared" ref="C20:C21" si="2">C19+1</f>
        <v>7</v>
      </c>
      <c r="D20" s="18" t="s">
        <v>195</v>
      </c>
      <c r="E20" s="57" t="s">
        <v>65</v>
      </c>
      <c r="F20" s="58">
        <v>0</v>
      </c>
      <c r="G20" s="72"/>
      <c r="H20" s="107"/>
      <c r="I20" s="107"/>
      <c r="J20" s="107"/>
      <c r="K20" s="107"/>
      <c r="L20" s="107"/>
      <c r="M20" s="59"/>
    </row>
    <row r="21" spans="2:13" s="38" customFormat="1">
      <c r="B21" s="71"/>
      <c r="C21" s="11">
        <f t="shared" si="2"/>
        <v>8</v>
      </c>
      <c r="D21" s="18" t="s">
        <v>195</v>
      </c>
      <c r="E21" s="57" t="s">
        <v>65</v>
      </c>
      <c r="F21" s="58">
        <v>0</v>
      </c>
      <c r="G21" s="72"/>
      <c r="H21" s="108">
        <f>H20</f>
        <v>0</v>
      </c>
      <c r="I21" s="108">
        <f t="shared" ref="I21:L21" si="3">I20</f>
        <v>0</v>
      </c>
      <c r="J21" s="108">
        <f t="shared" si="3"/>
        <v>0</v>
      </c>
      <c r="K21" s="108">
        <f t="shared" si="3"/>
        <v>0</v>
      </c>
      <c r="L21" s="108">
        <f t="shared" si="3"/>
        <v>0</v>
      </c>
      <c r="M21" s="59"/>
    </row>
    <row r="22" spans="2:13" s="38" customFormat="1">
      <c r="B22" s="71"/>
      <c r="C22" s="20"/>
      <c r="D22" s="36"/>
      <c r="E22" s="35"/>
      <c r="F22" s="20"/>
      <c r="G22" s="72"/>
      <c r="H22" s="111"/>
      <c r="I22" s="111"/>
      <c r="J22" s="111"/>
      <c r="K22" s="111"/>
      <c r="L22" s="111"/>
      <c r="M22" s="59"/>
    </row>
    <row r="23" spans="2:13" s="38" customFormat="1">
      <c r="B23" s="71"/>
      <c r="C23" s="55" t="s">
        <v>8</v>
      </c>
      <c r="D23" s="92" t="s">
        <v>164</v>
      </c>
      <c r="E23" s="23"/>
      <c r="F23" s="24"/>
      <c r="G23" s="72"/>
      <c r="H23" s="110"/>
      <c r="I23" s="110"/>
      <c r="J23" s="110"/>
      <c r="K23" s="110"/>
      <c r="L23" s="110"/>
      <c r="M23" s="59"/>
    </row>
    <row r="24" spans="2:13" s="38" customFormat="1">
      <c r="B24" s="71"/>
      <c r="C24" s="11">
        <f>C21+1</f>
        <v>9</v>
      </c>
      <c r="D24" s="18" t="s">
        <v>166</v>
      </c>
      <c r="E24" s="57" t="s">
        <v>65</v>
      </c>
      <c r="F24" s="58">
        <v>0</v>
      </c>
      <c r="G24" s="72"/>
      <c r="H24" s="107"/>
      <c r="I24" s="107"/>
      <c r="J24" s="107"/>
      <c r="K24" s="107"/>
      <c r="L24" s="107"/>
      <c r="M24" s="59"/>
    </row>
    <row r="25" spans="2:13" s="38" customFormat="1">
      <c r="B25" s="71"/>
      <c r="C25" s="11">
        <f t="shared" ref="C25:C29" si="4">C24+1</f>
        <v>10</v>
      </c>
      <c r="D25" s="18" t="s">
        <v>167</v>
      </c>
      <c r="E25" s="57" t="s">
        <v>65</v>
      </c>
      <c r="F25" s="58">
        <v>0</v>
      </c>
      <c r="G25" s="72"/>
      <c r="H25" s="107"/>
      <c r="I25" s="107"/>
      <c r="J25" s="107"/>
      <c r="K25" s="107"/>
      <c r="L25" s="107"/>
      <c r="M25" s="59"/>
    </row>
    <row r="26" spans="2:13" s="38" customFormat="1">
      <c r="B26" s="71"/>
      <c r="C26" s="11">
        <f t="shared" si="4"/>
        <v>11</v>
      </c>
      <c r="D26" s="18" t="s">
        <v>168</v>
      </c>
      <c r="E26" s="57" t="s">
        <v>65</v>
      </c>
      <c r="F26" s="58">
        <v>0</v>
      </c>
      <c r="G26" s="72"/>
      <c r="H26" s="107"/>
      <c r="I26" s="107"/>
      <c r="J26" s="107"/>
      <c r="K26" s="107"/>
      <c r="L26" s="107"/>
      <c r="M26" s="59"/>
    </row>
    <row r="27" spans="2:13" s="38" customFormat="1">
      <c r="B27" s="71"/>
      <c r="C27" s="11">
        <f t="shared" si="4"/>
        <v>12</v>
      </c>
      <c r="D27" s="18" t="s">
        <v>169</v>
      </c>
      <c r="E27" s="57" t="s">
        <v>65</v>
      </c>
      <c r="F27" s="58">
        <v>0</v>
      </c>
      <c r="G27" s="72"/>
      <c r="H27" s="107"/>
      <c r="I27" s="107"/>
      <c r="J27" s="107"/>
      <c r="K27" s="107"/>
      <c r="L27" s="107"/>
      <c r="M27" s="59"/>
    </row>
    <row r="28" spans="2:13" s="38" customFormat="1">
      <c r="B28" s="71"/>
      <c r="C28" s="11">
        <f t="shared" si="4"/>
        <v>13</v>
      </c>
      <c r="D28" s="18" t="s">
        <v>170</v>
      </c>
      <c r="E28" s="57" t="s">
        <v>65</v>
      </c>
      <c r="F28" s="58">
        <v>0</v>
      </c>
      <c r="G28" s="72"/>
      <c r="H28" s="107"/>
      <c r="I28" s="107"/>
      <c r="J28" s="107"/>
      <c r="K28" s="107"/>
      <c r="L28" s="107"/>
      <c r="M28" s="59"/>
    </row>
    <row r="29" spans="2:13" s="38" customFormat="1">
      <c r="B29" s="71"/>
      <c r="C29" s="11">
        <f t="shared" si="4"/>
        <v>14</v>
      </c>
      <c r="D29" s="18" t="s">
        <v>171</v>
      </c>
      <c r="E29" s="57" t="s">
        <v>65</v>
      </c>
      <c r="F29" s="58">
        <v>0</v>
      </c>
      <c r="G29" s="72"/>
      <c r="H29" s="108">
        <f>SUM(H24:H28)</f>
        <v>0</v>
      </c>
      <c r="I29" s="108">
        <f>SUM(I24:I28)</f>
        <v>0</v>
      </c>
      <c r="J29" s="108">
        <f>SUM(J24:J28)</f>
        <v>0</v>
      </c>
      <c r="K29" s="108">
        <f>SUM(K24:K28)</f>
        <v>0</v>
      </c>
      <c r="L29" s="108">
        <f>SUM(L24:L28)</f>
        <v>0</v>
      </c>
      <c r="M29" s="59"/>
    </row>
    <row r="30" spans="2:13" s="38" customFormat="1">
      <c r="B30" s="71"/>
      <c r="C30" s="98"/>
      <c r="D30" s="99"/>
      <c r="E30" s="100"/>
      <c r="F30" s="101"/>
      <c r="G30" s="72"/>
      <c r="H30" s="111"/>
      <c r="I30" s="111"/>
      <c r="J30" s="111"/>
      <c r="K30" s="111"/>
      <c r="L30" s="111"/>
      <c r="M30" s="59"/>
    </row>
    <row r="31" spans="2:13" s="38" customFormat="1">
      <c r="B31" s="71"/>
      <c r="C31" s="55" t="s">
        <v>9</v>
      </c>
      <c r="D31" s="92" t="s">
        <v>177</v>
      </c>
      <c r="E31" s="23"/>
      <c r="F31" s="24"/>
      <c r="G31" s="72"/>
      <c r="H31" s="110"/>
      <c r="I31" s="110"/>
      <c r="J31" s="110"/>
      <c r="K31" s="110"/>
      <c r="L31" s="110"/>
      <c r="M31" s="59"/>
    </row>
    <row r="32" spans="2:13" s="38" customFormat="1">
      <c r="B32" s="71"/>
      <c r="C32" s="11">
        <f>C29+1</f>
        <v>15</v>
      </c>
      <c r="D32" s="18" t="s">
        <v>177</v>
      </c>
      <c r="E32" s="57" t="s">
        <v>65</v>
      </c>
      <c r="F32" s="58">
        <v>0</v>
      </c>
      <c r="G32" s="72"/>
      <c r="H32" s="108">
        <f>H16+H21+H29</f>
        <v>0</v>
      </c>
      <c r="I32" s="108">
        <f t="shared" ref="I32:L32" si="5">I16+I21+I29</f>
        <v>0</v>
      </c>
      <c r="J32" s="108">
        <f t="shared" si="5"/>
        <v>0</v>
      </c>
      <c r="K32" s="108">
        <f t="shared" si="5"/>
        <v>0</v>
      </c>
      <c r="L32" s="108">
        <f t="shared" si="5"/>
        <v>0</v>
      </c>
      <c r="M32" s="59"/>
    </row>
    <row r="33" spans="2:13" s="38" customFormat="1" ht="15.6" thickBot="1">
      <c r="B33" s="60"/>
      <c r="C33" s="61"/>
      <c r="D33" s="103"/>
      <c r="E33" s="61"/>
      <c r="F33" s="61"/>
      <c r="G33" s="61"/>
      <c r="H33" s="61"/>
      <c r="I33" s="61"/>
      <c r="J33" s="61"/>
      <c r="K33" s="61"/>
      <c r="L33" s="61"/>
      <c r="M33" s="62"/>
    </row>
    <row r="34" spans="2:13" s="38" customFormat="1">
      <c r="D34" s="93"/>
    </row>
    <row r="35" spans="2:13" s="38" customFormat="1">
      <c r="D35" s="93"/>
    </row>
    <row r="36" spans="2:13" s="38" customFormat="1">
      <c r="D36" s="93"/>
    </row>
    <row r="37" spans="2:13" s="38" customFormat="1">
      <c r="D37" s="93"/>
    </row>
    <row r="38" spans="2:13" s="38" customFormat="1">
      <c r="D38" s="93"/>
    </row>
    <row r="39" spans="2:13" s="38" customFormat="1">
      <c r="D39" s="93"/>
    </row>
    <row r="40" spans="2:13" s="38" customFormat="1">
      <c r="D40" s="93"/>
    </row>
    <row r="41" spans="2:13" s="38" customFormat="1">
      <c r="D41" s="93"/>
    </row>
    <row r="42" spans="2:13" s="38" customFormat="1">
      <c r="D42" s="93"/>
    </row>
    <row r="43" spans="2:13" s="38" customFormat="1">
      <c r="D43" s="93"/>
    </row>
    <row r="44" spans="2:13" s="38" customFormat="1">
      <c r="D44" s="93"/>
    </row>
    <row r="45" spans="2:13" s="38" customFormat="1">
      <c r="D45" s="93"/>
    </row>
    <row r="46" spans="2:13" s="38" customFormat="1">
      <c r="D46" s="93"/>
    </row>
    <row r="47" spans="2:13" s="38" customFormat="1">
      <c r="D47" s="93"/>
    </row>
    <row r="48" spans="2:13" s="38" customFormat="1">
      <c r="D48" s="93"/>
    </row>
    <row r="49" spans="4:4" s="38" customFormat="1">
      <c r="D49" s="93"/>
    </row>
    <row r="50" spans="4:4" s="38" customFormat="1">
      <c r="D50" s="93"/>
    </row>
    <row r="51" spans="4:4" s="38" customFormat="1">
      <c r="D51" s="93"/>
    </row>
    <row r="52" spans="4:4" s="38" customFormat="1">
      <c r="D52" s="93"/>
    </row>
    <row r="53" spans="4:4" s="38" customFormat="1">
      <c r="D53" s="93"/>
    </row>
    <row r="54" spans="4:4" s="38" customFormat="1">
      <c r="D54" s="93"/>
    </row>
    <row r="55" spans="4:4" s="38" customFormat="1">
      <c r="D55" s="93"/>
    </row>
    <row r="56" spans="4:4" s="38" customFormat="1">
      <c r="D56" s="93"/>
    </row>
    <row r="57" spans="4:4" s="38" customFormat="1">
      <c r="D57" s="93"/>
    </row>
    <row r="58" spans="4:4" s="38" customFormat="1">
      <c r="D58" s="93"/>
    </row>
    <row r="59" spans="4:4" s="38" customFormat="1">
      <c r="D59" s="93"/>
    </row>
    <row r="60" spans="4:4" s="38" customFormat="1">
      <c r="D60" s="93"/>
    </row>
    <row r="61" spans="4:4" s="38" customFormat="1">
      <c r="D61" s="93"/>
    </row>
    <row r="62" spans="4:4" s="38" customFormat="1">
      <c r="D62" s="93"/>
    </row>
    <row r="63" spans="4:4" s="38" customFormat="1">
      <c r="D63" s="93"/>
    </row>
    <row r="64" spans="4:4" s="38" customFormat="1">
      <c r="D64" s="93"/>
    </row>
    <row r="65" spans="4:4" s="38" customFormat="1">
      <c r="D65" s="93"/>
    </row>
    <row r="66" spans="4:4" s="38" customFormat="1">
      <c r="D66" s="93"/>
    </row>
    <row r="67" spans="4:4" s="38" customFormat="1">
      <c r="D67" s="93"/>
    </row>
    <row r="68" spans="4:4" s="38" customFormat="1">
      <c r="D68" s="93"/>
    </row>
    <row r="69" spans="4:4" s="38" customFormat="1">
      <c r="D69" s="93"/>
    </row>
    <row r="70" spans="4:4" s="38" customFormat="1">
      <c r="D70" s="93"/>
    </row>
    <row r="71" spans="4:4" s="38" customFormat="1">
      <c r="D71" s="93"/>
    </row>
    <row r="72" spans="4:4" s="38" customFormat="1">
      <c r="D72" s="93"/>
    </row>
    <row r="73" spans="4:4" s="38" customFormat="1">
      <c r="D73" s="93"/>
    </row>
    <row r="74" spans="4:4" s="38" customFormat="1">
      <c r="D74" s="93"/>
    </row>
    <row r="75" spans="4:4" s="38" customFormat="1">
      <c r="D75" s="93"/>
    </row>
    <row r="76" spans="4:4" s="38" customFormat="1">
      <c r="D76" s="93"/>
    </row>
    <row r="77" spans="4:4" s="38" customFormat="1">
      <c r="D77" s="93"/>
    </row>
    <row r="78" spans="4:4" s="38" customFormat="1">
      <c r="D78" s="93"/>
    </row>
    <row r="79" spans="4:4" s="38" customFormat="1">
      <c r="D79" s="93"/>
    </row>
    <row r="80" spans="4:4" s="38" customFormat="1">
      <c r="D80" s="93"/>
    </row>
    <row r="81" spans="4:4" s="38" customFormat="1">
      <c r="D81" s="93"/>
    </row>
    <row r="82" spans="4:4" s="38" customFormat="1">
      <c r="D82" s="93"/>
    </row>
    <row r="83" spans="4:4" s="38" customFormat="1">
      <c r="D83" s="93"/>
    </row>
    <row r="84" spans="4:4" s="38" customFormat="1">
      <c r="D84" s="93"/>
    </row>
    <row r="85" spans="4:4" s="38" customFormat="1">
      <c r="D85" s="93"/>
    </row>
    <row r="86" spans="4:4" s="38" customFormat="1">
      <c r="D86" s="93"/>
    </row>
    <row r="87" spans="4:4" s="38" customFormat="1">
      <c r="D87" s="93"/>
    </row>
    <row r="88" spans="4:4" s="38" customFormat="1">
      <c r="D88" s="93"/>
    </row>
    <row r="89" spans="4:4" s="38" customFormat="1">
      <c r="D89" s="93"/>
    </row>
    <row r="90" spans="4:4" s="38" customFormat="1">
      <c r="D90" s="93"/>
    </row>
    <row r="91" spans="4:4" s="38" customFormat="1">
      <c r="D91" s="93"/>
    </row>
    <row r="92" spans="4:4" s="38" customFormat="1">
      <c r="D92" s="93"/>
    </row>
    <row r="93" spans="4:4" s="38" customFormat="1">
      <c r="D93" s="93"/>
    </row>
    <row r="94" spans="4:4" s="38" customFormat="1">
      <c r="D94" s="93"/>
    </row>
    <row r="95" spans="4:4" s="38" customFormat="1">
      <c r="D95" s="93"/>
    </row>
    <row r="96" spans="4:4" s="38" customFormat="1">
      <c r="D96" s="93"/>
    </row>
    <row r="97" spans="4:4" s="38" customFormat="1">
      <c r="D97" s="93"/>
    </row>
    <row r="98" spans="4:4" s="38" customFormat="1">
      <c r="D98" s="93"/>
    </row>
    <row r="99" spans="4:4" s="38" customFormat="1">
      <c r="D99" s="93"/>
    </row>
    <row r="100" spans="4:4" s="38" customFormat="1">
      <c r="D100" s="93"/>
    </row>
    <row r="101" spans="4:4" s="38" customFormat="1">
      <c r="D101" s="93"/>
    </row>
    <row r="102" spans="4:4" s="38" customFormat="1">
      <c r="D102" s="93"/>
    </row>
    <row r="103" spans="4:4" s="38" customFormat="1">
      <c r="D103" s="93"/>
    </row>
    <row r="104" spans="4:4" s="38" customFormat="1">
      <c r="D104" s="93"/>
    </row>
    <row r="105" spans="4:4" s="38" customFormat="1">
      <c r="D105" s="93"/>
    </row>
    <row r="106" spans="4:4" s="38" customFormat="1">
      <c r="D106" s="93"/>
    </row>
    <row r="107" spans="4:4" s="38" customFormat="1">
      <c r="D107" s="93"/>
    </row>
    <row r="108" spans="4:4" s="38" customFormat="1">
      <c r="D108" s="93"/>
    </row>
    <row r="109" spans="4:4" s="38" customFormat="1">
      <c r="D109" s="93"/>
    </row>
    <row r="110" spans="4:4" s="38" customFormat="1">
      <c r="D110" s="93"/>
    </row>
    <row r="111" spans="4:4" s="38" customFormat="1">
      <c r="D111" s="93"/>
    </row>
    <row r="112" spans="4:4" s="38" customFormat="1">
      <c r="D112" s="93"/>
    </row>
    <row r="113" spans="4:4" s="38" customFormat="1">
      <c r="D113" s="93"/>
    </row>
    <row r="114" spans="4:4" s="38" customFormat="1">
      <c r="D114" s="93"/>
    </row>
    <row r="115" spans="4:4" s="38" customFormat="1">
      <c r="D115" s="93"/>
    </row>
    <row r="116" spans="4:4" s="38" customFormat="1">
      <c r="D116" s="93"/>
    </row>
    <row r="117" spans="4:4" s="38" customFormat="1">
      <c r="D117" s="93"/>
    </row>
    <row r="118" spans="4:4" s="38" customFormat="1">
      <c r="D118" s="93"/>
    </row>
    <row r="119" spans="4:4" s="38" customFormat="1">
      <c r="D119" s="93"/>
    </row>
    <row r="120" spans="4:4" s="38" customFormat="1">
      <c r="D120" s="93"/>
    </row>
    <row r="121" spans="4:4" s="38" customFormat="1">
      <c r="D121" s="93"/>
    </row>
    <row r="122" spans="4:4" s="38" customFormat="1">
      <c r="D122" s="93"/>
    </row>
    <row r="123" spans="4:4" s="38" customFormat="1">
      <c r="D123" s="93"/>
    </row>
    <row r="124" spans="4:4" s="38" customFormat="1">
      <c r="D124" s="93"/>
    </row>
    <row r="125" spans="4:4" s="38" customFormat="1">
      <c r="D125" s="93"/>
    </row>
    <row r="126" spans="4:4" s="38" customFormat="1">
      <c r="D126" s="93"/>
    </row>
    <row r="127" spans="4:4" s="38" customFormat="1">
      <c r="D127" s="93"/>
    </row>
    <row r="128" spans="4:4" s="38" customFormat="1">
      <c r="D128" s="93"/>
    </row>
    <row r="129" spans="4:4" s="38" customFormat="1">
      <c r="D129" s="93"/>
    </row>
    <row r="130" spans="4:4" s="38" customFormat="1">
      <c r="D130" s="93"/>
    </row>
    <row r="131" spans="4:4" s="38" customFormat="1">
      <c r="D131" s="93"/>
    </row>
    <row r="132" spans="4:4" s="38" customFormat="1">
      <c r="D132" s="93"/>
    </row>
    <row r="133" spans="4:4" s="38" customFormat="1">
      <c r="D133" s="93"/>
    </row>
    <row r="134" spans="4:4" s="38" customFormat="1">
      <c r="D134" s="93"/>
    </row>
    <row r="135" spans="4:4" s="38" customFormat="1">
      <c r="D135" s="93"/>
    </row>
    <row r="136" spans="4:4" s="38" customFormat="1">
      <c r="D136" s="93"/>
    </row>
    <row r="137" spans="4:4" s="38" customFormat="1">
      <c r="D137" s="93"/>
    </row>
    <row r="138" spans="4:4" s="38" customFormat="1">
      <c r="D138" s="93"/>
    </row>
    <row r="139" spans="4:4" s="38" customFormat="1">
      <c r="D139" s="93"/>
    </row>
    <row r="140" spans="4:4" s="38" customFormat="1">
      <c r="D140" s="93"/>
    </row>
    <row r="141" spans="4:4" s="38" customFormat="1">
      <c r="D141" s="93"/>
    </row>
    <row r="142" spans="4:4" s="38" customFormat="1">
      <c r="D142" s="93"/>
    </row>
    <row r="143" spans="4:4" s="38" customFormat="1">
      <c r="D143" s="93"/>
    </row>
    <row r="144" spans="4:4" s="38" customFormat="1">
      <c r="D144" s="93"/>
    </row>
    <row r="145" spans="4:4" s="38" customFormat="1">
      <c r="D145" s="93"/>
    </row>
    <row r="146" spans="4:4" s="38" customFormat="1">
      <c r="D146" s="93"/>
    </row>
    <row r="147" spans="4:4" s="38" customFormat="1">
      <c r="D147" s="93"/>
    </row>
    <row r="148" spans="4:4" s="38" customFormat="1">
      <c r="D148" s="93"/>
    </row>
    <row r="149" spans="4:4" s="38" customFormat="1">
      <c r="D149" s="93"/>
    </row>
    <row r="150" spans="4:4" s="38" customFormat="1">
      <c r="D150" s="93"/>
    </row>
    <row r="151" spans="4:4" s="38" customFormat="1">
      <c r="D151" s="93"/>
    </row>
    <row r="152" spans="4:4" s="38" customFormat="1">
      <c r="D152" s="93"/>
    </row>
    <row r="153" spans="4:4" s="38" customFormat="1">
      <c r="D153" s="93"/>
    </row>
    <row r="154" spans="4:4" s="38" customFormat="1">
      <c r="D154" s="93"/>
    </row>
    <row r="155" spans="4:4" s="38" customFormat="1">
      <c r="D155" s="93"/>
    </row>
    <row r="156" spans="4:4" s="38" customFormat="1">
      <c r="D156" s="93"/>
    </row>
    <row r="157" spans="4:4" s="38" customFormat="1">
      <c r="D157" s="93"/>
    </row>
    <row r="158" spans="4:4" s="38" customFormat="1">
      <c r="D158" s="93"/>
    </row>
    <row r="159" spans="4:4" s="38" customFormat="1">
      <c r="D159" s="93"/>
    </row>
    <row r="160" spans="4:4" s="38" customFormat="1">
      <c r="D160" s="93"/>
    </row>
    <row r="161" spans="4:4" s="38" customFormat="1">
      <c r="D161" s="93"/>
    </row>
    <row r="162" spans="4:4" s="38" customFormat="1">
      <c r="D162" s="93"/>
    </row>
    <row r="163" spans="4:4" s="38" customFormat="1">
      <c r="D163" s="93"/>
    </row>
    <row r="164" spans="4:4" s="38" customFormat="1">
      <c r="D164" s="93"/>
    </row>
    <row r="165" spans="4:4" s="38" customFormat="1">
      <c r="D165" s="93"/>
    </row>
    <row r="166" spans="4:4" s="38" customFormat="1">
      <c r="D166" s="93"/>
    </row>
    <row r="167" spans="4:4" s="38" customFormat="1">
      <c r="D167" s="93"/>
    </row>
    <row r="168" spans="4:4" s="38" customFormat="1">
      <c r="D168" s="93"/>
    </row>
    <row r="169" spans="4:4" s="38" customFormat="1">
      <c r="D169" s="93"/>
    </row>
    <row r="170" spans="4:4" s="38" customFormat="1">
      <c r="D170" s="93"/>
    </row>
    <row r="171" spans="4:4" s="38" customFormat="1">
      <c r="D171" s="93"/>
    </row>
    <row r="172" spans="4:4" s="38" customFormat="1">
      <c r="D172" s="93"/>
    </row>
    <row r="173" spans="4:4" s="38" customFormat="1">
      <c r="D173" s="93"/>
    </row>
    <row r="174" spans="4:4" s="38" customFormat="1">
      <c r="D174" s="93"/>
    </row>
    <row r="175" spans="4:4" s="38" customFormat="1">
      <c r="D175" s="93"/>
    </row>
    <row r="176" spans="4:4" s="38" customFormat="1">
      <c r="D176" s="93"/>
    </row>
    <row r="177" spans="4:4" s="38" customFormat="1">
      <c r="D177" s="93"/>
    </row>
    <row r="178" spans="4:4" s="38" customFormat="1">
      <c r="D178" s="93"/>
    </row>
    <row r="179" spans="4:4" s="38" customFormat="1">
      <c r="D179" s="93"/>
    </row>
    <row r="180" spans="4:4" s="38" customFormat="1">
      <c r="D180" s="93"/>
    </row>
    <row r="181" spans="4:4" s="38" customFormat="1">
      <c r="D181" s="93"/>
    </row>
    <row r="182" spans="4:4" s="38" customFormat="1">
      <c r="D182" s="93"/>
    </row>
    <row r="183" spans="4:4" s="38" customFormat="1">
      <c r="D183" s="93"/>
    </row>
    <row r="184" spans="4:4" s="38" customFormat="1">
      <c r="D184" s="93"/>
    </row>
    <row r="185" spans="4:4" s="38" customFormat="1">
      <c r="D185" s="93"/>
    </row>
    <row r="186" spans="4:4" s="38" customFormat="1">
      <c r="D186" s="93"/>
    </row>
    <row r="187" spans="4:4" s="38" customFormat="1">
      <c r="D187" s="93"/>
    </row>
    <row r="188" spans="4:4" s="38" customFormat="1">
      <c r="D188" s="93"/>
    </row>
    <row r="189" spans="4:4" s="38" customFormat="1">
      <c r="D189" s="93"/>
    </row>
    <row r="190" spans="4:4" s="38" customFormat="1">
      <c r="D190" s="93"/>
    </row>
    <row r="191" spans="4:4" s="38" customFormat="1">
      <c r="D191" s="93"/>
    </row>
    <row r="192" spans="4:4" s="38" customFormat="1">
      <c r="D192" s="93"/>
    </row>
    <row r="193" spans="4:4" s="38" customFormat="1">
      <c r="D193" s="93"/>
    </row>
    <row r="194" spans="4:4" s="38" customFormat="1">
      <c r="D194" s="93"/>
    </row>
    <row r="195" spans="4:4" s="38" customFormat="1">
      <c r="D195" s="93"/>
    </row>
    <row r="196" spans="4:4" s="38" customFormat="1">
      <c r="D196" s="93"/>
    </row>
    <row r="197" spans="4:4" s="38" customFormat="1">
      <c r="D197" s="93"/>
    </row>
    <row r="198" spans="4:4" s="38" customFormat="1">
      <c r="D198" s="93"/>
    </row>
    <row r="199" spans="4:4" s="38" customFormat="1">
      <c r="D199" s="93"/>
    </row>
    <row r="200" spans="4:4" s="38" customFormat="1">
      <c r="D200" s="93"/>
    </row>
    <row r="201" spans="4:4" s="38" customFormat="1">
      <c r="D201" s="93"/>
    </row>
    <row r="202" spans="4:4" s="38" customFormat="1">
      <c r="D202" s="93"/>
    </row>
    <row r="203" spans="4:4" s="38" customFormat="1">
      <c r="D203" s="93"/>
    </row>
    <row r="204" spans="4:4" s="38" customFormat="1">
      <c r="D204" s="93"/>
    </row>
    <row r="205" spans="4:4" s="38" customFormat="1">
      <c r="D205" s="93"/>
    </row>
    <row r="206" spans="4:4" s="38" customFormat="1">
      <c r="D206" s="93"/>
    </row>
    <row r="207" spans="4:4" s="38" customFormat="1">
      <c r="D207" s="93"/>
    </row>
    <row r="208" spans="4:4" s="38" customFormat="1">
      <c r="D208" s="93"/>
    </row>
    <row r="209" spans="4:4" s="38" customFormat="1">
      <c r="D209" s="93"/>
    </row>
    <row r="210" spans="4:4" s="38" customFormat="1">
      <c r="D210" s="93"/>
    </row>
    <row r="211" spans="4:4" s="38" customFormat="1">
      <c r="D211" s="93"/>
    </row>
    <row r="212" spans="4:4" s="38" customFormat="1">
      <c r="D212" s="93"/>
    </row>
    <row r="213" spans="4:4" s="38" customFormat="1">
      <c r="D213" s="93"/>
    </row>
    <row r="214" spans="4:4" s="38" customFormat="1">
      <c r="D214" s="93"/>
    </row>
    <row r="215" spans="4:4" s="38" customFormat="1">
      <c r="D215" s="93"/>
    </row>
    <row r="216" spans="4:4" s="38" customFormat="1">
      <c r="D216" s="93"/>
    </row>
    <row r="217" spans="4:4" s="38" customFormat="1">
      <c r="D217" s="93"/>
    </row>
    <row r="218" spans="4:4" s="38" customFormat="1">
      <c r="D218" s="93"/>
    </row>
    <row r="219" spans="4:4" s="38" customFormat="1">
      <c r="D219" s="93"/>
    </row>
    <row r="220" spans="4:4" s="38" customFormat="1">
      <c r="D220" s="93"/>
    </row>
    <row r="221" spans="4:4" s="38" customFormat="1">
      <c r="D221" s="93"/>
    </row>
    <row r="222" spans="4:4" s="38" customFormat="1">
      <c r="D222" s="93"/>
    </row>
    <row r="223" spans="4:4" s="38" customFormat="1">
      <c r="D223" s="93"/>
    </row>
    <row r="224" spans="4:4" s="38" customFormat="1">
      <c r="D224" s="93"/>
    </row>
    <row r="225" spans="4:4" s="38" customFormat="1">
      <c r="D225" s="93"/>
    </row>
    <row r="226" spans="4:4" s="38" customFormat="1">
      <c r="D226" s="93"/>
    </row>
    <row r="227" spans="4:4" s="38" customFormat="1">
      <c r="D227" s="93"/>
    </row>
    <row r="228" spans="4:4" s="38" customFormat="1">
      <c r="D228" s="93"/>
    </row>
    <row r="229" spans="4:4" s="38" customFormat="1">
      <c r="D229" s="93"/>
    </row>
    <row r="230" spans="4:4" s="38" customFormat="1">
      <c r="D230" s="93"/>
    </row>
    <row r="231" spans="4:4" s="38" customFormat="1">
      <c r="D231" s="93"/>
    </row>
    <row r="232" spans="4:4" s="38" customFormat="1">
      <c r="D232" s="93"/>
    </row>
    <row r="233" spans="4:4" s="38" customFormat="1">
      <c r="D233" s="93"/>
    </row>
    <row r="234" spans="4:4" s="38" customFormat="1">
      <c r="D234" s="93"/>
    </row>
    <row r="235" spans="4:4" s="38" customFormat="1">
      <c r="D235" s="93"/>
    </row>
    <row r="236" spans="4:4" s="38" customFormat="1">
      <c r="D236" s="93"/>
    </row>
    <row r="237" spans="4:4" s="38" customFormat="1">
      <c r="D237" s="93"/>
    </row>
    <row r="238" spans="4:4" s="38" customFormat="1">
      <c r="D238" s="93"/>
    </row>
    <row r="239" spans="4:4" s="38" customFormat="1">
      <c r="D239" s="93"/>
    </row>
    <row r="240" spans="4:4" s="38" customFormat="1">
      <c r="D240" s="93"/>
    </row>
    <row r="241" spans="4:4" s="38" customFormat="1">
      <c r="D241" s="93"/>
    </row>
    <row r="242" spans="4:4" s="38" customFormat="1">
      <c r="D242" s="93"/>
    </row>
    <row r="243" spans="4:4" s="38" customFormat="1">
      <c r="D243" s="93"/>
    </row>
    <row r="244" spans="4:4" s="38" customFormat="1">
      <c r="D244" s="93"/>
    </row>
    <row r="245" spans="4:4" s="38" customFormat="1">
      <c r="D245" s="93"/>
    </row>
    <row r="246" spans="4:4" s="38" customFormat="1">
      <c r="D246" s="93"/>
    </row>
    <row r="247" spans="4:4" s="38" customFormat="1">
      <c r="D247" s="93"/>
    </row>
    <row r="248" spans="4:4" s="38" customFormat="1">
      <c r="D248" s="93"/>
    </row>
    <row r="249" spans="4:4" s="38" customFormat="1">
      <c r="D249" s="93"/>
    </row>
    <row r="250" spans="4:4" s="38" customFormat="1">
      <c r="D250" s="93"/>
    </row>
    <row r="251" spans="4:4" s="38" customFormat="1">
      <c r="D251" s="93"/>
    </row>
    <row r="252" spans="4:4" s="38" customFormat="1">
      <c r="D252" s="93"/>
    </row>
    <row r="253" spans="4:4" s="38" customFormat="1">
      <c r="D253" s="93"/>
    </row>
    <row r="254" spans="4:4" s="38" customFormat="1">
      <c r="D254" s="93"/>
    </row>
    <row r="255" spans="4:4" s="38" customFormat="1">
      <c r="D255" s="93"/>
    </row>
    <row r="256" spans="4:4" s="38" customFormat="1">
      <c r="D256" s="93"/>
    </row>
    <row r="257" spans="4:4" s="38" customFormat="1">
      <c r="D257" s="93"/>
    </row>
    <row r="258" spans="4:4" s="38" customFormat="1">
      <c r="D258" s="93"/>
    </row>
    <row r="259" spans="4:4" s="38" customFormat="1">
      <c r="D259" s="93"/>
    </row>
    <row r="260" spans="4:4" s="38" customFormat="1">
      <c r="D260" s="93"/>
    </row>
    <row r="261" spans="4:4" s="38" customFormat="1">
      <c r="D261" s="93"/>
    </row>
    <row r="262" spans="4:4" s="38" customFormat="1">
      <c r="D262" s="93"/>
    </row>
    <row r="263" spans="4:4" s="38" customFormat="1">
      <c r="D263" s="93"/>
    </row>
    <row r="264" spans="4:4" s="38" customFormat="1">
      <c r="D264" s="93"/>
    </row>
    <row r="265" spans="4:4" s="38" customFormat="1">
      <c r="D265" s="93"/>
    </row>
    <row r="266" spans="4:4" s="38" customFormat="1">
      <c r="D266" s="93"/>
    </row>
    <row r="267" spans="4:4" s="38" customFormat="1">
      <c r="D267" s="93"/>
    </row>
    <row r="268" spans="4:4" s="38" customFormat="1">
      <c r="D268" s="93"/>
    </row>
    <row r="269" spans="4:4" s="38" customFormat="1">
      <c r="D269" s="93"/>
    </row>
    <row r="270" spans="4:4" s="38" customFormat="1">
      <c r="D270" s="93"/>
    </row>
    <row r="271" spans="4:4" s="38" customFormat="1">
      <c r="D271" s="93"/>
    </row>
    <row r="272" spans="4:4" s="38" customFormat="1">
      <c r="D272" s="93"/>
    </row>
    <row r="273" spans="4:4" s="38" customFormat="1">
      <c r="D273" s="93"/>
    </row>
    <row r="274" spans="4:4" s="38" customFormat="1">
      <c r="D274" s="93"/>
    </row>
    <row r="275" spans="4:4" s="38" customFormat="1">
      <c r="D275" s="93"/>
    </row>
    <row r="276" spans="4:4" s="38" customFormat="1">
      <c r="D276" s="93"/>
    </row>
    <row r="277" spans="4:4" s="38" customFormat="1">
      <c r="D277" s="93"/>
    </row>
    <row r="278" spans="4:4" s="38" customFormat="1">
      <c r="D278" s="93"/>
    </row>
    <row r="279" spans="4:4" s="38" customFormat="1">
      <c r="D279" s="93"/>
    </row>
    <row r="280" spans="4:4" s="38" customFormat="1">
      <c r="D280" s="93"/>
    </row>
    <row r="281" spans="4:4" s="38" customFormat="1">
      <c r="D281" s="93"/>
    </row>
    <row r="282" spans="4:4" s="38" customFormat="1">
      <c r="D282" s="93"/>
    </row>
    <row r="283" spans="4:4" s="38" customFormat="1">
      <c r="D283" s="93"/>
    </row>
    <row r="284" spans="4:4" s="38" customFormat="1">
      <c r="D284" s="93"/>
    </row>
    <row r="285" spans="4:4" s="38" customFormat="1">
      <c r="D285" s="93"/>
    </row>
    <row r="286" spans="4:4" s="38" customFormat="1">
      <c r="D286" s="93"/>
    </row>
    <row r="287" spans="4:4" s="38" customFormat="1">
      <c r="D287" s="93"/>
    </row>
    <row r="288" spans="4:4" s="38" customFormat="1">
      <c r="D288" s="93"/>
    </row>
    <row r="289" spans="4:4" s="38" customFormat="1">
      <c r="D289" s="93"/>
    </row>
    <row r="290" spans="4:4" s="38" customFormat="1">
      <c r="D290" s="93"/>
    </row>
    <row r="291" spans="4:4" s="38" customFormat="1">
      <c r="D291" s="93"/>
    </row>
    <row r="292" spans="4:4" s="38" customFormat="1">
      <c r="D292" s="93"/>
    </row>
    <row r="293" spans="4:4" s="38" customFormat="1">
      <c r="D293" s="93"/>
    </row>
    <row r="294" spans="4:4" s="38" customFormat="1">
      <c r="D294" s="93"/>
    </row>
    <row r="295" spans="4:4" s="38" customFormat="1">
      <c r="D295" s="93"/>
    </row>
    <row r="296" spans="4:4" s="38" customFormat="1">
      <c r="D296" s="93"/>
    </row>
    <row r="297" spans="4:4" s="38" customFormat="1">
      <c r="D297" s="93"/>
    </row>
    <row r="298" spans="4:4" s="38" customFormat="1">
      <c r="D298" s="93"/>
    </row>
    <row r="299" spans="4:4" s="38" customFormat="1">
      <c r="D299" s="93"/>
    </row>
    <row r="300" spans="4:4" s="38" customFormat="1">
      <c r="D300" s="93"/>
    </row>
    <row r="301" spans="4:4" s="38" customFormat="1">
      <c r="D301" s="93"/>
    </row>
    <row r="302" spans="4:4" s="38" customFormat="1">
      <c r="D302" s="93"/>
    </row>
    <row r="303" spans="4:4" s="38" customFormat="1">
      <c r="D303" s="93"/>
    </row>
    <row r="304" spans="4:4" s="38" customFormat="1">
      <c r="D304" s="93"/>
    </row>
    <row r="305" spans="4:10" s="38" customFormat="1">
      <c r="D305" s="93"/>
    </row>
    <row r="306" spans="4:10" s="38" customFormat="1">
      <c r="D306" s="93"/>
    </row>
    <row r="307" spans="4:10" s="38" customFormat="1">
      <c r="D307" s="93"/>
    </row>
    <row r="308" spans="4:10" s="38" customFormat="1">
      <c r="D308" s="93"/>
    </row>
    <row r="309" spans="4:10" s="38" customFormat="1">
      <c r="D309" s="93"/>
    </row>
    <row r="310" spans="4:10" s="38" customFormat="1">
      <c r="D310" s="93"/>
    </row>
    <row r="311" spans="4:10" s="38" customFormat="1">
      <c r="D311" s="93"/>
    </row>
    <row r="312" spans="4:10" s="38" customFormat="1">
      <c r="D312" s="93"/>
    </row>
    <row r="313" spans="4:10" s="38" customFormat="1">
      <c r="D313" s="93"/>
    </row>
    <row r="314" spans="4:10" s="38" customFormat="1">
      <c r="D314" s="93"/>
    </row>
    <row r="315" spans="4:10" s="38" customFormat="1">
      <c r="D315" s="93"/>
    </row>
    <row r="316" spans="4:10" s="38" customFormat="1">
      <c r="D316" s="93"/>
    </row>
    <row r="317" spans="4:10" s="38" customFormat="1">
      <c r="D317" s="93"/>
    </row>
    <row r="318" spans="4:10" s="38" customFormat="1">
      <c r="D318" s="93"/>
    </row>
    <row r="319" spans="4:10" s="38" customFormat="1">
      <c r="D319" s="93"/>
    </row>
    <row r="320" spans="4:10" s="38" customFormat="1">
      <c r="D320" s="93"/>
      <c r="J320" s="50"/>
    </row>
  </sheetData>
  <mergeCells count="1">
    <mergeCell ref="H6:L6"/>
  </mergeCells>
  <conditionalFormatting sqref="AM5">
    <cfRule type="containsText" dxfId="9" priority="1" operator="containsText" text="ERROR">
      <formula>NOT(ISERROR(SEARCH("ERROR",AM5)))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10</vt:i4>
      </vt:variant>
    </vt:vector>
  </HeadingPairs>
  <TitlesOfParts>
    <vt:vector size="35" baseType="lpstr">
      <vt:lpstr>Index</vt:lpstr>
      <vt:lpstr>Key </vt:lpstr>
      <vt:lpstr>Change log</vt:lpstr>
      <vt:lpstr>Inflation</vt:lpstr>
      <vt:lpstr>T1- Summary </vt:lpstr>
      <vt:lpstr>T2 - Staff (Bt)</vt:lpstr>
      <vt:lpstr>T3 - Non-staff (Bt)</vt:lpstr>
      <vt:lpstr>T4 - Base Opex</vt:lpstr>
      <vt:lpstr>T5 - Enh Opex </vt:lpstr>
      <vt:lpstr>T6 - Et Opex</vt:lpstr>
      <vt:lpstr>T7 - Net Planning</vt:lpstr>
      <vt:lpstr>T8 - Connection Fees </vt:lpstr>
      <vt:lpstr>T9 - Connection Projects</vt:lpstr>
      <vt:lpstr>T10 - Pensions</vt:lpstr>
      <vt:lpstr>T11 - Margin</vt:lpstr>
      <vt:lpstr>T12 - Dt Opex</vt:lpstr>
      <vt:lpstr>T13 - Zt Capex</vt:lpstr>
      <vt:lpstr>T14 - TNPPs</vt:lpstr>
      <vt:lpstr>T15 - Base Capex</vt:lpstr>
      <vt:lpstr>T16 - Enh Capex</vt:lpstr>
      <vt:lpstr>T17 - Vt Capex</vt:lpstr>
      <vt:lpstr>T18 - RAB Summary</vt:lpstr>
      <vt:lpstr>T19 - Ancillary Services</vt:lpstr>
      <vt:lpstr>T20 - PC Delivery</vt:lpstr>
      <vt:lpstr>T21 - Staff Resource Matrix</vt:lpstr>
      <vt:lpstr>Inflation!Print_Area</vt:lpstr>
      <vt:lpstr>'T1- Summary '!Print_Area</vt:lpstr>
      <vt:lpstr>'T10 - Pensions'!Print_Area</vt:lpstr>
      <vt:lpstr>'T15 - Base Capex'!Print_Area</vt:lpstr>
      <vt:lpstr>'T16 - Enh Capex'!Print_Area</vt:lpstr>
      <vt:lpstr>'T17 - Vt Capex'!Print_Area</vt:lpstr>
      <vt:lpstr>'T19 - Ancillary Services'!Print_Area</vt:lpstr>
      <vt:lpstr>'T2 - Staff (Bt)'!Print_Area</vt:lpstr>
      <vt:lpstr>'T20 - PC Delivery'!Print_Area</vt:lpstr>
      <vt:lpstr>'T3 - Non-staff (Bt)'!Print_Area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ROBERTD</dc:creator>
  <cp:lastModifiedBy>Utility Regulator</cp:lastModifiedBy>
  <cp:lastPrinted>2019-04-10T09:41:42Z</cp:lastPrinted>
  <dcterms:created xsi:type="dcterms:W3CDTF">1999-09-27T08:22:29Z</dcterms:created>
  <dcterms:modified xsi:type="dcterms:W3CDTF">2022-11-14T15:52:30Z</dcterms:modified>
</cp:coreProperties>
</file>