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pr-ureg-docs\ofreg ni\NETWORK GROUP\Price Controls\Gas TSOs GT27\01 = Approach Document\GT27_01_03 = Approach Decision\Issued\As published\"/>
    </mc:Choice>
  </mc:AlternateContent>
  <xr:revisionPtr revIDLastSave="0" documentId="13_ncr:1_{1597FE26-74C2-42B0-A202-A0175C1CCB35}" xr6:coauthVersionLast="47" xr6:coauthVersionMax="47" xr10:uidLastSave="{00000000-0000-0000-0000-000000000000}"/>
  <bookViews>
    <workbookView xWindow="28680" yWindow="-120" windowWidth="29040" windowHeight="17520" tabRatio="835" xr2:uid="{00000000-000D-0000-FFFF-FFFF00000000}"/>
  </bookViews>
  <sheets>
    <sheet name="Index" sheetId="5" r:id="rId1"/>
    <sheet name="Key " sheetId="6" r:id="rId2"/>
    <sheet name="Change Log" sheetId="18" r:id="rId3"/>
    <sheet name="Inflation" sheetId="7" r:id="rId4"/>
    <sheet name="Frontier Shift" sheetId="12" r:id="rId5"/>
    <sheet name="Table 1 - GMO Costs" sheetId="15" r:id="rId6"/>
    <sheet name="Table 1a - MEL" sheetId="16" r:id="rId7"/>
    <sheet name="Table 1b - GNI (UK)" sheetId="17" r:id="rId8"/>
    <sheet name="Table 2 - GMO Staff" sheetId="4" r:id="rId9"/>
    <sheet name="Table 2a - MEL" sheetId="8" r:id="rId10"/>
    <sheet name="Table 2b - GNI (UK)" sheetId="9" r:id="rId11"/>
    <sheet name="Supplementary Data" sheetId="11" state="hidden" r:id="rId12"/>
  </sheets>
  <definedNames>
    <definedName name="_Order1" hidden="1">255</definedName>
    <definedName name="_Order2" hidden="1">255</definedName>
    <definedName name="_xlnm.Print_Area" localSheetId="2">'Change Log'!$B$2:$I$18</definedName>
    <definedName name="_xlnm.Print_Area" localSheetId="4">'Frontier Shift'!$B$2:$S$32</definedName>
    <definedName name="_xlnm.Print_Area" localSheetId="0">Index!$B$2:$G$18</definedName>
    <definedName name="_xlnm.Print_Area" localSheetId="3">Inflation!$B$2:$S$17</definedName>
    <definedName name="_xlnm.Print_Area" localSheetId="1">'Key '!$B$2:$F$12</definedName>
    <definedName name="_xlnm.Print_Area" localSheetId="11">'Supplementary Data'!$B$2:$R$22</definedName>
    <definedName name="_xlnm.Print_Area" localSheetId="5">'Table 1 - GMO Costs'!$B$2:$S$88</definedName>
    <definedName name="_xlnm.Print_Area" localSheetId="6">'Table 1a - MEL'!$B$2:$S$88</definedName>
    <definedName name="_xlnm.Print_Area" localSheetId="7">'Table 1b - GNI (UK)'!$B$2:$S$88</definedName>
    <definedName name="_xlnm.Print_Area" localSheetId="8">'Table 2 - GMO Staff'!$B$2:$S$66</definedName>
    <definedName name="_xlnm.Print_Area" localSheetId="9">'Table 2a - MEL'!$B$2:$S$66</definedName>
    <definedName name="_xlnm.Print_Area" localSheetId="10">'Table 2b - GNI (UK)'!$B$2:$S$66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7" l="1"/>
  <c r="I94" i="15"/>
  <c r="J94" i="15"/>
  <c r="K94" i="15"/>
  <c r="L94" i="15"/>
  <c r="N94" i="15"/>
  <c r="O94" i="15"/>
  <c r="P94" i="15"/>
  <c r="Q94" i="15"/>
  <c r="R94" i="15"/>
  <c r="H94" i="15"/>
  <c r="N51" i="15"/>
  <c r="O51" i="15"/>
  <c r="P51" i="15"/>
  <c r="Q51" i="15"/>
  <c r="R51" i="15"/>
  <c r="K51" i="15"/>
  <c r="L51" i="15"/>
  <c r="N50" i="15"/>
  <c r="O50" i="15"/>
  <c r="P50" i="15"/>
  <c r="Q50" i="15"/>
  <c r="R50" i="15"/>
  <c r="K50" i="15"/>
  <c r="L50" i="15"/>
  <c r="N38" i="15"/>
  <c r="O38" i="15"/>
  <c r="P38" i="15"/>
  <c r="Q38" i="15"/>
  <c r="R38" i="15"/>
  <c r="H38" i="15"/>
  <c r="I38" i="15"/>
  <c r="J38" i="15"/>
  <c r="K38" i="15"/>
  <c r="L38" i="15"/>
  <c r="N35" i="15"/>
  <c r="O35" i="15"/>
  <c r="P35" i="15"/>
  <c r="Q35" i="15"/>
  <c r="R35" i="15"/>
  <c r="H35" i="15"/>
  <c r="I35" i="15"/>
  <c r="J35" i="15"/>
  <c r="K35" i="15"/>
  <c r="L35" i="15"/>
  <c r="H31" i="15"/>
  <c r="I31" i="15"/>
  <c r="J31" i="15"/>
  <c r="K31" i="15"/>
  <c r="L31" i="15"/>
  <c r="N31" i="15"/>
  <c r="O31" i="15"/>
  <c r="P31" i="15"/>
  <c r="Q31" i="15"/>
  <c r="R31" i="15"/>
  <c r="H32" i="15"/>
  <c r="I32" i="15"/>
  <c r="J32" i="15"/>
  <c r="K32" i="15"/>
  <c r="L32" i="15"/>
  <c r="N32" i="15"/>
  <c r="O32" i="15"/>
  <c r="P32" i="15"/>
  <c r="Q32" i="15"/>
  <c r="R32" i="15"/>
  <c r="N30" i="15"/>
  <c r="O30" i="15"/>
  <c r="P30" i="15"/>
  <c r="Q30" i="15"/>
  <c r="R30" i="15"/>
  <c r="H30" i="15"/>
  <c r="I30" i="15"/>
  <c r="J30" i="15"/>
  <c r="K30" i="15"/>
  <c r="L30" i="15"/>
  <c r="H22" i="15"/>
  <c r="I22" i="15"/>
  <c r="J22" i="15"/>
  <c r="K22" i="15"/>
  <c r="L22" i="15"/>
  <c r="N22" i="15"/>
  <c r="O22" i="15"/>
  <c r="P22" i="15"/>
  <c r="Q22" i="15"/>
  <c r="R22" i="15"/>
  <c r="H23" i="15"/>
  <c r="I23" i="15"/>
  <c r="J23" i="15"/>
  <c r="K23" i="15"/>
  <c r="L23" i="15"/>
  <c r="N23" i="15"/>
  <c r="O23" i="15"/>
  <c r="P23" i="15"/>
  <c r="Q23" i="15"/>
  <c r="R23" i="15"/>
  <c r="H24" i="15"/>
  <c r="I24" i="15"/>
  <c r="J24" i="15"/>
  <c r="K24" i="15"/>
  <c r="L24" i="15"/>
  <c r="N24" i="15"/>
  <c r="O24" i="15"/>
  <c r="P24" i="15"/>
  <c r="Q24" i="15"/>
  <c r="R24" i="15"/>
  <c r="H25" i="15"/>
  <c r="I25" i="15"/>
  <c r="J25" i="15"/>
  <c r="K25" i="15"/>
  <c r="L25" i="15"/>
  <c r="N25" i="15"/>
  <c r="O25" i="15"/>
  <c r="P25" i="15"/>
  <c r="Q25" i="15"/>
  <c r="R25" i="15"/>
  <c r="H26" i="15"/>
  <c r="I26" i="15"/>
  <c r="J26" i="15"/>
  <c r="K26" i="15"/>
  <c r="L26" i="15"/>
  <c r="N26" i="15"/>
  <c r="O26" i="15"/>
  <c r="P26" i="15"/>
  <c r="Q26" i="15"/>
  <c r="R26" i="15"/>
  <c r="H27" i="15"/>
  <c r="I27" i="15"/>
  <c r="J27" i="15"/>
  <c r="K27" i="15"/>
  <c r="L27" i="15"/>
  <c r="N27" i="15"/>
  <c r="O27" i="15"/>
  <c r="P27" i="15"/>
  <c r="Q27" i="15"/>
  <c r="R27" i="15"/>
  <c r="H20" i="15"/>
  <c r="I20" i="15"/>
  <c r="J20" i="15"/>
  <c r="K20" i="15"/>
  <c r="L20" i="15"/>
  <c r="N20" i="15"/>
  <c r="O20" i="15"/>
  <c r="P20" i="15"/>
  <c r="Q20" i="15"/>
  <c r="R20" i="15"/>
  <c r="H21" i="15"/>
  <c r="I21" i="15"/>
  <c r="J21" i="15"/>
  <c r="K21" i="15"/>
  <c r="L21" i="15"/>
  <c r="N21" i="15"/>
  <c r="O21" i="15"/>
  <c r="P21" i="15"/>
  <c r="Q21" i="15"/>
  <c r="R21" i="15"/>
  <c r="I16" i="15"/>
  <c r="J16" i="15"/>
  <c r="K16" i="15"/>
  <c r="L16" i="15"/>
  <c r="N16" i="15"/>
  <c r="O16" i="15"/>
  <c r="P16" i="15"/>
  <c r="Q16" i="15"/>
  <c r="R16" i="15"/>
  <c r="I17" i="15"/>
  <c r="J17" i="15"/>
  <c r="K17" i="15"/>
  <c r="L17" i="15"/>
  <c r="N17" i="15"/>
  <c r="O17" i="15"/>
  <c r="P17" i="15"/>
  <c r="Q17" i="15"/>
  <c r="R17" i="15"/>
  <c r="H16" i="15"/>
  <c r="H17" i="15"/>
  <c r="O13" i="16"/>
  <c r="P13" i="16"/>
  <c r="Q13" i="16"/>
  <c r="R13" i="16"/>
  <c r="N13" i="16"/>
  <c r="I13" i="16"/>
  <c r="J13" i="16"/>
  <c r="K13" i="16"/>
  <c r="L13" i="16"/>
  <c r="H13" i="16"/>
  <c r="O12" i="16"/>
  <c r="P12" i="16"/>
  <c r="Q12" i="16"/>
  <c r="R12" i="16"/>
  <c r="N12" i="16"/>
  <c r="I12" i="16"/>
  <c r="J12" i="16"/>
  <c r="K12" i="16"/>
  <c r="L12" i="16"/>
  <c r="H12" i="16"/>
  <c r="L43" i="17"/>
  <c r="K45" i="17"/>
  <c r="O45" i="17"/>
  <c r="P45" i="17"/>
  <c r="K46" i="17"/>
  <c r="L46" i="17"/>
  <c r="P46" i="17"/>
  <c r="Q46" i="17"/>
  <c r="K42" i="17"/>
  <c r="L42" i="17"/>
  <c r="N42" i="17"/>
  <c r="O42" i="17"/>
  <c r="P42" i="17"/>
  <c r="Q42" i="17"/>
  <c r="R42" i="17"/>
  <c r="K43" i="17"/>
  <c r="N43" i="17"/>
  <c r="O43" i="17"/>
  <c r="P43" i="17"/>
  <c r="Q43" i="17"/>
  <c r="R43" i="17"/>
  <c r="K44" i="17"/>
  <c r="L44" i="17"/>
  <c r="N44" i="17"/>
  <c r="O44" i="17"/>
  <c r="P44" i="17"/>
  <c r="Q44" i="17"/>
  <c r="R44" i="17"/>
  <c r="L45" i="17"/>
  <c r="N45" i="17"/>
  <c r="Q45" i="17"/>
  <c r="R45" i="17"/>
  <c r="N46" i="17"/>
  <c r="O46" i="17"/>
  <c r="R46" i="17"/>
  <c r="O13" i="17" l="1"/>
  <c r="O13" i="15" s="1"/>
  <c r="P13" i="17"/>
  <c r="P13" i="15" s="1"/>
  <c r="Q13" i="17"/>
  <c r="Q13" i="15" s="1"/>
  <c r="R13" i="17"/>
  <c r="R13" i="15" s="1"/>
  <c r="N13" i="17"/>
  <c r="N13" i="15" s="1"/>
  <c r="I13" i="17"/>
  <c r="I13" i="15" s="1"/>
  <c r="J13" i="17"/>
  <c r="J13" i="15" s="1"/>
  <c r="K13" i="17"/>
  <c r="K13" i="15" s="1"/>
  <c r="L13" i="17"/>
  <c r="L13" i="15" s="1"/>
  <c r="H13" i="17"/>
  <c r="H13" i="15" s="1"/>
  <c r="O12" i="17"/>
  <c r="P12" i="17"/>
  <c r="Q12" i="17"/>
  <c r="R12" i="17"/>
  <c r="N12" i="17"/>
  <c r="I12" i="17"/>
  <c r="I12" i="15" s="1"/>
  <c r="J12" i="17"/>
  <c r="J12" i="15" s="1"/>
  <c r="K12" i="17"/>
  <c r="L12" i="17"/>
  <c r="H12" i="17"/>
  <c r="H12" i="15"/>
  <c r="L64" i="9"/>
  <c r="L64" i="8"/>
  <c r="L20" i="12"/>
  <c r="R12" i="7"/>
  <c r="Q12" i="7"/>
  <c r="N12" i="15" l="1"/>
  <c r="N41" i="17"/>
  <c r="N47" i="17" s="1"/>
  <c r="R41" i="17"/>
  <c r="R47" i="17" s="1"/>
  <c r="R12" i="15"/>
  <c r="Q41" i="17"/>
  <c r="Q47" i="17" s="1"/>
  <c r="Q12" i="15"/>
  <c r="P41" i="17"/>
  <c r="P47" i="17" s="1"/>
  <c r="P12" i="15"/>
  <c r="L41" i="17"/>
  <c r="L47" i="17" s="1"/>
  <c r="L12" i="15"/>
  <c r="O12" i="15"/>
  <c r="O41" i="17"/>
  <c r="O47" i="17" s="1"/>
  <c r="K12" i="15"/>
  <c r="K41" i="17"/>
  <c r="K47" i="17" s="1"/>
  <c r="R75" i="17"/>
  <c r="Q75" i="17"/>
  <c r="P75" i="17"/>
  <c r="O75" i="17"/>
  <c r="N75" i="17"/>
  <c r="L75" i="17"/>
  <c r="K75" i="17"/>
  <c r="J75" i="17"/>
  <c r="I75" i="17"/>
  <c r="H75" i="17"/>
  <c r="R74" i="17"/>
  <c r="Q74" i="17"/>
  <c r="P74" i="17"/>
  <c r="O74" i="17"/>
  <c r="N74" i="17"/>
  <c r="L74" i="17"/>
  <c r="K74" i="17"/>
  <c r="J74" i="17"/>
  <c r="I74" i="17"/>
  <c r="H74" i="17"/>
  <c r="N73" i="17"/>
  <c r="R60" i="17"/>
  <c r="Q60" i="17"/>
  <c r="P60" i="17"/>
  <c r="O60" i="17"/>
  <c r="N60" i="17"/>
  <c r="L60" i="17"/>
  <c r="K60" i="17"/>
  <c r="J60" i="17"/>
  <c r="I60" i="17"/>
  <c r="H60" i="17"/>
  <c r="R59" i="17"/>
  <c r="Q59" i="17"/>
  <c r="P59" i="17"/>
  <c r="O59" i="17"/>
  <c r="N59" i="17"/>
  <c r="L59" i="17"/>
  <c r="K59" i="17"/>
  <c r="J59" i="17"/>
  <c r="I59" i="17"/>
  <c r="H59" i="17"/>
  <c r="N58" i="17"/>
  <c r="Q85" i="17"/>
  <c r="R85" i="17"/>
  <c r="P85" i="17"/>
  <c r="O85" i="17"/>
  <c r="N85" i="17"/>
  <c r="J46" i="17"/>
  <c r="I46" i="17"/>
  <c r="H46" i="17"/>
  <c r="J45" i="17"/>
  <c r="I45" i="17"/>
  <c r="H45" i="17"/>
  <c r="C38" i="17"/>
  <c r="C41" i="17" s="1"/>
  <c r="C42" i="17" s="1"/>
  <c r="C43" i="17" s="1"/>
  <c r="C44" i="17" s="1"/>
  <c r="C45" i="17" s="1"/>
  <c r="C46" i="17" s="1"/>
  <c r="C47" i="17" s="1"/>
  <c r="C50" i="17" s="1"/>
  <c r="C51" i="17" s="1"/>
  <c r="C65" i="17" s="1"/>
  <c r="C66" i="17" s="1"/>
  <c r="C80" i="17" s="1"/>
  <c r="C81" i="17" s="1"/>
  <c r="C82" i="17" s="1"/>
  <c r="C83" i="17" s="1"/>
  <c r="C84" i="17" s="1"/>
  <c r="C85" i="17" s="1"/>
  <c r="C86" i="17" s="1"/>
  <c r="C31" i="17"/>
  <c r="C32" i="17" s="1"/>
  <c r="J44" i="17"/>
  <c r="I44" i="17"/>
  <c r="H44" i="17"/>
  <c r="C27" i="17"/>
  <c r="C26" i="17"/>
  <c r="C25" i="17"/>
  <c r="J43" i="17"/>
  <c r="I43" i="17"/>
  <c r="H43" i="17"/>
  <c r="J42" i="17"/>
  <c r="I42" i="17"/>
  <c r="H42" i="17"/>
  <c r="C16" i="17"/>
  <c r="C17" i="17" s="1"/>
  <c r="C20" i="17" s="1"/>
  <c r="I41" i="17"/>
  <c r="H41" i="17"/>
  <c r="R7" i="17"/>
  <c r="Q7" i="17"/>
  <c r="P7" i="17"/>
  <c r="O7" i="17"/>
  <c r="N7" i="17"/>
  <c r="L7" i="17"/>
  <c r="K7" i="17"/>
  <c r="J7" i="17"/>
  <c r="I7" i="17"/>
  <c r="H7" i="17"/>
  <c r="R6" i="17"/>
  <c r="Q6" i="17"/>
  <c r="P6" i="17"/>
  <c r="O6" i="17"/>
  <c r="N6" i="17"/>
  <c r="L6" i="17"/>
  <c r="K6" i="17"/>
  <c r="J6" i="17"/>
  <c r="I6" i="17"/>
  <c r="H6" i="17"/>
  <c r="N5" i="17"/>
  <c r="R75" i="16"/>
  <c r="Q75" i="16"/>
  <c r="P75" i="16"/>
  <c r="O75" i="16"/>
  <c r="N75" i="16"/>
  <c r="L75" i="16"/>
  <c r="K75" i="16"/>
  <c r="J75" i="16"/>
  <c r="I75" i="16"/>
  <c r="H75" i="16"/>
  <c r="R74" i="16"/>
  <c r="Q74" i="16"/>
  <c r="P74" i="16"/>
  <c r="O74" i="16"/>
  <c r="N74" i="16"/>
  <c r="L74" i="16"/>
  <c r="K74" i="16"/>
  <c r="J74" i="16"/>
  <c r="I74" i="16"/>
  <c r="H74" i="16"/>
  <c r="N73" i="16"/>
  <c r="R60" i="16"/>
  <c r="Q60" i="16"/>
  <c r="P60" i="16"/>
  <c r="O60" i="16"/>
  <c r="N60" i="16"/>
  <c r="L60" i="16"/>
  <c r="K60" i="16"/>
  <c r="J60" i="16"/>
  <c r="I60" i="16"/>
  <c r="H60" i="16"/>
  <c r="R59" i="16"/>
  <c r="Q59" i="16"/>
  <c r="P59" i="16"/>
  <c r="O59" i="16"/>
  <c r="N59" i="16"/>
  <c r="L59" i="16"/>
  <c r="K59" i="16"/>
  <c r="J59" i="16"/>
  <c r="I59" i="16"/>
  <c r="H59" i="16"/>
  <c r="N58" i="16"/>
  <c r="R45" i="16"/>
  <c r="J45" i="16"/>
  <c r="I41" i="16"/>
  <c r="R46" i="16"/>
  <c r="R85" i="16" s="1"/>
  <c r="Q46" i="16"/>
  <c r="Q85" i="16" s="1"/>
  <c r="P46" i="16"/>
  <c r="P85" i="16" s="1"/>
  <c r="O46" i="16"/>
  <c r="O85" i="16" s="1"/>
  <c r="N46" i="16"/>
  <c r="N85" i="16" s="1"/>
  <c r="L46" i="16"/>
  <c r="K46" i="16"/>
  <c r="J46" i="16"/>
  <c r="I46" i="16"/>
  <c r="H46" i="16"/>
  <c r="Q45" i="16"/>
  <c r="P45" i="16"/>
  <c r="O45" i="16"/>
  <c r="N45" i="16"/>
  <c r="L45" i="16"/>
  <c r="K45" i="16"/>
  <c r="I45" i="16"/>
  <c r="H45" i="16"/>
  <c r="C35" i="16"/>
  <c r="C38" i="16" s="1"/>
  <c r="C41" i="16" s="1"/>
  <c r="C42" i="16" s="1"/>
  <c r="C43" i="16" s="1"/>
  <c r="C44" i="16" s="1"/>
  <c r="C45" i="16" s="1"/>
  <c r="C46" i="16" s="1"/>
  <c r="C47" i="16" s="1"/>
  <c r="C50" i="16" s="1"/>
  <c r="C51" i="16" s="1"/>
  <c r="C65" i="16" s="1"/>
  <c r="C66" i="16" s="1"/>
  <c r="C80" i="16" s="1"/>
  <c r="C81" i="16" s="1"/>
  <c r="C82" i="16" s="1"/>
  <c r="C83" i="16" s="1"/>
  <c r="C84" i="16" s="1"/>
  <c r="C85" i="16" s="1"/>
  <c r="C86" i="16" s="1"/>
  <c r="C31" i="16"/>
  <c r="C32" i="16" s="1"/>
  <c r="R44" i="16"/>
  <c r="Q44" i="16"/>
  <c r="P44" i="16"/>
  <c r="O44" i="16"/>
  <c r="N44" i="16"/>
  <c r="L44" i="16"/>
  <c r="K44" i="16"/>
  <c r="J44" i="16"/>
  <c r="I44" i="16"/>
  <c r="H44" i="16"/>
  <c r="C27" i="16"/>
  <c r="C26" i="16"/>
  <c r="C25" i="16"/>
  <c r="R43" i="16"/>
  <c r="Q43" i="16"/>
  <c r="P43" i="16"/>
  <c r="O43" i="16"/>
  <c r="N43" i="16"/>
  <c r="L43" i="16"/>
  <c r="K43" i="16"/>
  <c r="J43" i="16"/>
  <c r="I43" i="16"/>
  <c r="H43" i="16"/>
  <c r="K42" i="16"/>
  <c r="J42" i="16"/>
  <c r="R42" i="16"/>
  <c r="Q42" i="16"/>
  <c r="P42" i="16"/>
  <c r="O42" i="16"/>
  <c r="N42" i="16"/>
  <c r="I42" i="16"/>
  <c r="H42" i="16"/>
  <c r="C16" i="16"/>
  <c r="C17" i="16" s="1"/>
  <c r="C20" i="16" s="1"/>
  <c r="R41" i="16"/>
  <c r="O41" i="16"/>
  <c r="L41" i="16"/>
  <c r="R7" i="16"/>
  <c r="Q7" i="16"/>
  <c r="P7" i="16"/>
  <c r="O7" i="16"/>
  <c r="N7" i="16"/>
  <c r="L7" i="16"/>
  <c r="K7" i="16"/>
  <c r="J7" i="16"/>
  <c r="I7" i="16"/>
  <c r="H7" i="16"/>
  <c r="R6" i="16"/>
  <c r="Q6" i="16"/>
  <c r="P6" i="16"/>
  <c r="O6" i="16"/>
  <c r="N6" i="16"/>
  <c r="L6" i="16"/>
  <c r="K6" i="16"/>
  <c r="J6" i="16"/>
  <c r="I6" i="16"/>
  <c r="H6" i="16"/>
  <c r="N5" i="16"/>
  <c r="L42" i="16" l="1"/>
  <c r="N41" i="16"/>
  <c r="N47" i="16" s="1"/>
  <c r="J41" i="17"/>
  <c r="J47" i="17" s="1"/>
  <c r="P41" i="16"/>
  <c r="P47" i="16" s="1"/>
  <c r="Q41" i="16"/>
  <c r="Q47" i="16" s="1"/>
  <c r="H41" i="16"/>
  <c r="H47" i="16" s="1"/>
  <c r="H47" i="17"/>
  <c r="I47" i="17"/>
  <c r="L47" i="16"/>
  <c r="I47" i="16"/>
  <c r="J41" i="16"/>
  <c r="J47" i="16" s="1"/>
  <c r="K41" i="16"/>
  <c r="K47" i="16" s="1"/>
  <c r="R47" i="16"/>
  <c r="O47" i="16"/>
  <c r="R45" i="15"/>
  <c r="Q45" i="15"/>
  <c r="P45" i="15"/>
  <c r="O45" i="15"/>
  <c r="N45" i="15"/>
  <c r="L45" i="15"/>
  <c r="K45" i="15"/>
  <c r="J45" i="15"/>
  <c r="I45" i="15"/>
  <c r="H45" i="15"/>
  <c r="C27" i="15"/>
  <c r="C26" i="15"/>
  <c r="C25" i="15"/>
  <c r="I43" i="15"/>
  <c r="R75" i="15"/>
  <c r="Q75" i="15"/>
  <c r="P75" i="15"/>
  <c r="O75" i="15"/>
  <c r="N75" i="15"/>
  <c r="L75" i="15"/>
  <c r="K75" i="15"/>
  <c r="J75" i="15"/>
  <c r="I75" i="15"/>
  <c r="H75" i="15"/>
  <c r="R74" i="15"/>
  <c r="Q74" i="15"/>
  <c r="P74" i="15"/>
  <c r="O74" i="15"/>
  <c r="N74" i="15"/>
  <c r="L74" i="15"/>
  <c r="K74" i="15"/>
  <c r="J74" i="15"/>
  <c r="I74" i="15"/>
  <c r="H74" i="15"/>
  <c r="N73" i="15"/>
  <c r="R60" i="15"/>
  <c r="Q60" i="15"/>
  <c r="P60" i="15"/>
  <c r="O60" i="15"/>
  <c r="N60" i="15"/>
  <c r="L60" i="15"/>
  <c r="K60" i="15"/>
  <c r="J60" i="15"/>
  <c r="I60" i="15"/>
  <c r="H60" i="15"/>
  <c r="R59" i="15"/>
  <c r="Q59" i="15"/>
  <c r="P59" i="15"/>
  <c r="O59" i="15"/>
  <c r="N59" i="15"/>
  <c r="L59" i="15"/>
  <c r="K59" i="15"/>
  <c r="J59" i="15"/>
  <c r="I59" i="15"/>
  <c r="H59" i="15"/>
  <c r="N58" i="15"/>
  <c r="R46" i="15"/>
  <c r="R85" i="15" s="1"/>
  <c r="Q46" i="15"/>
  <c r="Q85" i="15" s="1"/>
  <c r="P46" i="15"/>
  <c r="P85" i="15" s="1"/>
  <c r="O46" i="15"/>
  <c r="O85" i="15" s="1"/>
  <c r="N46" i="15"/>
  <c r="N85" i="15" s="1"/>
  <c r="L46" i="15"/>
  <c r="K46" i="15"/>
  <c r="J46" i="15"/>
  <c r="I46" i="15"/>
  <c r="H46" i="15"/>
  <c r="C16" i="15"/>
  <c r="C17" i="15" s="1"/>
  <c r="C20" i="15" s="1"/>
  <c r="R93" i="15"/>
  <c r="Q93" i="15"/>
  <c r="P93" i="15"/>
  <c r="O93" i="15"/>
  <c r="N93" i="15"/>
  <c r="L93" i="15"/>
  <c r="K93" i="15"/>
  <c r="J93" i="15"/>
  <c r="I93" i="15"/>
  <c r="H93" i="15"/>
  <c r="R41" i="15"/>
  <c r="Q41" i="15"/>
  <c r="P92" i="15"/>
  <c r="O41" i="15"/>
  <c r="N92" i="15"/>
  <c r="L41" i="15"/>
  <c r="K41" i="15"/>
  <c r="J92" i="15"/>
  <c r="I41" i="15"/>
  <c r="H41" i="15"/>
  <c r="R7" i="15"/>
  <c r="Q7" i="15"/>
  <c r="P7" i="15"/>
  <c r="O7" i="15"/>
  <c r="N7" i="15"/>
  <c r="L7" i="15"/>
  <c r="K7" i="15"/>
  <c r="J7" i="15"/>
  <c r="I7" i="15"/>
  <c r="H7" i="15"/>
  <c r="R6" i="15"/>
  <c r="Q6" i="15"/>
  <c r="P6" i="15"/>
  <c r="O6" i="15"/>
  <c r="N6" i="15"/>
  <c r="L6" i="15"/>
  <c r="K6" i="15"/>
  <c r="J6" i="15"/>
  <c r="I6" i="15"/>
  <c r="H6" i="15"/>
  <c r="N5" i="15"/>
  <c r="C11" i="5"/>
  <c r="R59" i="9"/>
  <c r="Q59" i="9"/>
  <c r="P59" i="9"/>
  <c r="O59" i="9"/>
  <c r="N59" i="9"/>
  <c r="L59" i="9"/>
  <c r="K59" i="9"/>
  <c r="J59" i="9"/>
  <c r="I59" i="9"/>
  <c r="H59" i="9"/>
  <c r="R58" i="9"/>
  <c r="Q58" i="9"/>
  <c r="P58" i="9"/>
  <c r="O58" i="9"/>
  <c r="N58" i="9"/>
  <c r="L58" i="9"/>
  <c r="K58" i="9"/>
  <c r="J58" i="9"/>
  <c r="I58" i="9"/>
  <c r="H58" i="9"/>
  <c r="N57" i="9"/>
  <c r="R44" i="9"/>
  <c r="Q44" i="9"/>
  <c r="P44" i="9"/>
  <c r="O44" i="9"/>
  <c r="N44" i="9"/>
  <c r="L44" i="9"/>
  <c r="K44" i="9"/>
  <c r="J44" i="9"/>
  <c r="I44" i="9"/>
  <c r="H44" i="9"/>
  <c r="R43" i="9"/>
  <c r="Q43" i="9"/>
  <c r="P43" i="9"/>
  <c r="O43" i="9"/>
  <c r="N43" i="9"/>
  <c r="L43" i="9"/>
  <c r="K43" i="9"/>
  <c r="J43" i="9"/>
  <c r="I43" i="9"/>
  <c r="H43" i="9"/>
  <c r="N42" i="9"/>
  <c r="R7" i="9"/>
  <c r="Q7" i="9"/>
  <c r="P7" i="9"/>
  <c r="O7" i="9"/>
  <c r="N7" i="9"/>
  <c r="L7" i="9"/>
  <c r="K7" i="9"/>
  <c r="J7" i="9"/>
  <c r="I7" i="9"/>
  <c r="H7" i="9"/>
  <c r="R6" i="9"/>
  <c r="Q6" i="9"/>
  <c r="P6" i="9"/>
  <c r="O6" i="9"/>
  <c r="N6" i="9"/>
  <c r="L6" i="9"/>
  <c r="K6" i="9"/>
  <c r="J6" i="9"/>
  <c r="I6" i="9"/>
  <c r="H6" i="9"/>
  <c r="N5" i="9"/>
  <c r="R7" i="8"/>
  <c r="Q7" i="8"/>
  <c r="P7" i="8"/>
  <c r="O7" i="8"/>
  <c r="N7" i="8"/>
  <c r="L7" i="8"/>
  <c r="K7" i="8"/>
  <c r="J7" i="8"/>
  <c r="I7" i="8"/>
  <c r="H7" i="8"/>
  <c r="R6" i="8"/>
  <c r="Q6" i="8"/>
  <c r="P6" i="8"/>
  <c r="O6" i="8"/>
  <c r="N6" i="8"/>
  <c r="L6" i="8"/>
  <c r="K6" i="8"/>
  <c r="J6" i="8"/>
  <c r="I6" i="8"/>
  <c r="H6" i="8"/>
  <c r="N5" i="8"/>
  <c r="R59" i="8"/>
  <c r="Q59" i="8"/>
  <c r="P59" i="8"/>
  <c r="O59" i="8"/>
  <c r="N59" i="8"/>
  <c r="L59" i="8"/>
  <c r="K59" i="8"/>
  <c r="J59" i="8"/>
  <c r="I59" i="8"/>
  <c r="H59" i="8"/>
  <c r="R58" i="8"/>
  <c r="Q58" i="8"/>
  <c r="P58" i="8"/>
  <c r="O58" i="8"/>
  <c r="N58" i="8"/>
  <c r="L58" i="8"/>
  <c r="K58" i="8"/>
  <c r="J58" i="8"/>
  <c r="I58" i="8"/>
  <c r="H58" i="8"/>
  <c r="N57" i="8"/>
  <c r="R44" i="8"/>
  <c r="Q44" i="8"/>
  <c r="P44" i="8"/>
  <c r="O44" i="8"/>
  <c r="N44" i="8"/>
  <c r="L44" i="8"/>
  <c r="K44" i="8"/>
  <c r="J44" i="8"/>
  <c r="I44" i="8"/>
  <c r="H44" i="8"/>
  <c r="R43" i="8"/>
  <c r="Q43" i="8"/>
  <c r="P43" i="8"/>
  <c r="O43" i="8"/>
  <c r="N43" i="8"/>
  <c r="L43" i="8"/>
  <c r="K43" i="8"/>
  <c r="J43" i="8"/>
  <c r="I43" i="8"/>
  <c r="H43" i="8"/>
  <c r="N42" i="8"/>
  <c r="R7" i="4"/>
  <c r="Q7" i="4"/>
  <c r="P7" i="4"/>
  <c r="O7" i="4"/>
  <c r="N7" i="4"/>
  <c r="L7" i="4"/>
  <c r="K7" i="4"/>
  <c r="J7" i="4"/>
  <c r="I7" i="4"/>
  <c r="H7" i="4"/>
  <c r="R6" i="4"/>
  <c r="Q6" i="4"/>
  <c r="P6" i="4"/>
  <c r="O6" i="4"/>
  <c r="N6" i="4"/>
  <c r="L6" i="4"/>
  <c r="K6" i="4"/>
  <c r="J6" i="4"/>
  <c r="I6" i="4"/>
  <c r="H6" i="4"/>
  <c r="N5" i="4"/>
  <c r="R59" i="4"/>
  <c r="Q59" i="4"/>
  <c r="P59" i="4"/>
  <c r="O59" i="4"/>
  <c r="N59" i="4"/>
  <c r="L59" i="4"/>
  <c r="K59" i="4"/>
  <c r="J59" i="4"/>
  <c r="I59" i="4"/>
  <c r="H59" i="4"/>
  <c r="R58" i="4"/>
  <c r="Q58" i="4"/>
  <c r="P58" i="4"/>
  <c r="O58" i="4"/>
  <c r="N58" i="4"/>
  <c r="L58" i="4"/>
  <c r="K58" i="4"/>
  <c r="J58" i="4"/>
  <c r="I58" i="4"/>
  <c r="H58" i="4"/>
  <c r="N57" i="4"/>
  <c r="R44" i="4"/>
  <c r="Q44" i="4"/>
  <c r="P44" i="4"/>
  <c r="O44" i="4"/>
  <c r="N44" i="4"/>
  <c r="L44" i="4"/>
  <c r="K44" i="4"/>
  <c r="J44" i="4"/>
  <c r="I44" i="4"/>
  <c r="H44" i="4"/>
  <c r="R43" i="4"/>
  <c r="Q43" i="4"/>
  <c r="P43" i="4"/>
  <c r="O43" i="4"/>
  <c r="N43" i="4"/>
  <c r="L43" i="4"/>
  <c r="K43" i="4"/>
  <c r="J43" i="4"/>
  <c r="I43" i="4"/>
  <c r="H43" i="4"/>
  <c r="N42" i="4"/>
  <c r="R7" i="12"/>
  <c r="L7" i="12"/>
  <c r="J7" i="12"/>
  <c r="I7" i="12"/>
  <c r="H7" i="12"/>
  <c r="K7" i="12"/>
  <c r="N7" i="12"/>
  <c r="O7" i="12"/>
  <c r="P7" i="12"/>
  <c r="Q7" i="12"/>
  <c r="H42" i="15" l="1"/>
  <c r="I44" i="15"/>
  <c r="R44" i="15"/>
  <c r="N44" i="15"/>
  <c r="K44" i="15"/>
  <c r="H43" i="15"/>
  <c r="L44" i="15"/>
  <c r="H44" i="15"/>
  <c r="Q44" i="15"/>
  <c r="P44" i="15"/>
  <c r="O44" i="15"/>
  <c r="J43" i="15"/>
  <c r="J44" i="15"/>
  <c r="Q42" i="15"/>
  <c r="I42" i="15"/>
  <c r="R42" i="15"/>
  <c r="J42" i="15"/>
  <c r="K42" i="15"/>
  <c r="O92" i="15"/>
  <c r="K43" i="15"/>
  <c r="L42" i="15"/>
  <c r="L43" i="15"/>
  <c r="N42" i="15"/>
  <c r="P42" i="15"/>
  <c r="O42" i="15"/>
  <c r="J41" i="15"/>
  <c r="N41" i="15"/>
  <c r="H92" i="15"/>
  <c r="Q92" i="15"/>
  <c r="I92" i="15"/>
  <c r="R92" i="15"/>
  <c r="P41" i="15"/>
  <c r="K92" i="15"/>
  <c r="L92" i="15"/>
  <c r="N20" i="12"/>
  <c r="O20" i="12"/>
  <c r="P20" i="12"/>
  <c r="Q20" i="12"/>
  <c r="R20" i="12"/>
  <c r="C29" i="12"/>
  <c r="C30" i="12" s="1"/>
  <c r="C31" i="12" s="1"/>
  <c r="C14" i="12"/>
  <c r="C15" i="12" s="1"/>
  <c r="C16" i="12" s="1"/>
  <c r="C17" i="12" s="1"/>
  <c r="C18" i="12" s="1"/>
  <c r="C20" i="12" s="1"/>
  <c r="C23" i="12" s="1"/>
  <c r="R6" i="12"/>
  <c r="Q6" i="12"/>
  <c r="P6" i="12"/>
  <c r="O6" i="12"/>
  <c r="N6" i="12"/>
  <c r="L6" i="12"/>
  <c r="K6" i="12"/>
  <c r="J6" i="12"/>
  <c r="I6" i="12"/>
  <c r="H6" i="12"/>
  <c r="N5" i="12"/>
  <c r="P43" i="15" l="1"/>
  <c r="Q43" i="15"/>
  <c r="R43" i="15"/>
  <c r="O43" i="15"/>
  <c r="N43" i="15"/>
  <c r="H47" i="15"/>
  <c r="J47" i="15"/>
  <c r="L47" i="15"/>
  <c r="K47" i="15"/>
  <c r="I47" i="15"/>
  <c r="C13" i="9"/>
  <c r="C14" i="9" s="1"/>
  <c r="C15" i="9" s="1"/>
  <c r="C16" i="9" s="1"/>
  <c r="C17" i="9" s="1"/>
  <c r="C20" i="9" s="1"/>
  <c r="C21" i="9" s="1"/>
  <c r="C22" i="9" s="1"/>
  <c r="C23" i="9" s="1"/>
  <c r="C24" i="9" s="1"/>
  <c r="C27" i="9" s="1"/>
  <c r="C28" i="9" s="1"/>
  <c r="C29" i="9" s="1"/>
  <c r="C32" i="9" s="1"/>
  <c r="C35" i="9" s="1"/>
  <c r="C49" i="9" s="1"/>
  <c r="C50" i="9" s="1"/>
  <c r="C64" i="9" s="1"/>
  <c r="C13" i="8"/>
  <c r="C14" i="8" s="1"/>
  <c r="C15" i="8" s="1"/>
  <c r="C16" i="8" s="1"/>
  <c r="C17" i="8" s="1"/>
  <c r="C20" i="8" s="1"/>
  <c r="C21" i="8" s="1"/>
  <c r="C22" i="8" s="1"/>
  <c r="C23" i="8" s="1"/>
  <c r="C24" i="8" s="1"/>
  <c r="C27" i="8" s="1"/>
  <c r="C28" i="8" s="1"/>
  <c r="C29" i="8" s="1"/>
  <c r="C32" i="8" s="1"/>
  <c r="C35" i="8" s="1"/>
  <c r="C49" i="8" s="1"/>
  <c r="C50" i="8" s="1"/>
  <c r="C64" i="8" s="1"/>
  <c r="O47" i="15" l="1"/>
  <c r="P47" i="15"/>
  <c r="Q47" i="15"/>
  <c r="N47" i="15"/>
  <c r="R47" i="15"/>
  <c r="C17" i="5" l="1"/>
  <c r="C16" i="5"/>
  <c r="N13" i="11"/>
  <c r="O13" i="11"/>
  <c r="P13" i="11"/>
  <c r="Q13" i="11"/>
  <c r="R13" i="11"/>
  <c r="N14" i="11"/>
  <c r="O14" i="11"/>
  <c r="P14" i="11"/>
  <c r="Q14" i="11"/>
  <c r="R14" i="11"/>
  <c r="N15" i="11"/>
  <c r="O15" i="11"/>
  <c r="P15" i="11"/>
  <c r="Q15" i="11"/>
  <c r="R15" i="11"/>
  <c r="N16" i="11"/>
  <c r="O16" i="11"/>
  <c r="P16" i="11"/>
  <c r="Q16" i="11"/>
  <c r="R16" i="11"/>
  <c r="N17" i="11"/>
  <c r="O17" i="11"/>
  <c r="P17" i="11"/>
  <c r="Q17" i="11"/>
  <c r="R17" i="11"/>
  <c r="N18" i="11"/>
  <c r="O18" i="11"/>
  <c r="P18" i="11"/>
  <c r="Q18" i="11"/>
  <c r="R18" i="11"/>
  <c r="N19" i="11"/>
  <c r="O19" i="11"/>
  <c r="P19" i="11"/>
  <c r="Q19" i="11"/>
  <c r="R19" i="11"/>
  <c r="N20" i="11"/>
  <c r="O20" i="11"/>
  <c r="P20" i="11"/>
  <c r="Q20" i="11"/>
  <c r="R20" i="11"/>
  <c r="R12" i="11"/>
  <c r="Q12" i="11"/>
  <c r="P12" i="11"/>
  <c r="O12" i="11"/>
  <c r="N12" i="11"/>
  <c r="C13" i="11" l="1"/>
  <c r="C14" i="11" s="1"/>
  <c r="C15" i="11" s="1"/>
  <c r="C16" i="11" s="1"/>
  <c r="C17" i="11" s="1"/>
  <c r="C18" i="11" s="1"/>
  <c r="C19" i="11" s="1"/>
  <c r="C20" i="11" s="1"/>
  <c r="I32" i="4" l="1"/>
  <c r="J32" i="4"/>
  <c r="K32" i="4"/>
  <c r="L32" i="4"/>
  <c r="N32" i="4"/>
  <c r="O32" i="4"/>
  <c r="P32" i="4"/>
  <c r="Q32" i="4"/>
  <c r="R32" i="4"/>
  <c r="H32" i="4"/>
  <c r="I27" i="4"/>
  <c r="J27" i="4"/>
  <c r="K27" i="4"/>
  <c r="L27" i="4"/>
  <c r="N27" i="4"/>
  <c r="O27" i="4"/>
  <c r="P27" i="4"/>
  <c r="Q27" i="4"/>
  <c r="R27" i="4"/>
  <c r="I28" i="4"/>
  <c r="J28" i="4"/>
  <c r="K28" i="4"/>
  <c r="L28" i="4"/>
  <c r="N28" i="4"/>
  <c r="O28" i="4"/>
  <c r="P28" i="4"/>
  <c r="Q28" i="4"/>
  <c r="R28" i="4"/>
  <c r="H28" i="4"/>
  <c r="H27" i="4"/>
  <c r="I20" i="4"/>
  <c r="J20" i="4"/>
  <c r="K20" i="4"/>
  <c r="L20" i="4"/>
  <c r="N20" i="4"/>
  <c r="O20" i="4"/>
  <c r="P20" i="4"/>
  <c r="Q20" i="4"/>
  <c r="R20" i="4"/>
  <c r="I21" i="4"/>
  <c r="J21" i="4"/>
  <c r="K21" i="4"/>
  <c r="L21" i="4"/>
  <c r="N21" i="4"/>
  <c r="O21" i="4"/>
  <c r="P21" i="4"/>
  <c r="Q21" i="4"/>
  <c r="R21" i="4"/>
  <c r="I22" i="4"/>
  <c r="J22" i="4"/>
  <c r="K22" i="4"/>
  <c r="L22" i="4"/>
  <c r="N22" i="4"/>
  <c r="O22" i="4"/>
  <c r="P22" i="4"/>
  <c r="Q22" i="4"/>
  <c r="R22" i="4"/>
  <c r="I23" i="4"/>
  <c r="J23" i="4"/>
  <c r="K23" i="4"/>
  <c r="L23" i="4"/>
  <c r="N23" i="4"/>
  <c r="O23" i="4"/>
  <c r="P23" i="4"/>
  <c r="Q23" i="4"/>
  <c r="R23" i="4"/>
  <c r="H21" i="4"/>
  <c r="H22" i="4"/>
  <c r="H23" i="4"/>
  <c r="H20" i="4"/>
  <c r="I12" i="4"/>
  <c r="J12" i="4"/>
  <c r="K12" i="4"/>
  <c r="L12" i="4"/>
  <c r="N12" i="4"/>
  <c r="O12" i="4"/>
  <c r="P12" i="4"/>
  <c r="Q12" i="4"/>
  <c r="R12" i="4"/>
  <c r="I13" i="4"/>
  <c r="J13" i="4"/>
  <c r="K13" i="4"/>
  <c r="L13" i="4"/>
  <c r="N13" i="4"/>
  <c r="O13" i="4"/>
  <c r="P13" i="4"/>
  <c r="Q13" i="4"/>
  <c r="R13" i="4"/>
  <c r="I14" i="4"/>
  <c r="J14" i="4"/>
  <c r="K14" i="4"/>
  <c r="L14" i="4"/>
  <c r="N14" i="4"/>
  <c r="O14" i="4"/>
  <c r="P14" i="4"/>
  <c r="Q14" i="4"/>
  <c r="R14" i="4"/>
  <c r="I15" i="4"/>
  <c r="J15" i="4"/>
  <c r="K15" i="4"/>
  <c r="L15" i="4"/>
  <c r="N15" i="4"/>
  <c r="O15" i="4"/>
  <c r="P15" i="4"/>
  <c r="Q15" i="4"/>
  <c r="R15" i="4"/>
  <c r="I16" i="4"/>
  <c r="J16" i="4"/>
  <c r="K16" i="4"/>
  <c r="L16" i="4"/>
  <c r="N16" i="4"/>
  <c r="O16" i="4"/>
  <c r="P16" i="4"/>
  <c r="Q16" i="4"/>
  <c r="R16" i="4"/>
  <c r="H13" i="4"/>
  <c r="H14" i="4"/>
  <c r="H15" i="4"/>
  <c r="H16" i="4"/>
  <c r="H12" i="4"/>
  <c r="R29" i="9"/>
  <c r="Q29" i="9"/>
  <c r="P29" i="9"/>
  <c r="O29" i="9"/>
  <c r="N29" i="9"/>
  <c r="L29" i="9"/>
  <c r="K29" i="9"/>
  <c r="J29" i="9"/>
  <c r="I29" i="9"/>
  <c r="H29" i="9"/>
  <c r="R24" i="9"/>
  <c r="R35" i="9" s="1"/>
  <c r="Q24" i="9"/>
  <c r="Q35" i="9" s="1"/>
  <c r="P24" i="9"/>
  <c r="P35" i="9" s="1"/>
  <c r="O24" i="9"/>
  <c r="N24" i="9"/>
  <c r="L24" i="9"/>
  <c r="K24" i="9"/>
  <c r="J24" i="9"/>
  <c r="I24" i="9"/>
  <c r="I35" i="9" s="1"/>
  <c r="H24" i="9"/>
  <c r="H35" i="9" s="1"/>
  <c r="R17" i="9"/>
  <c r="Q17" i="9"/>
  <c r="P17" i="9"/>
  <c r="O17" i="9"/>
  <c r="N17" i="9"/>
  <c r="L17" i="9"/>
  <c r="K17" i="9"/>
  <c r="J17" i="9"/>
  <c r="I17" i="9"/>
  <c r="H17" i="9"/>
  <c r="R29" i="8"/>
  <c r="Q29" i="8"/>
  <c r="P29" i="8"/>
  <c r="O29" i="8"/>
  <c r="N29" i="8"/>
  <c r="L29" i="8"/>
  <c r="K29" i="8"/>
  <c r="J29" i="8"/>
  <c r="I29" i="8"/>
  <c r="H29" i="8"/>
  <c r="R24" i="8"/>
  <c r="R35" i="8" s="1"/>
  <c r="Q24" i="8"/>
  <c r="P24" i="8"/>
  <c r="O24" i="8"/>
  <c r="N24" i="8"/>
  <c r="N35" i="8" s="1"/>
  <c r="L24" i="8"/>
  <c r="K24" i="8"/>
  <c r="K35" i="8" s="1"/>
  <c r="J24" i="8"/>
  <c r="I24" i="8"/>
  <c r="H24" i="8"/>
  <c r="R17" i="8"/>
  <c r="Q17" i="8"/>
  <c r="P17" i="8"/>
  <c r="O17" i="8"/>
  <c r="N17" i="8"/>
  <c r="L17" i="8"/>
  <c r="K17" i="8"/>
  <c r="J17" i="8"/>
  <c r="I17" i="8"/>
  <c r="H17" i="8"/>
  <c r="K35" i="9" l="1"/>
  <c r="P35" i="8"/>
  <c r="J35" i="8"/>
  <c r="I35" i="8"/>
  <c r="L35" i="8"/>
  <c r="N35" i="9"/>
  <c r="H35" i="8"/>
  <c r="Q35" i="8"/>
  <c r="L35" i="9"/>
  <c r="J35" i="9"/>
  <c r="O35" i="9"/>
  <c r="O35" i="8"/>
  <c r="C15" i="5" l="1"/>
  <c r="Q14" i="7" l="1"/>
  <c r="P14" i="7"/>
  <c r="O14" i="7"/>
  <c r="N14" i="7"/>
  <c r="L14" i="7"/>
  <c r="K14" i="7"/>
  <c r="J14" i="7"/>
  <c r="I14" i="7"/>
  <c r="H14" i="7"/>
  <c r="Q13" i="7"/>
  <c r="Q23" i="12" s="1"/>
  <c r="Q29" i="12" s="1"/>
  <c r="Q30" i="12" s="1"/>
  <c r="P13" i="7"/>
  <c r="P23" i="12" s="1"/>
  <c r="P29" i="12" s="1"/>
  <c r="P30" i="12" s="1"/>
  <c r="O13" i="7"/>
  <c r="O23" i="12" s="1"/>
  <c r="O29" i="12" s="1"/>
  <c r="O30" i="12" s="1"/>
  <c r="N13" i="7"/>
  <c r="L13" i="7"/>
  <c r="L23" i="12" s="1"/>
  <c r="L29" i="12" s="1"/>
  <c r="L30" i="12" s="1"/>
  <c r="K13" i="7"/>
  <c r="J13" i="7"/>
  <c r="I13" i="7"/>
  <c r="C13" i="7"/>
  <c r="C14" i="7" s="1"/>
  <c r="O65" i="17" l="1"/>
  <c r="O65" i="16"/>
  <c r="O65" i="15"/>
  <c r="P65" i="17"/>
  <c r="P65" i="16"/>
  <c r="P65" i="15"/>
  <c r="Q65" i="16"/>
  <c r="Q65" i="17"/>
  <c r="Q65" i="15"/>
  <c r="L65" i="16"/>
  <c r="L65" i="17"/>
  <c r="L65" i="15"/>
  <c r="L49" i="9"/>
  <c r="L49" i="8"/>
  <c r="L49" i="4"/>
  <c r="L31" i="12"/>
  <c r="R14" i="7"/>
  <c r="N23" i="12"/>
  <c r="N29" i="12" s="1"/>
  <c r="N30" i="12" s="1"/>
  <c r="O49" i="9"/>
  <c r="O49" i="8"/>
  <c r="O49" i="4"/>
  <c r="P49" i="8"/>
  <c r="P49" i="4"/>
  <c r="P49" i="9"/>
  <c r="Q49" i="4"/>
  <c r="Q49" i="8"/>
  <c r="Q49" i="9"/>
  <c r="N65" i="17" l="1"/>
  <c r="N65" i="16"/>
  <c r="N65" i="15"/>
  <c r="L66" i="17"/>
  <c r="L66" i="16"/>
  <c r="L66" i="15"/>
  <c r="R13" i="7"/>
  <c r="R23" i="12" s="1"/>
  <c r="R29" i="12" s="1"/>
  <c r="R30" i="12" s="1"/>
  <c r="R49" i="4" s="1"/>
  <c r="N49" i="9"/>
  <c r="N49" i="8"/>
  <c r="N49" i="4"/>
  <c r="N31" i="12"/>
  <c r="L50" i="9"/>
  <c r="L50" i="8"/>
  <c r="L50" i="4"/>
  <c r="L64" i="4" s="1"/>
  <c r="C13" i="4"/>
  <c r="C14" i="4" s="1"/>
  <c r="C15" i="4" s="1"/>
  <c r="C16" i="4" s="1"/>
  <c r="C17" i="4" s="1"/>
  <c r="C20" i="4" s="1"/>
  <c r="C21" i="4" s="1"/>
  <c r="C22" i="4" s="1"/>
  <c r="C23" i="4" s="1"/>
  <c r="C24" i="4" s="1"/>
  <c r="C27" i="4" s="1"/>
  <c r="C28" i="4" s="1"/>
  <c r="C29" i="4" s="1"/>
  <c r="C32" i="4" s="1"/>
  <c r="C35" i="4" s="1"/>
  <c r="C49" i="4" s="1"/>
  <c r="C50" i="4" s="1"/>
  <c r="H17" i="4"/>
  <c r="I17" i="4"/>
  <c r="J17" i="4"/>
  <c r="K17" i="4"/>
  <c r="L17" i="4"/>
  <c r="N17" i="4"/>
  <c r="O17" i="4"/>
  <c r="P17" i="4"/>
  <c r="Q17" i="4"/>
  <c r="R17" i="4"/>
  <c r="H24" i="4"/>
  <c r="I24" i="4"/>
  <c r="I71" i="4" s="1"/>
  <c r="J24" i="4"/>
  <c r="J71" i="4" s="1"/>
  <c r="K24" i="4"/>
  <c r="K71" i="4" s="1"/>
  <c r="L24" i="4"/>
  <c r="N24" i="4"/>
  <c r="O24" i="4"/>
  <c r="P24" i="4"/>
  <c r="Q24" i="4"/>
  <c r="R24" i="4"/>
  <c r="H29" i="4"/>
  <c r="H72" i="4" s="1"/>
  <c r="I29" i="4"/>
  <c r="I72" i="4" s="1"/>
  <c r="J29" i="4"/>
  <c r="J72" i="4" s="1"/>
  <c r="K29" i="4"/>
  <c r="K72" i="4" s="1"/>
  <c r="L29" i="4"/>
  <c r="N29" i="4"/>
  <c r="O29" i="4"/>
  <c r="P29" i="4"/>
  <c r="Q29" i="4"/>
  <c r="R29" i="4"/>
  <c r="N66" i="17" l="1"/>
  <c r="N66" i="16"/>
  <c r="N66" i="15"/>
  <c r="R65" i="17"/>
  <c r="R65" i="16"/>
  <c r="R65" i="15"/>
  <c r="R49" i="8"/>
  <c r="R49" i="9"/>
  <c r="C64" i="4"/>
  <c r="C70" i="4" s="1"/>
  <c r="C71" i="4" s="1"/>
  <c r="C72" i="4" s="1"/>
  <c r="C73" i="4" s="1"/>
  <c r="N50" i="8"/>
  <c r="N64" i="8" s="1"/>
  <c r="O31" i="12"/>
  <c r="N50" i="4"/>
  <c r="N50" i="9"/>
  <c r="N64" i="9" s="1"/>
  <c r="N70" i="4"/>
  <c r="O70" i="4"/>
  <c r="R71" i="4"/>
  <c r="J70" i="4"/>
  <c r="L70" i="4"/>
  <c r="O71" i="4"/>
  <c r="R70" i="4"/>
  <c r="I70" i="4"/>
  <c r="N71" i="4"/>
  <c r="Q70" i="4"/>
  <c r="H70" i="4"/>
  <c r="Q72" i="4"/>
  <c r="K70" i="4"/>
  <c r="P71" i="4"/>
  <c r="R72" i="4"/>
  <c r="L71" i="4"/>
  <c r="P70" i="4"/>
  <c r="P35" i="4"/>
  <c r="P73" i="4" s="1"/>
  <c r="P72" i="4"/>
  <c r="O35" i="4"/>
  <c r="O72" i="4"/>
  <c r="N35" i="4"/>
  <c r="N72" i="4"/>
  <c r="L35" i="4"/>
  <c r="L72" i="4"/>
  <c r="Q35" i="4"/>
  <c r="Q71" i="4"/>
  <c r="K35" i="4"/>
  <c r="H71" i="4"/>
  <c r="H35" i="4"/>
  <c r="J35" i="4"/>
  <c r="R35" i="4"/>
  <c r="I35" i="4"/>
  <c r="N83" i="15" l="1"/>
  <c r="N84" i="15"/>
  <c r="N81" i="15"/>
  <c r="N80" i="15"/>
  <c r="N82" i="15"/>
  <c r="N86" i="15"/>
  <c r="N82" i="16"/>
  <c r="N84" i="16"/>
  <c r="N81" i="16"/>
  <c r="N80" i="16"/>
  <c r="N83" i="16"/>
  <c r="N86" i="16"/>
  <c r="O66" i="16"/>
  <c r="O66" i="17"/>
  <c r="O66" i="15"/>
  <c r="N83" i="17"/>
  <c r="N84" i="17"/>
  <c r="N81" i="17"/>
  <c r="N82" i="17"/>
  <c r="N80" i="17"/>
  <c r="N86" i="17"/>
  <c r="N64" i="4"/>
  <c r="P31" i="12"/>
  <c r="O50" i="8"/>
  <c r="O64" i="8" s="1"/>
  <c r="O50" i="4"/>
  <c r="O64" i="4" s="1"/>
  <c r="O50" i="9"/>
  <c r="O64" i="9" s="1"/>
  <c r="O73" i="4"/>
  <c r="L73" i="4"/>
  <c r="N73" i="4"/>
  <c r="Q73" i="4"/>
  <c r="K73" i="4"/>
  <c r="I73" i="4"/>
  <c r="J73" i="4"/>
  <c r="R73" i="4"/>
  <c r="H73" i="4"/>
  <c r="O83" i="16" l="1"/>
  <c r="O82" i="16"/>
  <c r="O81" i="16"/>
  <c r="O84" i="16"/>
  <c r="O80" i="16"/>
  <c r="O86" i="16"/>
  <c r="O81" i="17"/>
  <c r="O82" i="17"/>
  <c r="O83" i="17"/>
  <c r="O84" i="17"/>
  <c r="O80" i="17"/>
  <c r="O86" i="17"/>
  <c r="P66" i="17"/>
  <c r="P66" i="16"/>
  <c r="P66" i="15"/>
  <c r="O84" i="15"/>
  <c r="O81" i="15"/>
  <c r="O80" i="15"/>
  <c r="O83" i="15"/>
  <c r="O82" i="15"/>
  <c r="O86" i="15"/>
  <c r="Q31" i="12"/>
  <c r="P50" i="4"/>
  <c r="P64" i="4" s="1"/>
  <c r="P50" i="8"/>
  <c r="P64" i="8" s="1"/>
  <c r="P50" i="9"/>
  <c r="P64" i="9" s="1"/>
  <c r="P80" i="16" l="1"/>
  <c r="P81" i="16"/>
  <c r="P82" i="16"/>
  <c r="P84" i="16"/>
  <c r="P83" i="16"/>
  <c r="P86" i="16"/>
  <c r="P84" i="17"/>
  <c r="P82" i="17"/>
  <c r="P83" i="17"/>
  <c r="P81" i="17"/>
  <c r="P80" i="17"/>
  <c r="P86" i="17"/>
  <c r="Q66" i="17"/>
  <c r="Q66" i="16"/>
  <c r="Q66" i="15"/>
  <c r="P81" i="15"/>
  <c r="P84" i="15"/>
  <c r="P83" i="15"/>
  <c r="P80" i="15"/>
  <c r="P82" i="15"/>
  <c r="P86" i="15"/>
  <c r="Q50" i="9"/>
  <c r="Q64" i="9" s="1"/>
  <c r="R31" i="12"/>
  <c r="Q50" i="4"/>
  <c r="Q64" i="4" s="1"/>
  <c r="Q50" i="8"/>
  <c r="Q64" i="8" s="1"/>
  <c r="Q84" i="15" l="1"/>
  <c r="Q81" i="15"/>
  <c r="Q80" i="15"/>
  <c r="Q83" i="15"/>
  <c r="Q82" i="15"/>
  <c r="Q86" i="15"/>
  <c r="Q84" i="16"/>
  <c r="Q80" i="16"/>
  <c r="Q83" i="16"/>
  <c r="Q81" i="16"/>
  <c r="Q82" i="16"/>
  <c r="Q86" i="16"/>
  <c r="Q82" i="17"/>
  <c r="Q81" i="17"/>
  <c r="Q80" i="17"/>
  <c r="Q83" i="17"/>
  <c r="Q84" i="17"/>
  <c r="Q86" i="17"/>
  <c r="R66" i="17"/>
  <c r="R66" i="16"/>
  <c r="R66" i="15"/>
  <c r="R50" i="8"/>
  <c r="R64" i="8" s="1"/>
  <c r="R50" i="9"/>
  <c r="R64" i="9" s="1"/>
  <c r="R50" i="4"/>
  <c r="R64" i="4" s="1"/>
  <c r="R83" i="15" l="1"/>
  <c r="R80" i="15"/>
  <c r="R81" i="15"/>
  <c r="R84" i="15"/>
  <c r="R82" i="15"/>
  <c r="R86" i="15"/>
  <c r="R82" i="16"/>
  <c r="R84" i="16"/>
  <c r="R81" i="16"/>
  <c r="R80" i="16"/>
  <c r="R83" i="16"/>
  <c r="R86" i="16"/>
  <c r="R80" i="17"/>
  <c r="R83" i="17"/>
  <c r="R82" i="17"/>
  <c r="R84" i="17"/>
  <c r="R81" i="17"/>
  <c r="R86" i="17"/>
  <c r="C31" i="15" l="1"/>
  <c r="C35" i="15" l="1"/>
  <c r="C38" i="15" s="1"/>
  <c r="C32" i="15"/>
  <c r="C41" i="15" l="1"/>
  <c r="C42" i="15" s="1"/>
  <c r="C43" i="15" s="1"/>
  <c r="C44" i="15" s="1"/>
  <c r="C45" i="15" s="1"/>
  <c r="C46" i="15" l="1"/>
  <c r="C47" i="15" s="1"/>
  <c r="C50" i="15" s="1"/>
  <c r="C51" i="15" s="1"/>
  <c r="C65" i="15" s="1"/>
  <c r="C66" i="15" s="1"/>
  <c r="C80" i="15" l="1"/>
  <c r="C81" i="15" s="1"/>
  <c r="C82" i="15" s="1"/>
  <c r="C83" i="15" s="1"/>
  <c r="C84" i="15" s="1"/>
  <c r="C85" i="15" s="1"/>
  <c r="C86" i="15" s="1"/>
  <c r="C92" i="15" s="1"/>
  <c r="C93" i="15" s="1"/>
  <c r="C94" i="15" s="1"/>
</calcChain>
</file>

<file path=xl/sharedStrings.xml><?xml version="1.0" encoding="utf-8"?>
<sst xmlns="http://schemas.openxmlformats.org/spreadsheetml/2006/main" count="675" uniqueCount="177">
  <si>
    <t>GAS MARKET OPERATOR - BUSINESS PLAN REPORTING REQUIREMENTS</t>
  </si>
  <si>
    <t>TABLE INDEX</t>
  </si>
  <si>
    <t xml:space="preserve">Table </t>
  </si>
  <si>
    <t>Link</t>
  </si>
  <si>
    <t>Description</t>
  </si>
  <si>
    <t>Instructions</t>
  </si>
  <si>
    <t>Key</t>
  </si>
  <si>
    <t xml:space="preserve">Key </t>
  </si>
  <si>
    <t xml:space="preserve">Inflation </t>
  </si>
  <si>
    <t>Inflation</t>
  </si>
  <si>
    <t>Consumer Price Inflation including Housing</t>
  </si>
  <si>
    <t>Companies should use the figures pre-completed in these tables.</t>
  </si>
  <si>
    <t>Frontier Shift</t>
  </si>
  <si>
    <t>Table 1 - GMO Costs</t>
  </si>
  <si>
    <t>Go</t>
  </si>
  <si>
    <t>GMO High Level Costs Summary</t>
  </si>
  <si>
    <r>
      <t xml:space="preserve">This table aggregates inputs to tables 1a, 1b - </t>
    </r>
    <r>
      <rPr>
        <b/>
        <sz val="11"/>
        <rFont val="Montserrat"/>
      </rPr>
      <t>NO INPUT REQUIRED</t>
    </r>
  </si>
  <si>
    <t>Table 1a - MEL</t>
  </si>
  <si>
    <t>MEL Summary Costs</t>
  </si>
  <si>
    <t>GNI (UK) Summary Costs</t>
  </si>
  <si>
    <t>GMO Summary Staff Costs</t>
  </si>
  <si>
    <r>
      <t xml:space="preserve">This table aggregates inputs to tables 2a, 2b - </t>
    </r>
    <r>
      <rPr>
        <b/>
        <sz val="11"/>
        <rFont val="Montserrat"/>
      </rPr>
      <t>NO INPUT REQUIRED</t>
    </r>
  </si>
  <si>
    <t>MEL Contribution to GMO Staff Costs</t>
  </si>
  <si>
    <t>This table replicates table 2c from the standalone MEL return</t>
  </si>
  <si>
    <t>GNI (UK) Contribution to GMO Staff Costs</t>
  </si>
  <si>
    <t>This table replicates table 2c from the standalone GNI (UK) return</t>
  </si>
  <si>
    <t>Input cell</t>
  </si>
  <si>
    <t>Copied cell</t>
  </si>
  <si>
    <t xml:space="preserve">Historic data </t>
  </si>
  <si>
    <t>Calculated data</t>
  </si>
  <si>
    <t>Not to be completed</t>
  </si>
  <si>
    <t>CHANGE LOG</t>
  </si>
  <si>
    <t>Date</t>
  </si>
  <si>
    <t>Version / Ref</t>
  </si>
  <si>
    <t>Section / Table Updated</t>
  </si>
  <si>
    <t>Description of Change</t>
  </si>
  <si>
    <t>Author</t>
  </si>
  <si>
    <t>Reviewed By</t>
  </si>
  <si>
    <t>BUSINESS PLAN COST TEMPLATE</t>
  </si>
  <si>
    <t>BUSINESS PLAN RETURN - INFLATION</t>
  </si>
  <si>
    <t>Transmission Price Control 2027</t>
  </si>
  <si>
    <t>GAS
YEAR
2022-23</t>
  </si>
  <si>
    <t>GAS
YEAR
2023-24</t>
  </si>
  <si>
    <t>GAS
YEAR
2024-25</t>
  </si>
  <si>
    <t>GAS
YEAR
2025-26</t>
  </si>
  <si>
    <t>GAS
YEAR
2026-27</t>
  </si>
  <si>
    <t>GAS
YEAR
2027-28</t>
  </si>
  <si>
    <t>GAS
YEAR
2028-29</t>
  </si>
  <si>
    <t>GAS
YEAR
2029-30</t>
  </si>
  <si>
    <t>GAS
YEAR
2030-31</t>
  </si>
  <si>
    <t>GAS
YEAR
2031-32</t>
  </si>
  <si>
    <t>DESCRIPTION</t>
  </si>
  <si>
    <t>UNITS</t>
  </si>
  <si>
    <t>DP</t>
  </si>
  <si>
    <t>A</t>
  </si>
  <si>
    <t>Consumer Price Index including Housing (March)</t>
  </si>
  <si>
    <t>nr</t>
  </si>
  <si>
    <t>% Change</t>
  </si>
  <si>
    <t>%</t>
  </si>
  <si>
    <t>Conversion Factor (Nominal to BASE_YEAR Prices)</t>
  </si>
  <si>
    <t xml:space="preserve">CPIH All Items Index: 2015=100                                       </t>
  </si>
  <si>
    <t>Forecasts derived from OBR March 2025 Economic Outlook, Supplementary Table 1.7, CPIH Q1 forecasts</t>
  </si>
  <si>
    <t>FRONTIER SHIFT</t>
  </si>
  <si>
    <t>Weight</t>
  </si>
  <si>
    <t>Input Price Inflation</t>
  </si>
  <si>
    <t xml:space="preserve">Labour </t>
  </si>
  <si>
    <t>Administration</t>
  </si>
  <si>
    <t>Repex</t>
  </si>
  <si>
    <t>Maintenance</t>
  </si>
  <si>
    <t>System Operation (TSO)</t>
  </si>
  <si>
    <t>System Operation (GMO)</t>
  </si>
  <si>
    <t>Total nominal input price inflation</t>
  </si>
  <si>
    <t>B</t>
  </si>
  <si>
    <t>CPIH Inflation</t>
  </si>
  <si>
    <t>CPIH</t>
  </si>
  <si>
    <t>C</t>
  </si>
  <si>
    <t>Productivity Growth</t>
  </si>
  <si>
    <t>D</t>
  </si>
  <si>
    <t>Frontier Shift Calculation</t>
  </si>
  <si>
    <t>Frontier shift</t>
  </si>
  <si>
    <t>Frontier Shift (Annual %)</t>
  </si>
  <si>
    <t>Frontier Shift (Cumulative %)</t>
  </si>
  <si>
    <t>BUSINESS PLAN RETURN - TABLE 1  OVERALL GMO COSTS - PRE EFFICIENCY</t>
  </si>
  <si>
    <t>GMO NI  Staff Costs</t>
  </si>
  <si>
    <t>GMO Staff Costs</t>
  </si>
  <si>
    <t>£m</t>
  </si>
  <si>
    <t>1a</t>
  </si>
  <si>
    <t>FTE Employees</t>
  </si>
  <si>
    <t>GMO NI Administration</t>
  </si>
  <si>
    <t>Office Costs</t>
  </si>
  <si>
    <t>Financial services, Legal &amp; Bank charges</t>
  </si>
  <si>
    <t>Market Operations &amp; IT</t>
  </si>
  <si>
    <t>PRISMA</t>
  </si>
  <si>
    <t>Delphi Enhancements</t>
  </si>
  <si>
    <t>Cyber Security Enhancements and Support</t>
  </si>
  <si>
    <t>Corporate IT</t>
  </si>
  <si>
    <t>Delphi - Server Hosting &amp; IT Support</t>
  </si>
  <si>
    <t>Other 1</t>
  </si>
  <si>
    <t>Other 2</t>
  </si>
  <si>
    <t>Other 3</t>
  </si>
  <si>
    <t>Market Development</t>
  </si>
  <si>
    <t>Shipper Services, Events &amp; Meetings</t>
  </si>
  <si>
    <t>External Support &amp; Legal</t>
  </si>
  <si>
    <t>Travel &amp; Subsistence</t>
  </si>
  <si>
    <t>E</t>
  </si>
  <si>
    <t>Network Planning</t>
  </si>
  <si>
    <t>G</t>
  </si>
  <si>
    <t>Energy Transition</t>
  </si>
  <si>
    <t>Project Costs</t>
  </si>
  <si>
    <t>H</t>
  </si>
  <si>
    <t>Totals</t>
  </si>
  <si>
    <t>GMO NI Staff Costs</t>
  </si>
  <si>
    <t>GMO NI Administration &amp; Finance</t>
  </si>
  <si>
    <t>Total GMO NI Costs</t>
  </si>
  <si>
    <t>F</t>
  </si>
  <si>
    <t>Network Data</t>
  </si>
  <si>
    <t>Carbon Footprint</t>
  </si>
  <si>
    <t>tC02e</t>
  </si>
  <si>
    <t>Gas Shrinkage</t>
  </si>
  <si>
    <t>kWh</t>
  </si>
  <si>
    <t>Frontier Shift (Annual)</t>
  </si>
  <si>
    <t>Frontier Shift (Cumulative)</t>
  </si>
  <si>
    <t>BUSINESS PLAN RETURN - TABLE 1  OVERALL GMO COSTS - POST EFFICIENCY</t>
  </si>
  <si>
    <t>All figures in 2025-26 Prices</t>
  </si>
  <si>
    <t>Line</t>
  </si>
  <si>
    <t>Audit Check</t>
  </si>
  <si>
    <t>Post-efficiency Total</t>
  </si>
  <si>
    <t>BUSINESS PLAN RETURN - TABLE 1a  GMO COSTS - MEL CONTRIBUTION - PRE EFFICIENCY</t>
  </si>
  <si>
    <t>BUSINESS PLAN RETURN - TABLE 1b  GMO COSTS - GNI (UK) CONTRIBUTION - PRE EFFICIENCY</t>
  </si>
  <si>
    <t>BUSINESS PLAN RETURN - TABLE 2 STAFF COSTS IN GMO - PRE EFFICIENCY</t>
  </si>
  <si>
    <t xml:space="preserve">No. of Staff by Salary Band </t>
  </si>
  <si>
    <t>&gt;=£100,000</t>
  </si>
  <si>
    <t>£80,000-£99,999</t>
  </si>
  <si>
    <t>£60,000-£79,999</t>
  </si>
  <si>
    <t>£40,000-£59,999</t>
  </si>
  <si>
    <t>£20,000-£39,999</t>
  </si>
  <si>
    <t>Total FTE Employees</t>
  </si>
  <si>
    <t>Direct Staff Costs</t>
  </si>
  <si>
    <t xml:space="preserve">Staff Salaries &amp; Overtime </t>
  </si>
  <si>
    <t>Bonus Payments</t>
  </si>
  <si>
    <t>Pension Costs</t>
  </si>
  <si>
    <t xml:space="preserve">Other Direct </t>
  </si>
  <si>
    <t>Total Direct Costs</t>
  </si>
  <si>
    <t>Indirect Staff Costs</t>
  </si>
  <si>
    <t xml:space="preserve">Training </t>
  </si>
  <si>
    <t>Other Indirect</t>
  </si>
  <si>
    <t>Total Indirect Costs</t>
  </si>
  <si>
    <t>Agency Staff</t>
  </si>
  <si>
    <t>Total Staff Costs</t>
  </si>
  <si>
    <t>BUSINESS PLAN RETURN - TABLE 2 STAFF COSTS IN GMO - POST EFFICIENCY</t>
  </si>
  <si>
    <t>Total GMO Costs</t>
  </si>
  <si>
    <t>BUSINESS PLAN RETURN - TABLE 2a STAFF COSTS IN GMO - MEL CONTRIBUTION</t>
  </si>
  <si>
    <t>BUSINESS PLAN RETURN - TABLE 2a STAFF COSTS IN GMO - MEL CONTRIBUTION - POST EFFICIENCY</t>
  </si>
  <si>
    <t>BUSINESS PLAN RETURN - TABLE 2b STAFF COSTS IN GMO - GNI (UK) CONTRIBUTION</t>
  </si>
  <si>
    <t>BUSINESS PLAN RETURN - TABLE 2b STAFF COSTS IN GMO - GNI (UK) CONTRIBUTION - POST EFFICIENCY</t>
  </si>
  <si>
    <t>2015-16 PRICES</t>
  </si>
  <si>
    <t>2020-21 PRICES</t>
  </si>
  <si>
    <t>SUPPLEMENTARY - GT17 ALLOWANCES</t>
  </si>
  <si>
    <t>Transmission Price Control 2017</t>
  </si>
  <si>
    <t>GAS</t>
  </si>
  <si>
    <t>YEAR</t>
  </si>
  <si>
    <t xml:space="preserve">YEAR </t>
  </si>
  <si>
    <t>2017-18</t>
  </si>
  <si>
    <t>2018-19</t>
  </si>
  <si>
    <t>2019-20</t>
  </si>
  <si>
    <t>2020-21</t>
  </si>
  <si>
    <t>2021-22</t>
  </si>
  <si>
    <t>GMO Staff Costs (All) - FD Allowance (Real)</t>
  </si>
  <si>
    <t>GMO Administration - FD Allowance (Real)</t>
  </si>
  <si>
    <t>Contracts &amp; Licences - FD Allowance (Real)</t>
  </si>
  <si>
    <t>Grid Control - FD Allowance (Real)</t>
  </si>
  <si>
    <t>Major IT Systems - FD Allowance (Real)</t>
  </si>
  <si>
    <t>Network Code Development - FD Allowance (Real)</t>
  </si>
  <si>
    <t>SCADA &amp; Comms - FD Allowance (Real)</t>
  </si>
  <si>
    <t>European Compliance - FD Allowance (Real)</t>
  </si>
  <si>
    <t>GMO Opex - FD Allowance</t>
  </si>
  <si>
    <t>Table 1b - GNI (UK)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</si>
</sst>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0_-;\-* #,##0.000_-;_-* &quot;-&quot;???_-;_-@_-"/>
    <numFmt numFmtId="165" formatCode="_-* #,##0.0_-;\-* #,##0.0_-;_-* &quot;-&quot;?_-;_-@_-"/>
    <numFmt numFmtId="166" formatCode="0.0"/>
    <numFmt numFmtId="167" formatCode="0.0%"/>
    <numFmt numFmtId="168" formatCode="0.000"/>
  </numFmts>
  <fonts count="19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 MT"/>
    </font>
    <font>
      <u/>
      <sz val="12"/>
      <color theme="10"/>
      <name val="Arial MT"/>
    </font>
    <font>
      <b/>
      <sz val="12"/>
      <name val="Arial MT"/>
    </font>
    <font>
      <b/>
      <sz val="10"/>
      <name val="Arial MT"/>
    </font>
    <font>
      <sz val="11"/>
      <name val="Montserrat"/>
    </font>
    <font>
      <b/>
      <sz val="11"/>
      <color indexed="12"/>
      <name val="Montserrat"/>
    </font>
    <font>
      <b/>
      <sz val="11"/>
      <color rgb="FF000000"/>
      <name val="Montserrat"/>
    </font>
    <font>
      <sz val="11"/>
      <color rgb="FF000000"/>
      <name val="Montserrat"/>
    </font>
    <font>
      <b/>
      <sz val="11"/>
      <name val="Montserrat"/>
    </font>
    <font>
      <u/>
      <sz val="11"/>
      <color theme="10"/>
      <name val="Montserrat"/>
    </font>
    <font>
      <b/>
      <sz val="11"/>
      <color rgb="FFC00000"/>
      <name val="Montserrat"/>
    </font>
    <font>
      <b/>
      <sz val="11"/>
      <color theme="0"/>
      <name val="Montserrat"/>
    </font>
    <font>
      <sz val="11"/>
      <color theme="0"/>
      <name val="Montserrat"/>
    </font>
    <font>
      <i/>
      <sz val="11"/>
      <color rgb="FFFF0000"/>
      <name val="Montserrat"/>
    </font>
    <font>
      <i/>
      <sz val="11"/>
      <name val="Montserrat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ABF8F"/>
        <bgColor indexed="8"/>
      </patternFill>
    </fill>
    <fill>
      <patternFill patternType="solid">
        <fgColor rgb="FFF4B942"/>
        <bgColor indexed="26"/>
      </patternFill>
    </fill>
    <fill>
      <patternFill patternType="solid">
        <fgColor rgb="FFA1E2BB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5D5EF"/>
        <bgColor indexed="8"/>
      </patternFill>
    </fill>
    <fill>
      <patternFill patternType="solid">
        <fgColor rgb="FF5D5C61"/>
        <bgColor indexed="64"/>
      </patternFill>
    </fill>
    <fill>
      <patternFill patternType="solid">
        <fgColor rgb="FF2FAC66"/>
        <bgColor indexed="64"/>
      </patternFill>
    </fill>
    <fill>
      <patternFill patternType="solid">
        <fgColor rgb="FF2FAC66"/>
        <bgColor rgb="FF000000"/>
      </patternFill>
    </fill>
    <fill>
      <patternFill patternType="solid">
        <fgColor rgb="FFF4B942"/>
        <bgColor indexed="64"/>
      </patternFill>
    </fill>
    <fill>
      <patternFill patternType="solid">
        <fgColor rgb="FFC5D5E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rgb="FF0D0D0D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87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7" xfId="0" applyBorder="1"/>
    <xf numFmtId="0" fontId="1" fillId="2" borderId="0" xfId="1" applyFill="1" applyAlignment="1">
      <alignment vertical="center"/>
    </xf>
    <xf numFmtId="0" fontId="1" fillId="2" borderId="26" xfId="1" applyFill="1" applyBorder="1" applyAlignment="1">
      <alignment horizontal="center" vertical="center"/>
    </xf>
    <xf numFmtId="0" fontId="2" fillId="3" borderId="16" xfId="1" applyFont="1" applyFill="1" applyBorder="1" applyAlignment="1">
      <alignment vertical="center"/>
    </xf>
    <xf numFmtId="0" fontId="1" fillId="3" borderId="15" xfId="1" applyFill="1" applyBorder="1" applyAlignment="1">
      <alignment vertical="center"/>
    </xf>
    <xf numFmtId="0" fontId="1" fillId="3" borderId="14" xfId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1" fillId="3" borderId="9" xfId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13" xfId="1" applyFill="1" applyBorder="1" applyAlignment="1">
      <alignment vertical="center"/>
    </xf>
    <xf numFmtId="0" fontId="1" fillId="3" borderId="12" xfId="1" applyFill="1" applyBorder="1" applyAlignment="1">
      <alignment vertical="center"/>
    </xf>
    <xf numFmtId="0" fontId="1" fillId="3" borderId="11" xfId="1" applyFill="1" applyBorder="1" applyAlignment="1">
      <alignment horizontal="center" vertical="center"/>
    </xf>
    <xf numFmtId="0" fontId="2" fillId="3" borderId="11" xfId="1" quotePrefix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4" borderId="1" xfId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68" fontId="1" fillId="5" borderId="1" xfId="1" applyNumberFormat="1" applyFill="1" applyBorder="1" applyAlignment="1">
      <alignment horizontal="center" vertical="center"/>
    </xf>
    <xf numFmtId="168" fontId="1" fillId="6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28" xfId="1" applyFill="1" applyBorder="1" applyAlignment="1">
      <alignment horizontal="center" vertical="center"/>
    </xf>
    <xf numFmtId="0" fontId="2" fillId="3" borderId="29" xfId="1" applyFont="1" applyFill="1" applyBorder="1" applyAlignment="1">
      <alignment horizontal="center" vertical="center"/>
    </xf>
    <xf numFmtId="0" fontId="2" fillId="3" borderId="30" xfId="1" quotePrefix="1" applyFont="1" applyFill="1" applyBorder="1" applyAlignment="1">
      <alignment horizontal="center" vertical="center"/>
    </xf>
    <xf numFmtId="0" fontId="7" fillId="0" borderId="0" xfId="0" applyFont="1"/>
    <xf numFmtId="0" fontId="8" fillId="7" borderId="1" xfId="0" applyFont="1" applyFill="1" applyBorder="1"/>
    <xf numFmtId="0" fontId="8" fillId="0" borderId="0" xfId="0" applyFont="1"/>
    <xf numFmtId="0" fontId="8" fillId="8" borderId="1" xfId="0" applyFont="1" applyFill="1" applyBorder="1"/>
    <xf numFmtId="0" fontId="8" fillId="9" borderId="1" xfId="0" applyFont="1" applyFill="1" applyBorder="1"/>
    <xf numFmtId="0" fontId="8" fillId="10" borderId="8" xfId="0" applyFont="1" applyFill="1" applyBorder="1"/>
    <xf numFmtId="0" fontId="8" fillId="11" borderId="1" xfId="0" applyFont="1" applyFill="1" applyBorder="1"/>
    <xf numFmtId="0" fontId="8" fillId="0" borderId="0" xfId="0" applyFont="1" applyAlignment="1">
      <alignment horizontal="center"/>
    </xf>
    <xf numFmtId="0" fontId="8" fillId="0" borderId="6" xfId="0" applyFont="1" applyBorder="1"/>
    <xf numFmtId="0" fontId="8" fillId="0" borderId="0" xfId="0" applyFont="1" applyAlignment="1">
      <alignment horizontal="center" vertical="center"/>
    </xf>
    <xf numFmtId="0" fontId="8" fillId="0" borderId="25" xfId="0" applyFont="1" applyBorder="1"/>
    <xf numFmtId="0" fontId="8" fillId="0" borderId="22" xfId="0" applyFont="1" applyBorder="1"/>
    <xf numFmtId="0" fontId="8" fillId="0" borderId="23" xfId="0" applyFont="1" applyBorder="1"/>
    <xf numFmtId="0" fontId="9" fillId="0" borderId="22" xfId="1" applyFont="1" applyBorder="1"/>
    <xf numFmtId="0" fontId="8" fillId="0" borderId="22" xfId="1" applyFont="1" applyBorder="1"/>
    <xf numFmtId="0" fontId="8" fillId="0" borderId="21" xfId="0" applyFont="1" applyBorder="1"/>
    <xf numFmtId="0" fontId="8" fillId="0" borderId="7" xfId="0" applyFont="1" applyBorder="1"/>
    <xf numFmtId="0" fontId="10" fillId="0" borderId="0" xfId="1" applyFont="1"/>
    <xf numFmtId="0" fontId="11" fillId="0" borderId="0" xfId="1" applyFont="1"/>
    <xf numFmtId="0" fontId="11" fillId="0" borderId="0" xfId="0" applyFont="1"/>
    <xf numFmtId="0" fontId="8" fillId="0" borderId="0" xfId="1" applyFont="1"/>
    <xf numFmtId="0" fontId="12" fillId="0" borderId="0" xfId="1" applyFont="1"/>
    <xf numFmtId="0" fontId="12" fillId="0" borderId="1" xfId="0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" xfId="0" applyFont="1" applyBorder="1"/>
    <xf numFmtId="0" fontId="13" fillId="0" borderId="1" xfId="3" quotePrefix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3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 indent="1"/>
    </xf>
    <xf numFmtId="0" fontId="8" fillId="0" borderId="5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4" applyFont="1"/>
    <xf numFmtId="0" fontId="8" fillId="0" borderId="4" xfId="0" applyFont="1" applyBorder="1" applyAlignment="1">
      <alignment horizontal="center"/>
    </xf>
    <xf numFmtId="0" fontId="8" fillId="0" borderId="23" xfId="1" applyFont="1" applyBorder="1"/>
    <xf numFmtId="0" fontId="12" fillId="0" borderId="22" xfId="1" applyFont="1" applyBorder="1"/>
    <xf numFmtId="0" fontId="8" fillId="0" borderId="22" xfId="1" applyFont="1" applyBorder="1" applyAlignment="1">
      <alignment horizontal="center"/>
    </xf>
    <xf numFmtId="0" fontId="8" fillId="0" borderId="21" xfId="1" applyFont="1" applyBorder="1"/>
    <xf numFmtId="0" fontId="8" fillId="0" borderId="7" xfId="1" applyFont="1" applyBorder="1"/>
    <xf numFmtId="0" fontId="14" fillId="0" borderId="0" xfId="1" applyFont="1" applyAlignment="1">
      <alignment horizontal="left"/>
    </xf>
    <xf numFmtId="0" fontId="8" fillId="0" borderId="6" xfId="1" applyFont="1" applyBorder="1"/>
    <xf numFmtId="0" fontId="8" fillId="0" borderId="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8" fillId="0" borderId="2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9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166" fontId="8" fillId="0" borderId="2" xfId="1" applyNumberFormat="1" applyFont="1" applyBorder="1" applyAlignment="1">
      <alignment horizontal="center"/>
    </xf>
    <xf numFmtId="0" fontId="8" fillId="0" borderId="2" xfId="1" applyFont="1" applyBorder="1"/>
    <xf numFmtId="0" fontId="15" fillId="12" borderId="0" xfId="1" applyFont="1" applyFill="1"/>
    <xf numFmtId="0" fontId="15" fillId="12" borderId="2" xfId="1" applyFont="1" applyFill="1" applyBorder="1" applyAlignment="1">
      <alignment horizontal="center"/>
    </xf>
    <xf numFmtId="0" fontId="16" fillId="12" borderId="14" xfId="1" applyFont="1" applyFill="1" applyBorder="1" applyAlignment="1">
      <alignment horizontal="center"/>
    </xf>
    <xf numFmtId="0" fontId="16" fillId="12" borderId="11" xfId="1" applyFont="1" applyFill="1" applyBorder="1" applyAlignment="1">
      <alignment horizontal="center"/>
    </xf>
    <xf numFmtId="0" fontId="15" fillId="12" borderId="16" xfId="1" applyFont="1" applyFill="1" applyBorder="1"/>
    <xf numFmtId="0" fontId="16" fillId="12" borderId="15" xfId="1" applyFont="1" applyFill="1" applyBorder="1"/>
    <xf numFmtId="0" fontId="16" fillId="12" borderId="9" xfId="1" applyFont="1" applyFill="1" applyBorder="1"/>
    <xf numFmtId="0" fontId="16" fillId="12" borderId="13" xfId="1" applyFont="1" applyFill="1" applyBorder="1"/>
    <xf numFmtId="0" fontId="16" fillId="12" borderId="12" xfId="1" applyFont="1" applyFill="1" applyBorder="1"/>
    <xf numFmtId="0" fontId="12" fillId="0" borderId="0" xfId="0" applyFont="1" applyAlignment="1">
      <alignment horizontal="left"/>
    </xf>
    <xf numFmtId="0" fontId="15" fillId="12" borderId="1" xfId="1" applyFont="1" applyFill="1" applyBorder="1" applyAlignment="1">
      <alignment horizontal="center"/>
    </xf>
    <xf numFmtId="0" fontId="15" fillId="12" borderId="10" xfId="1" applyFont="1" applyFill="1" applyBorder="1"/>
    <xf numFmtId="166" fontId="8" fillId="9" borderId="1" xfId="1" applyNumberFormat="1" applyFont="1" applyFill="1" applyBorder="1" applyAlignment="1">
      <alignment horizontal="center"/>
    </xf>
    <xf numFmtId="166" fontId="8" fillId="14" borderId="1" xfId="1" applyNumberFormat="1" applyFont="1" applyFill="1" applyBorder="1" applyAlignment="1">
      <alignment horizontal="center"/>
    </xf>
    <xf numFmtId="167" fontId="8" fillId="9" borderId="1" xfId="1" applyNumberFormat="1" applyFont="1" applyFill="1" applyBorder="1" applyAlignment="1">
      <alignment horizontal="center"/>
    </xf>
    <xf numFmtId="167" fontId="8" fillId="9" borderId="1" xfId="2" applyNumberFormat="1" applyFont="1" applyFill="1" applyBorder="1" applyAlignment="1" applyProtection="1">
      <alignment horizontal="center"/>
    </xf>
    <xf numFmtId="167" fontId="8" fillId="14" borderId="1" xfId="1" applyNumberFormat="1" applyFont="1" applyFill="1" applyBorder="1" applyAlignment="1">
      <alignment horizontal="center"/>
    </xf>
    <xf numFmtId="167" fontId="8" fillId="14" borderId="1" xfId="2" applyNumberFormat="1" applyFont="1" applyFill="1" applyBorder="1" applyAlignment="1">
      <alignment horizontal="center"/>
    </xf>
    <xf numFmtId="168" fontId="8" fillId="9" borderId="1" xfId="1" applyNumberFormat="1" applyFont="1" applyFill="1" applyBorder="1" applyAlignment="1">
      <alignment horizontal="center"/>
    </xf>
    <xf numFmtId="168" fontId="8" fillId="14" borderId="1" xfId="1" applyNumberFormat="1" applyFont="1" applyFill="1" applyBorder="1" applyAlignment="1">
      <alignment horizontal="center"/>
    </xf>
    <xf numFmtId="0" fontId="12" fillId="2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8" fillId="0" borderId="17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quotePrefix="1" applyFont="1" applyBorder="1" applyAlignment="1">
      <alignment horizontal="center"/>
    </xf>
    <xf numFmtId="0" fontId="8" fillId="2" borderId="0" xfId="0" applyFont="1" applyFill="1"/>
    <xf numFmtId="0" fontId="15" fillId="12" borderId="1" xfId="1" applyFont="1" applyFill="1" applyBorder="1" applyAlignment="1">
      <alignment horizontal="left"/>
    </xf>
    <xf numFmtId="166" fontId="8" fillId="0" borderId="0" xfId="1" applyNumberFormat="1" applyFont="1" applyAlignment="1">
      <alignment horizontal="center"/>
    </xf>
    <xf numFmtId="0" fontId="8" fillId="0" borderId="1" xfId="1" applyFont="1" applyBorder="1" applyAlignment="1">
      <alignment horizontal="left"/>
    </xf>
    <xf numFmtId="165" fontId="8" fillId="11" borderId="1" xfId="1" applyNumberFormat="1" applyFont="1" applyFill="1" applyBorder="1" applyAlignment="1">
      <alignment horizontal="center"/>
    </xf>
    <xf numFmtId="165" fontId="8" fillId="11" borderId="1" xfId="2" applyNumberFormat="1" applyFont="1" applyFill="1" applyBorder="1" applyAlignment="1" applyProtection="1">
      <alignment horizontal="center"/>
    </xf>
    <xf numFmtId="165" fontId="8" fillId="14" borderId="1" xfId="1" applyNumberFormat="1" applyFont="1" applyFill="1" applyBorder="1" applyAlignment="1">
      <alignment horizontal="center"/>
    </xf>
    <xf numFmtId="165" fontId="8" fillId="14" borderId="1" xfId="2" applyNumberFormat="1" applyFont="1" applyFill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165" fontId="8" fillId="11" borderId="1" xfId="0" applyNumberFormat="1" applyFont="1" applyFill="1" applyBorder="1"/>
    <xf numFmtId="165" fontId="8" fillId="14" borderId="1" xfId="0" applyNumberFormat="1" applyFont="1" applyFill="1" applyBorder="1"/>
    <xf numFmtId="165" fontId="8" fillId="15" borderId="1" xfId="0" applyNumberFormat="1" applyFont="1" applyFill="1" applyBorder="1"/>
    <xf numFmtId="165" fontId="8" fillId="8" borderId="1" xfId="0" applyNumberFormat="1" applyFont="1" applyFill="1" applyBorder="1"/>
    <xf numFmtId="167" fontId="8" fillId="11" borderId="1" xfId="2" applyNumberFormat="1" applyFont="1" applyFill="1" applyBorder="1" applyAlignment="1"/>
    <xf numFmtId="167" fontId="8" fillId="15" borderId="1" xfId="2" applyNumberFormat="1" applyFont="1" applyFill="1" applyBorder="1" applyAlignment="1"/>
    <xf numFmtId="0" fontId="12" fillId="0" borderId="0" xfId="1" applyFont="1" applyAlignment="1">
      <alignment horizontal="centerContinuous"/>
    </xf>
    <xf numFmtId="0" fontId="17" fillId="0" borderId="1" xfId="1" applyFont="1" applyBorder="1"/>
    <xf numFmtId="0" fontId="8" fillId="0" borderId="1" xfId="1" applyFont="1" applyBorder="1" applyAlignment="1">
      <alignment wrapText="1"/>
    </xf>
    <xf numFmtId="0" fontId="8" fillId="0" borderId="0" xfId="1" applyFont="1" applyAlignment="1">
      <alignment wrapText="1"/>
    </xf>
    <xf numFmtId="0" fontId="8" fillId="2" borderId="0" xfId="1" applyFont="1" applyFill="1" applyAlignment="1">
      <alignment vertical="center"/>
    </xf>
    <xf numFmtId="0" fontId="8" fillId="0" borderId="1" xfId="1" applyFont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8" fillId="2" borderId="23" xfId="1" applyFont="1" applyFill="1" applyBorder="1"/>
    <xf numFmtId="0" fontId="12" fillId="2" borderId="22" xfId="1" applyFont="1" applyFill="1" applyBorder="1"/>
    <xf numFmtId="0" fontId="8" fillId="2" borderId="22" xfId="1" applyFont="1" applyFill="1" applyBorder="1"/>
    <xf numFmtId="0" fontId="8" fillId="2" borderId="22" xfId="1" applyFont="1" applyFill="1" applyBorder="1" applyAlignment="1">
      <alignment horizontal="center"/>
    </xf>
    <xf numFmtId="0" fontId="8" fillId="2" borderId="7" xfId="1" applyFont="1" applyFill="1" applyBorder="1"/>
    <xf numFmtId="0" fontId="14" fillId="2" borderId="0" xfId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2" borderId="7" xfId="1" applyFont="1" applyFill="1" applyBorder="1" applyAlignment="1">
      <alignment horizontal="center"/>
    </xf>
    <xf numFmtId="0" fontId="8" fillId="2" borderId="7" xfId="0" applyFont="1" applyFill="1" applyBorder="1"/>
    <xf numFmtId="0" fontId="8" fillId="4" borderId="1" xfId="1" applyFont="1" applyFill="1" applyBorder="1" applyAlignment="1">
      <alignment horizontal="center"/>
    </xf>
    <xf numFmtId="0" fontId="12" fillId="2" borderId="7" xfId="0" applyFont="1" applyFill="1" applyBorder="1"/>
    <xf numFmtId="0" fontId="12" fillId="0" borderId="1" xfId="1" applyFont="1" applyBorder="1" applyAlignment="1">
      <alignment wrapText="1"/>
    </xf>
    <xf numFmtId="0" fontId="12" fillId="4" borderId="1" xfId="1" applyFont="1" applyFill="1" applyBorder="1" applyAlignment="1">
      <alignment horizontal="center"/>
    </xf>
    <xf numFmtId="0" fontId="8" fillId="2" borderId="5" xfId="0" applyFont="1" applyFill="1" applyBorder="1"/>
    <xf numFmtId="0" fontId="8" fillId="2" borderId="4" xfId="0" applyFont="1" applyFill="1" applyBorder="1"/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164" fontId="8" fillId="0" borderId="4" xfId="1" applyNumberFormat="1" applyFont="1" applyBorder="1"/>
    <xf numFmtId="0" fontId="12" fillId="0" borderId="0" xfId="1" applyFont="1" applyAlignment="1">
      <alignment horizontal="left"/>
    </xf>
    <xf numFmtId="167" fontId="8" fillId="8" borderId="1" xfId="2" applyNumberFormat="1" applyFont="1" applyFill="1" applyBorder="1" applyAlignment="1"/>
    <xf numFmtId="164" fontId="8" fillId="15" borderId="1" xfId="1" applyNumberFormat="1" applyFont="1" applyFill="1" applyBorder="1"/>
    <xf numFmtId="164" fontId="8" fillId="9" borderId="1" xfId="1" applyNumberFormat="1" applyFont="1" applyFill="1" applyBorder="1"/>
    <xf numFmtId="165" fontId="8" fillId="15" borderId="1" xfId="1" applyNumberFormat="1" applyFont="1" applyFill="1" applyBorder="1"/>
    <xf numFmtId="164" fontId="8" fillId="8" borderId="1" xfId="1" applyNumberFormat="1" applyFont="1" applyFill="1" applyBorder="1"/>
    <xf numFmtId="0" fontId="8" fillId="0" borderId="2" xfId="1" applyFont="1" applyBorder="1" applyAlignment="1">
      <alignment horizontal="center"/>
    </xf>
    <xf numFmtId="0" fontId="18" fillId="0" borderId="0" xfId="0" applyFont="1"/>
    <xf numFmtId="0" fontId="8" fillId="0" borderId="2" xfId="1" applyFont="1" applyBorder="1" applyAlignment="1">
      <alignment horizontal="right"/>
    </xf>
    <xf numFmtId="0" fontId="8" fillId="0" borderId="24" xfId="1" applyFont="1" applyBorder="1"/>
    <xf numFmtId="0" fontId="12" fillId="0" borderId="15" xfId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8" fillId="8" borderId="1" xfId="1" applyNumberFormat="1" applyFont="1" applyFill="1" applyBorder="1" applyAlignment="1">
      <alignment horizontal="right"/>
    </xf>
    <xf numFmtId="165" fontId="8" fillId="15" borderId="1" xfId="1" applyNumberFormat="1" applyFont="1" applyFill="1" applyBorder="1" applyAlignment="1">
      <alignment horizontal="right"/>
    </xf>
    <xf numFmtId="168" fontId="8" fillId="0" borderId="1" xfId="1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15" fillId="13" borderId="32" xfId="0" applyFont="1" applyFill="1" applyBorder="1" applyAlignment="1">
      <alignment horizontal="center" wrapText="1"/>
    </xf>
    <xf numFmtId="0" fontId="15" fillId="13" borderId="2" xfId="0" applyFont="1" applyFill="1" applyBorder="1" applyAlignment="1">
      <alignment horizontal="center" wrapText="1"/>
    </xf>
    <xf numFmtId="0" fontId="8" fillId="0" borderId="20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15" fillId="12" borderId="31" xfId="1" applyFont="1" applyFill="1" applyBorder="1" applyAlignment="1">
      <alignment horizontal="center" wrapText="1"/>
    </xf>
    <xf numFmtId="0" fontId="15" fillId="12" borderId="2" xfId="1" applyFont="1" applyFill="1" applyBorder="1" applyAlignment="1">
      <alignment horizontal="center" wrapText="1"/>
    </xf>
    <xf numFmtId="0" fontId="15" fillId="12" borderId="11" xfId="1" applyFont="1" applyFill="1" applyBorder="1" applyAlignment="1">
      <alignment horizontal="center" wrapText="1"/>
    </xf>
    <xf numFmtId="0" fontId="1" fillId="2" borderId="20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</cellXfs>
  <cellStyles count="5">
    <cellStyle name="Hyperlink" xfId="3" builtinId="8"/>
    <cellStyle name="Normal" xfId="0" builtinId="0"/>
    <cellStyle name="Normal 2" xfId="4" xr:uid="{00000000-0005-0000-0000-000002000000}"/>
    <cellStyle name="Normal_boardoverviewv2" xfId="1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370DBF"/>
      <color rgb="FFC0C0C0"/>
      <color rgb="FFFFFFCC"/>
      <color rgb="FF99CCFF"/>
      <color rgb="FFFFFF99"/>
      <color rgb="FFCCFFCC"/>
      <color rgb="FFFABF8F"/>
      <color rgb="FFFF99CC"/>
      <color rgb="FF3578FD"/>
      <color rgb="FF418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113"/>
  <sheetViews>
    <sheetView showGridLines="0" tabSelected="1" zoomScaleNormal="100" workbookViewId="0"/>
  </sheetViews>
  <sheetFormatPr defaultColWidth="0" defaultRowHeight="16.5" zeroHeight="1"/>
  <cols>
    <col min="1" max="1" width="2.23046875" style="37" customWidth="1"/>
    <col min="2" max="2" width="3.69140625" style="37" customWidth="1"/>
    <col min="3" max="3" width="23.07421875" style="37" customWidth="1"/>
    <col min="4" max="4" width="12.23046875" style="37" customWidth="1"/>
    <col min="5" max="5" width="39.4609375" style="37" bestFit="1" customWidth="1"/>
    <col min="6" max="6" width="59.23046875" style="37" customWidth="1"/>
    <col min="7" max="7" width="3.3046875" style="37" customWidth="1"/>
    <col min="8" max="8" width="2.69140625" style="37" customWidth="1"/>
    <col min="9" max="10" width="0" style="37" hidden="1" customWidth="1"/>
    <col min="11" max="16384" width="8.84375" style="37" hidden="1"/>
  </cols>
  <sheetData>
    <row r="1" spans="2:8">
      <c r="B1" s="45"/>
      <c r="C1" s="46"/>
      <c r="D1" s="46"/>
      <c r="E1" s="46"/>
      <c r="F1" s="46"/>
      <c r="G1" s="45"/>
    </row>
    <row r="2" spans="2:8">
      <c r="B2" s="47"/>
      <c r="C2" s="48"/>
      <c r="D2" s="49"/>
      <c r="E2" s="46"/>
      <c r="F2" s="46"/>
      <c r="G2" s="50"/>
    </row>
    <row r="3" spans="2:8">
      <c r="B3" s="51"/>
      <c r="C3" s="52" t="s">
        <v>0</v>
      </c>
      <c r="D3" s="53"/>
      <c r="E3" s="54"/>
      <c r="G3" s="43"/>
      <c r="H3" s="55"/>
    </row>
    <row r="4" spans="2:8">
      <c r="B4" s="51"/>
      <c r="C4" s="55"/>
      <c r="D4" s="55"/>
      <c r="G4" s="43"/>
      <c r="H4" s="55"/>
    </row>
    <row r="5" spans="2:8">
      <c r="B5" s="51"/>
      <c r="C5" s="56" t="s">
        <v>1</v>
      </c>
      <c r="D5" s="55"/>
      <c r="G5" s="43"/>
      <c r="H5" s="55"/>
    </row>
    <row r="6" spans="2:8">
      <c r="B6" s="51"/>
      <c r="G6" s="43"/>
      <c r="H6" s="55"/>
    </row>
    <row r="7" spans="2:8">
      <c r="B7" s="51"/>
      <c r="C7" s="57" t="s">
        <v>2</v>
      </c>
      <c r="D7" s="57" t="s">
        <v>3</v>
      </c>
      <c r="E7" s="57" t="s">
        <v>4</v>
      </c>
      <c r="F7" s="57" t="s">
        <v>5</v>
      </c>
      <c r="G7" s="43"/>
      <c r="H7" s="58"/>
    </row>
    <row r="8" spans="2:8">
      <c r="B8" s="51"/>
      <c r="C8" s="57"/>
      <c r="D8" s="57"/>
      <c r="E8" s="57"/>
      <c r="F8" s="57"/>
      <c r="G8" s="43"/>
      <c r="H8" s="55"/>
    </row>
    <row r="9" spans="2:8">
      <c r="B9" s="51"/>
      <c r="C9" s="59" t="s">
        <v>6</v>
      </c>
      <c r="D9" s="60" t="s">
        <v>7</v>
      </c>
      <c r="E9" s="61"/>
      <c r="F9" s="61"/>
      <c r="G9" s="43"/>
      <c r="H9" s="55"/>
    </row>
    <row r="10" spans="2:8">
      <c r="B10" s="51"/>
      <c r="C10" s="59" t="s">
        <v>8</v>
      </c>
      <c r="D10" s="62" t="s">
        <v>9</v>
      </c>
      <c r="E10" s="61" t="s">
        <v>10</v>
      </c>
      <c r="F10" s="61" t="s">
        <v>11</v>
      </c>
      <c r="G10" s="43"/>
      <c r="H10" s="55"/>
    </row>
    <row r="11" spans="2:8">
      <c r="B11" s="51"/>
      <c r="C11" s="59" t="str">
        <f ca="1">MID(CELL("filename",'Frontier Shift'!A1),FIND("]",CELL("filename",'Frontier Shift'!A1))+1,255)</f>
        <v>Frontier Shift</v>
      </c>
      <c r="D11" s="62" t="s">
        <v>12</v>
      </c>
      <c r="E11" s="61"/>
      <c r="F11" s="61"/>
      <c r="G11" s="43"/>
      <c r="H11" s="55"/>
    </row>
    <row r="12" spans="2:8">
      <c r="B12" s="51"/>
      <c r="C12" s="59" t="s">
        <v>13</v>
      </c>
      <c r="D12" s="62" t="s">
        <v>14</v>
      </c>
      <c r="E12" s="61" t="s">
        <v>15</v>
      </c>
      <c r="F12" s="61" t="s">
        <v>16</v>
      </c>
      <c r="G12" s="43"/>
      <c r="H12" s="55"/>
    </row>
    <row r="13" spans="2:8">
      <c r="B13" s="51"/>
      <c r="C13" s="63" t="s">
        <v>17</v>
      </c>
      <c r="D13" s="62" t="s">
        <v>14</v>
      </c>
      <c r="E13" s="61" t="s">
        <v>18</v>
      </c>
      <c r="F13" s="61"/>
      <c r="G13" s="43"/>
      <c r="H13" s="55"/>
    </row>
    <row r="14" spans="2:8">
      <c r="B14" s="51"/>
      <c r="C14" s="63" t="s">
        <v>176</v>
      </c>
      <c r="D14" s="62" t="s">
        <v>14</v>
      </c>
      <c r="E14" s="61" t="s">
        <v>19</v>
      </c>
      <c r="F14" s="61"/>
      <c r="G14" s="43"/>
      <c r="H14" s="55"/>
    </row>
    <row r="15" spans="2:8">
      <c r="B15" s="51"/>
      <c r="C15" s="59" t="str">
        <f ca="1">MID(CELL("filename",'Table 2 - GMO Staff'!A1),FIND("]",CELL("filename",'Table 2 - GMO Staff'!A1))+1,255)</f>
        <v>Table 2 - GMO Staff</v>
      </c>
      <c r="D15" s="62" t="s">
        <v>14</v>
      </c>
      <c r="E15" s="61" t="s">
        <v>20</v>
      </c>
      <c r="F15" s="61" t="s">
        <v>21</v>
      </c>
      <c r="G15" s="43"/>
      <c r="H15" s="55"/>
    </row>
    <row r="16" spans="2:8">
      <c r="B16" s="51"/>
      <c r="C16" s="63" t="str">
        <f ca="1">MID(CELL("filename",'Table 2a - MEL'!A1),FIND("]",CELL("filename",'Table 2a - MEL'!A1))+1,255)</f>
        <v>Table 2a - MEL</v>
      </c>
      <c r="D16" s="62" t="s">
        <v>14</v>
      </c>
      <c r="E16" s="61" t="s">
        <v>22</v>
      </c>
      <c r="F16" s="61" t="s">
        <v>23</v>
      </c>
      <c r="G16" s="43"/>
      <c r="H16" s="55"/>
    </row>
    <row r="17" spans="2:8">
      <c r="B17" s="51"/>
      <c r="C17" s="63" t="str">
        <f ca="1">MID(CELL("filename",'Table 2b - GNI (UK)'!A1),FIND("]",CELL("filename",'Table 2b - GNI (UK)'!A1))+1,255)</f>
        <v>Table 2b - GNI (UK)</v>
      </c>
      <c r="D17" s="62" t="s">
        <v>14</v>
      </c>
      <c r="E17" s="61" t="s">
        <v>24</v>
      </c>
      <c r="F17" s="61" t="s">
        <v>25</v>
      </c>
      <c r="G17" s="43"/>
      <c r="H17" s="55"/>
    </row>
    <row r="18" spans="2:8">
      <c r="B18" s="64"/>
      <c r="C18" s="65"/>
      <c r="D18" s="65"/>
      <c r="E18" s="65"/>
      <c r="F18" s="65"/>
      <c r="G18" s="66"/>
      <c r="H18" s="55"/>
    </row>
    <row r="19" spans="2:8">
      <c r="H19" s="55"/>
    </row>
    <row r="20" spans="2:8" hidden="1">
      <c r="H20" s="55"/>
    </row>
    <row r="21" spans="2:8" hidden="1">
      <c r="H21" s="55"/>
    </row>
    <row r="22" spans="2:8" hidden="1">
      <c r="H22" s="55"/>
    </row>
    <row r="23" spans="2:8" hidden="1">
      <c r="H23" s="55"/>
    </row>
    <row r="24" spans="2:8" hidden="1">
      <c r="H24" s="55"/>
    </row>
    <row r="25" spans="2:8" hidden="1">
      <c r="H25" s="55"/>
    </row>
    <row r="26" spans="2:8" hidden="1">
      <c r="H26" s="55"/>
    </row>
    <row r="27" spans="2:8" hidden="1">
      <c r="H27" s="55"/>
    </row>
    <row r="28" spans="2:8" hidden="1">
      <c r="H28" s="55"/>
    </row>
    <row r="29" spans="2:8" hidden="1">
      <c r="H29" s="55"/>
    </row>
    <row r="30" spans="2:8" hidden="1">
      <c r="H30" s="67"/>
    </row>
    <row r="113" s="37" customFormat="1"/>
  </sheetData>
  <hyperlinks>
    <hyperlink ref="D9" location="'Key '!A1" display="Key " xr:uid="{00000000-0004-0000-0000-000000000000}"/>
    <hyperlink ref="D12" location="'Table 1 - GMO Costs'!A1" display="Go" xr:uid="{00000000-0004-0000-0000-000001000000}"/>
    <hyperlink ref="D13" location="'Table 1a - MEL'!A1" display="Go" xr:uid="{00000000-0004-0000-0000-000002000000}"/>
    <hyperlink ref="D14" location="'Table 1b - GNI (UK)'!A1" display="Go" xr:uid="{00000000-0004-0000-0000-000003000000}"/>
    <hyperlink ref="D15" location="'Table 2 - GMO Staff'!A1" display="Go" xr:uid="{00000000-0004-0000-0000-000004000000}"/>
    <hyperlink ref="D10" location="Inflation!A1" display="Inflation" xr:uid="{00000000-0004-0000-0000-000005000000}"/>
    <hyperlink ref="D16:D17" location="'Table 2 - GMO Staff'!Print_Area" display="Go" xr:uid="{00000000-0004-0000-0000-000006000000}"/>
    <hyperlink ref="D16" location="'Table 2a - MEL'!A1" display="Go" xr:uid="{00000000-0004-0000-0000-000007000000}"/>
    <hyperlink ref="D17" location="'Table 2b - GNI (UK)'!A1" display="Go" xr:uid="{00000000-0004-0000-0000-000008000000}"/>
    <hyperlink ref="D11" location="'Frontier Shift'!A1" display="Frontier Shift" xr:uid="{00000000-0004-0000-0000-000009000000}"/>
  </hyperlinks>
  <pageMargins left="0.7" right="0.7" top="0.75" bottom="0.75" header="0.3" footer="0.3"/>
  <pageSetup paperSize="9" scale="72" orientation="landscape" horizontalDpi="1800" verticalDpi="18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67"/>
  <sheetViews>
    <sheetView showGridLines="0" zoomScaleNormal="100" workbookViewId="0"/>
  </sheetViews>
  <sheetFormatPr defaultColWidth="0" defaultRowHeight="0" customHeight="1" zeroHeight="1"/>
  <cols>
    <col min="1" max="1" width="1.84375" style="37" customWidth="1"/>
    <col min="2" max="2" width="2.69140625" style="37" customWidth="1"/>
    <col min="3" max="3" width="6.23046875" style="37" customWidth="1"/>
    <col min="4" max="4" width="28.23046875" style="37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2:20" ht="17" thickBot="1"/>
    <row r="2" spans="2:20" ht="16.5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2:20" ht="16.5">
      <c r="B3" s="73"/>
      <c r="C3" s="56" t="s">
        <v>38</v>
      </c>
      <c r="D3" s="55"/>
      <c r="E3" s="58"/>
      <c r="F3" s="157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2:20" ht="16.5">
      <c r="B4" s="73"/>
      <c r="C4" s="98" t="s">
        <v>151</v>
      </c>
      <c r="D4" s="55"/>
      <c r="E4" s="58"/>
      <c r="F4" s="15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2:20" ht="16.5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2:20" s="42" customFormat="1" ht="16.5">
      <c r="B6" s="76"/>
      <c r="C6" s="77"/>
      <c r="D6" s="58"/>
      <c r="E6" s="58"/>
      <c r="F6" s="58"/>
      <c r="G6" s="58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8"/>
    </row>
    <row r="7" spans="2:20" ht="18" customHeight="1">
      <c r="B7" s="73"/>
      <c r="C7" s="93"/>
      <c r="D7" s="94"/>
      <c r="E7" s="91"/>
      <c r="F7" s="91"/>
      <c r="G7" s="55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5"/>
    </row>
    <row r="8" spans="2:20" ht="16.5">
      <c r="B8" s="73"/>
      <c r="C8" s="95"/>
      <c r="D8" s="89" t="s">
        <v>51</v>
      </c>
      <c r="E8" s="90" t="s">
        <v>52</v>
      </c>
      <c r="F8" s="90" t="s">
        <v>53</v>
      </c>
      <c r="G8" s="55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2:20" ht="16.5">
      <c r="B9" s="73"/>
      <c r="C9" s="96"/>
      <c r="D9" s="97"/>
      <c r="E9" s="92"/>
      <c r="F9" s="92"/>
      <c r="G9" s="55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2:20" ht="16.5">
      <c r="B10" s="73"/>
      <c r="C10" s="55"/>
      <c r="D10" s="55"/>
      <c r="E10" s="58"/>
      <c r="F10" s="58"/>
      <c r="G10" s="55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5"/>
      <c r="T10" s="55"/>
    </row>
    <row r="11" spans="2:20" ht="16.5">
      <c r="B11" s="73"/>
      <c r="C11" s="99" t="s">
        <v>54</v>
      </c>
      <c r="D11" s="117" t="s">
        <v>130</v>
      </c>
      <c r="E11" s="84"/>
      <c r="F11" s="55"/>
      <c r="G11" s="55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5"/>
      <c r="T11" s="55"/>
    </row>
    <row r="12" spans="2:20" ht="16.5">
      <c r="B12" s="73"/>
      <c r="C12" s="85">
        <v>1</v>
      </c>
      <c r="D12" s="86" t="s">
        <v>131</v>
      </c>
      <c r="E12" s="85" t="s">
        <v>56</v>
      </c>
      <c r="F12" s="85">
        <v>1</v>
      </c>
      <c r="G12" s="55"/>
      <c r="H12" s="160"/>
      <c r="I12" s="160"/>
      <c r="J12" s="160"/>
      <c r="K12" s="36"/>
      <c r="L12" s="36"/>
      <c r="M12" s="88"/>
      <c r="N12" s="36"/>
      <c r="O12" s="36"/>
      <c r="P12" s="36"/>
      <c r="Q12" s="36"/>
      <c r="R12" s="36"/>
      <c r="S12" s="75"/>
      <c r="T12" s="55"/>
    </row>
    <row r="13" spans="2:20" ht="16.5">
      <c r="B13" s="73"/>
      <c r="C13" s="85">
        <f>C12+1</f>
        <v>2</v>
      </c>
      <c r="D13" s="86" t="s">
        <v>132</v>
      </c>
      <c r="E13" s="85" t="s">
        <v>56</v>
      </c>
      <c r="F13" s="85">
        <v>1</v>
      </c>
      <c r="G13" s="55"/>
      <c r="H13" s="160"/>
      <c r="I13" s="160"/>
      <c r="J13" s="160"/>
      <c r="K13" s="36"/>
      <c r="L13" s="36"/>
      <c r="M13" s="88"/>
      <c r="N13" s="36"/>
      <c r="O13" s="36"/>
      <c r="P13" s="36"/>
      <c r="Q13" s="36"/>
      <c r="R13" s="36"/>
      <c r="S13" s="75"/>
      <c r="T13" s="55"/>
    </row>
    <row r="14" spans="2:20" ht="16.5">
      <c r="B14" s="73"/>
      <c r="C14" s="85">
        <f>C13+1</f>
        <v>3</v>
      </c>
      <c r="D14" s="86" t="s">
        <v>133</v>
      </c>
      <c r="E14" s="85" t="s">
        <v>56</v>
      </c>
      <c r="F14" s="85">
        <v>1</v>
      </c>
      <c r="G14" s="55"/>
      <c r="H14" s="160"/>
      <c r="I14" s="160"/>
      <c r="J14" s="160"/>
      <c r="K14" s="36"/>
      <c r="L14" s="36"/>
      <c r="M14" s="88"/>
      <c r="N14" s="36"/>
      <c r="O14" s="36"/>
      <c r="P14" s="36"/>
      <c r="Q14" s="36"/>
      <c r="R14" s="36"/>
      <c r="S14" s="75"/>
      <c r="T14" s="55"/>
    </row>
    <row r="15" spans="2:20" ht="16.5">
      <c r="B15" s="73"/>
      <c r="C15" s="85">
        <f>C14+1</f>
        <v>4</v>
      </c>
      <c r="D15" s="86" t="s">
        <v>134</v>
      </c>
      <c r="E15" s="85" t="s">
        <v>56</v>
      </c>
      <c r="F15" s="85">
        <v>1</v>
      </c>
      <c r="G15" s="55"/>
      <c r="H15" s="160"/>
      <c r="I15" s="160"/>
      <c r="J15" s="160"/>
      <c r="K15" s="36"/>
      <c r="L15" s="36"/>
      <c r="M15" s="88"/>
      <c r="N15" s="36"/>
      <c r="O15" s="36"/>
      <c r="P15" s="36"/>
      <c r="Q15" s="36"/>
      <c r="R15" s="36"/>
      <c r="S15" s="75"/>
      <c r="T15" s="55"/>
    </row>
    <row r="16" spans="2:20" ht="16.5">
      <c r="B16" s="73"/>
      <c r="C16" s="85">
        <f>C15+1</f>
        <v>5</v>
      </c>
      <c r="D16" s="86" t="s">
        <v>135</v>
      </c>
      <c r="E16" s="85" t="s">
        <v>56</v>
      </c>
      <c r="F16" s="85">
        <v>1</v>
      </c>
      <c r="G16" s="55"/>
      <c r="H16" s="160"/>
      <c r="I16" s="160"/>
      <c r="J16" s="160"/>
      <c r="K16" s="36"/>
      <c r="L16" s="36"/>
      <c r="M16" s="88"/>
      <c r="N16" s="36"/>
      <c r="O16" s="36"/>
      <c r="P16" s="36"/>
      <c r="Q16" s="36"/>
      <c r="R16" s="36"/>
      <c r="S16" s="166"/>
      <c r="T16" s="55"/>
    </row>
    <row r="17" spans="1:20" ht="16.5">
      <c r="B17" s="73"/>
      <c r="C17" s="85">
        <f>C16+1</f>
        <v>6</v>
      </c>
      <c r="D17" s="86" t="s">
        <v>136</v>
      </c>
      <c r="E17" s="85" t="s">
        <v>56</v>
      </c>
      <c r="F17" s="85">
        <v>1</v>
      </c>
      <c r="G17" s="55"/>
      <c r="H17" s="160">
        <f>SUM(H12:H16)</f>
        <v>0</v>
      </c>
      <c r="I17" s="160">
        <f>SUM(I12:I16)</f>
        <v>0</v>
      </c>
      <c r="J17" s="160">
        <f>SUM(J12:J16)</f>
        <v>0</v>
      </c>
      <c r="K17" s="159">
        <f>SUM(K12:K16)</f>
        <v>0</v>
      </c>
      <c r="L17" s="159">
        <f>SUM(L12:L16)</f>
        <v>0</v>
      </c>
      <c r="M17" s="88"/>
      <c r="N17" s="159">
        <f>SUM(N12:N16)</f>
        <v>0</v>
      </c>
      <c r="O17" s="159">
        <f>SUM(O12:O16)</f>
        <v>0</v>
      </c>
      <c r="P17" s="159">
        <f>SUM(P12:P16)</f>
        <v>0</v>
      </c>
      <c r="Q17" s="159">
        <f>SUM(Q12:Q16)</f>
        <v>0</v>
      </c>
      <c r="R17" s="159">
        <f>SUM(R12:R16)</f>
        <v>0</v>
      </c>
      <c r="S17" s="75"/>
      <c r="T17" s="55"/>
    </row>
    <row r="18" spans="1:20" ht="16.5">
      <c r="B18" s="73"/>
      <c r="C18" s="55"/>
      <c r="D18" s="55"/>
      <c r="E18" s="58"/>
      <c r="F18" s="58"/>
      <c r="G18" s="55"/>
      <c r="H18" s="167"/>
      <c r="I18" s="167"/>
      <c r="J18" s="167"/>
      <c r="K18" s="167"/>
      <c r="L18" s="167"/>
      <c r="M18" s="77"/>
      <c r="N18" s="167"/>
      <c r="O18" s="167"/>
      <c r="P18" s="167"/>
      <c r="Q18" s="167"/>
      <c r="R18" s="167"/>
      <c r="S18" s="75"/>
      <c r="T18" s="55"/>
    </row>
    <row r="19" spans="1:20" ht="16.5">
      <c r="B19" s="73"/>
      <c r="C19" s="99" t="s">
        <v>72</v>
      </c>
      <c r="D19" s="117" t="s">
        <v>137</v>
      </c>
      <c r="E19" s="58"/>
      <c r="F19" s="58"/>
      <c r="G19" s="55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75"/>
      <c r="T19" s="55"/>
    </row>
    <row r="20" spans="1:20" ht="16.5">
      <c r="B20" s="73"/>
      <c r="C20" s="85">
        <f>C17+1</f>
        <v>7</v>
      </c>
      <c r="D20" s="86" t="s">
        <v>138</v>
      </c>
      <c r="E20" s="85" t="s">
        <v>85</v>
      </c>
      <c r="F20" s="85">
        <v>3</v>
      </c>
      <c r="G20" s="55"/>
      <c r="H20" s="160"/>
      <c r="I20" s="160"/>
      <c r="J20" s="160"/>
      <c r="K20" s="36"/>
      <c r="L20" s="36"/>
      <c r="M20" s="88"/>
      <c r="N20" s="36"/>
      <c r="O20" s="36"/>
      <c r="P20" s="36"/>
      <c r="Q20" s="36"/>
      <c r="R20" s="36"/>
      <c r="S20" s="75"/>
      <c r="T20" s="55"/>
    </row>
    <row r="21" spans="1:20" ht="16.5">
      <c r="B21" s="73"/>
      <c r="C21" s="85">
        <f>C20+1</f>
        <v>8</v>
      </c>
      <c r="D21" s="133" t="s">
        <v>139</v>
      </c>
      <c r="E21" s="85" t="s">
        <v>85</v>
      </c>
      <c r="F21" s="85">
        <v>3</v>
      </c>
      <c r="G21" s="55"/>
      <c r="H21" s="160"/>
      <c r="I21" s="160"/>
      <c r="J21" s="160"/>
      <c r="K21" s="36"/>
      <c r="L21" s="36"/>
      <c r="M21" s="88"/>
      <c r="N21" s="36"/>
      <c r="O21" s="36"/>
      <c r="P21" s="36"/>
      <c r="Q21" s="36"/>
      <c r="R21" s="36"/>
      <c r="S21" s="75"/>
      <c r="T21" s="55"/>
    </row>
    <row r="22" spans="1:20" ht="16.5">
      <c r="B22" s="73"/>
      <c r="C22" s="85">
        <f>C21+1</f>
        <v>9</v>
      </c>
      <c r="D22" s="133" t="s">
        <v>140</v>
      </c>
      <c r="E22" s="85" t="s">
        <v>85</v>
      </c>
      <c r="F22" s="85">
        <v>3</v>
      </c>
      <c r="G22" s="55"/>
      <c r="H22" s="160"/>
      <c r="I22" s="160"/>
      <c r="J22" s="160"/>
      <c r="K22" s="36"/>
      <c r="L22" s="36"/>
      <c r="M22" s="88"/>
      <c r="N22" s="36"/>
      <c r="O22" s="36"/>
      <c r="P22" s="36"/>
      <c r="Q22" s="36"/>
      <c r="R22" s="36"/>
      <c r="S22" s="75"/>
      <c r="T22" s="55"/>
    </row>
    <row r="23" spans="1:20" ht="16.5">
      <c r="B23" s="73"/>
      <c r="C23" s="85">
        <f>C22+1</f>
        <v>10</v>
      </c>
      <c r="D23" s="133" t="s">
        <v>141</v>
      </c>
      <c r="E23" s="85" t="s">
        <v>85</v>
      </c>
      <c r="F23" s="85">
        <v>3</v>
      </c>
      <c r="G23" s="55"/>
      <c r="H23" s="160"/>
      <c r="I23" s="160"/>
      <c r="J23" s="160"/>
      <c r="K23" s="36"/>
      <c r="L23" s="36"/>
      <c r="M23" s="88"/>
      <c r="N23" s="36"/>
      <c r="O23" s="36"/>
      <c r="P23" s="36"/>
      <c r="Q23" s="36"/>
      <c r="R23" s="36"/>
      <c r="S23" s="75"/>
      <c r="T23" s="55"/>
    </row>
    <row r="24" spans="1:20" ht="16.5">
      <c r="B24" s="73"/>
      <c r="C24" s="85">
        <f>C23+1</f>
        <v>11</v>
      </c>
      <c r="D24" s="133" t="s">
        <v>142</v>
      </c>
      <c r="E24" s="85" t="s">
        <v>85</v>
      </c>
      <c r="F24" s="85">
        <v>3</v>
      </c>
      <c r="G24" s="55"/>
      <c r="H24" s="160">
        <f>SUM(H20:H23)</f>
        <v>0</v>
      </c>
      <c r="I24" s="160">
        <f>SUM(I20:I23)</f>
        <v>0</v>
      </c>
      <c r="J24" s="160">
        <f>SUM(J20:J23)</f>
        <v>0</v>
      </c>
      <c r="K24" s="159">
        <f>SUM(K20:K23)</f>
        <v>0</v>
      </c>
      <c r="L24" s="159">
        <f>SUM(L20:L23)</f>
        <v>0</v>
      </c>
      <c r="M24" s="88"/>
      <c r="N24" s="159">
        <f>SUM(N20:N23)</f>
        <v>0</v>
      </c>
      <c r="O24" s="159">
        <f>SUM(O20:O23)</f>
        <v>0</v>
      </c>
      <c r="P24" s="159">
        <f>SUM(P20:P23)</f>
        <v>0</v>
      </c>
      <c r="Q24" s="159">
        <f>SUM(Q20:Q23)</f>
        <v>0</v>
      </c>
      <c r="R24" s="159">
        <f>SUM(R20:R23)</f>
        <v>0</v>
      </c>
      <c r="S24" s="75"/>
      <c r="T24" s="55"/>
    </row>
    <row r="25" spans="1:20" ht="16.5">
      <c r="B25" s="73"/>
      <c r="C25" s="55"/>
      <c r="D25" s="55"/>
      <c r="E25" s="58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75"/>
      <c r="T25" s="55"/>
    </row>
    <row r="26" spans="1:20" ht="16.5">
      <c r="A26" s="43"/>
      <c r="C26" s="99" t="s">
        <v>75</v>
      </c>
      <c r="D26" s="117" t="s">
        <v>143</v>
      </c>
      <c r="E26" s="58"/>
      <c r="F26" s="58"/>
      <c r="G26" s="55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43"/>
      <c r="T26" s="55"/>
    </row>
    <row r="27" spans="1:20" ht="16.5">
      <c r="A27" s="43"/>
      <c r="C27" s="85">
        <f>C24+1</f>
        <v>12</v>
      </c>
      <c r="D27" s="86" t="s">
        <v>144</v>
      </c>
      <c r="E27" s="85" t="s">
        <v>85</v>
      </c>
      <c r="F27" s="85">
        <v>3</v>
      </c>
      <c r="G27" s="55"/>
      <c r="H27" s="160"/>
      <c r="I27" s="160"/>
      <c r="J27" s="160"/>
      <c r="K27" s="36"/>
      <c r="L27" s="36"/>
      <c r="M27" s="88"/>
      <c r="N27" s="36"/>
      <c r="O27" s="36"/>
      <c r="P27" s="36"/>
      <c r="Q27" s="36"/>
      <c r="R27" s="36"/>
      <c r="S27" s="43"/>
      <c r="T27" s="55"/>
    </row>
    <row r="28" spans="1:20" ht="16.5">
      <c r="A28" s="43"/>
      <c r="C28" s="85">
        <f>C27+1</f>
        <v>13</v>
      </c>
      <c r="D28" s="86" t="s">
        <v>145</v>
      </c>
      <c r="E28" s="85" t="s">
        <v>85</v>
      </c>
      <c r="F28" s="85">
        <v>3</v>
      </c>
      <c r="G28" s="55"/>
      <c r="H28" s="160"/>
      <c r="I28" s="160"/>
      <c r="J28" s="160"/>
      <c r="K28" s="36"/>
      <c r="L28" s="36"/>
      <c r="M28" s="88"/>
      <c r="N28" s="36"/>
      <c r="O28" s="36"/>
      <c r="P28" s="36"/>
      <c r="Q28" s="36"/>
      <c r="R28" s="36"/>
      <c r="S28" s="43"/>
      <c r="T28" s="55"/>
    </row>
    <row r="29" spans="1:20" ht="16.5">
      <c r="A29" s="43"/>
      <c r="C29" s="85">
        <f>C28+1</f>
        <v>14</v>
      </c>
      <c r="D29" s="133" t="s">
        <v>146</v>
      </c>
      <c r="E29" s="85" t="s">
        <v>85</v>
      </c>
      <c r="F29" s="85">
        <v>3</v>
      </c>
      <c r="G29" s="55"/>
      <c r="H29" s="160">
        <f>SUM(H27:H28)</f>
        <v>0</v>
      </c>
      <c r="I29" s="160">
        <f>SUM(I27:I28)</f>
        <v>0</v>
      </c>
      <c r="J29" s="160">
        <f>SUM(J27:J28)</f>
        <v>0</v>
      </c>
      <c r="K29" s="159">
        <f>SUM(K27:K28)</f>
        <v>0</v>
      </c>
      <c r="L29" s="159">
        <f>SUM(L27:L28)</f>
        <v>0</v>
      </c>
      <c r="M29" s="88"/>
      <c r="N29" s="159">
        <f>SUM(N27:N28)</f>
        <v>0</v>
      </c>
      <c r="O29" s="159">
        <f>SUM(O27:O28)</f>
        <v>0</v>
      </c>
      <c r="P29" s="159">
        <f>SUM(P27:P28)</f>
        <v>0</v>
      </c>
      <c r="Q29" s="159">
        <f>SUM(Q27:Q28)</f>
        <v>0</v>
      </c>
      <c r="R29" s="159">
        <f>SUM(R27:R28)</f>
        <v>0</v>
      </c>
      <c r="S29" s="43"/>
      <c r="T29" s="55"/>
    </row>
    <row r="30" spans="1:20" ht="16.5">
      <c r="A30" s="43"/>
      <c r="S30" s="43"/>
      <c r="T30" s="55"/>
    </row>
    <row r="31" spans="1:20" ht="16.5">
      <c r="A31" s="43"/>
      <c r="C31" s="99" t="s">
        <v>77</v>
      </c>
      <c r="D31" s="117" t="s">
        <v>147</v>
      </c>
      <c r="E31" s="58"/>
      <c r="F31" s="58"/>
      <c r="G31" s="55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43"/>
      <c r="T31" s="55"/>
    </row>
    <row r="32" spans="1:20" ht="16.5">
      <c r="A32" s="43"/>
      <c r="C32" s="85">
        <f>C29+1</f>
        <v>15</v>
      </c>
      <c r="D32" s="86" t="s">
        <v>147</v>
      </c>
      <c r="E32" s="85" t="s">
        <v>85</v>
      </c>
      <c r="F32" s="85">
        <v>3</v>
      </c>
      <c r="G32" s="55"/>
      <c r="H32" s="160"/>
      <c r="I32" s="160"/>
      <c r="J32" s="160"/>
      <c r="K32" s="36"/>
      <c r="L32" s="36"/>
      <c r="M32" s="88"/>
      <c r="N32" s="36"/>
      <c r="O32" s="36"/>
      <c r="P32" s="36"/>
      <c r="Q32" s="36"/>
      <c r="R32" s="36"/>
      <c r="S32" s="43"/>
      <c r="T32" s="55"/>
    </row>
    <row r="33" spans="1:20" ht="16.5">
      <c r="A33" s="43"/>
      <c r="S33" s="43"/>
      <c r="T33" s="55"/>
    </row>
    <row r="34" spans="1:20" ht="16.5">
      <c r="A34" s="43"/>
      <c r="C34" s="99" t="s">
        <v>104</v>
      </c>
      <c r="D34" s="117" t="s">
        <v>110</v>
      </c>
      <c r="E34" s="58"/>
      <c r="F34" s="58"/>
      <c r="G34" s="55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43"/>
      <c r="T34" s="55"/>
    </row>
    <row r="35" spans="1:20" ht="16.5">
      <c r="A35" s="43"/>
      <c r="C35" s="85">
        <f>C32+1</f>
        <v>16</v>
      </c>
      <c r="D35" s="86" t="s">
        <v>148</v>
      </c>
      <c r="E35" s="85" t="s">
        <v>85</v>
      </c>
      <c r="F35" s="85">
        <v>3</v>
      </c>
      <c r="G35" s="55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59">
        <f>SUM(K24,K29,K32)</f>
        <v>0</v>
      </c>
      <c r="L35" s="159">
        <f>SUM(L24,L29,L32)</f>
        <v>0</v>
      </c>
      <c r="M35" s="88"/>
      <c r="N35" s="159">
        <f>SUM(N24,N29,N32)</f>
        <v>0</v>
      </c>
      <c r="O35" s="159">
        <f>SUM(O24,O29,O32)</f>
        <v>0</v>
      </c>
      <c r="P35" s="159">
        <f>SUM(P24,P29,P32)</f>
        <v>0</v>
      </c>
      <c r="Q35" s="159">
        <f>SUM(Q24,Q29,Q32)</f>
        <v>0</v>
      </c>
      <c r="R35" s="159">
        <f>SUM(R24,R29,R32)</f>
        <v>0</v>
      </c>
      <c r="S35" s="43"/>
      <c r="T35" s="55"/>
    </row>
    <row r="36" spans="1:20" ht="17" thickBot="1">
      <c r="A36" s="43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  <c r="T36" s="55"/>
    </row>
    <row r="37" spans="1:20" ht="16.5"/>
    <row r="38" spans="1:20" ht="17" thickBot="1"/>
    <row r="39" spans="1:20" ht="16.5">
      <c r="B39" s="138"/>
      <c r="C39" s="139"/>
      <c r="D39" s="140"/>
      <c r="E39" s="141"/>
      <c r="F39" s="141"/>
      <c r="G39" s="140"/>
      <c r="H39" s="140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0"/>
    </row>
    <row r="40" spans="1:20" ht="16.5">
      <c r="B40" s="142"/>
      <c r="C40" s="109" t="s">
        <v>62</v>
      </c>
      <c r="D40" s="110"/>
      <c r="E40" s="111"/>
      <c r="F40" s="143"/>
      <c r="G40" s="110"/>
      <c r="H40" s="110"/>
      <c r="S40" s="43"/>
    </row>
    <row r="41" spans="1:20" ht="16.5">
      <c r="B41" s="142"/>
      <c r="C41" s="144"/>
      <c r="D41" s="110"/>
      <c r="E41" s="111"/>
      <c r="F41" s="143"/>
      <c r="G41" s="110"/>
      <c r="H41" s="110"/>
      <c r="S41" s="43"/>
    </row>
    <row r="42" spans="1:20" ht="16.5">
      <c r="B42" s="142"/>
      <c r="C42" s="56"/>
      <c r="D42" s="55"/>
      <c r="E42" s="58"/>
      <c r="F42" s="58"/>
      <c r="G42" s="55"/>
      <c r="H42" s="55"/>
      <c r="I42" s="55"/>
      <c r="J42" s="55"/>
      <c r="K42" s="55"/>
      <c r="L42" s="55"/>
      <c r="M42" s="55"/>
      <c r="N42" s="177" t="str">
        <f>Inflation!$N$5</f>
        <v>Transmission Price Control 2027</v>
      </c>
      <c r="O42" s="178"/>
      <c r="P42" s="178"/>
      <c r="Q42" s="178"/>
      <c r="R42" s="179"/>
      <c r="S42" s="43"/>
    </row>
    <row r="43" spans="1:20" ht="16.5">
      <c r="B43" s="145"/>
      <c r="C43" s="77"/>
      <c r="D43" s="58"/>
      <c r="E43" s="58"/>
      <c r="F43" s="58"/>
      <c r="G43" s="58"/>
      <c r="H43" s="113">
        <f>Inflation!$H$6</f>
        <v>-5</v>
      </c>
      <c r="I43" s="113">
        <f>Inflation!$I$6</f>
        <v>-4</v>
      </c>
      <c r="J43" s="113">
        <f>Inflation!$J$6</f>
        <v>-3</v>
      </c>
      <c r="K43" s="113">
        <f>Inflation!$K$6</f>
        <v>-2</v>
      </c>
      <c r="L43" s="113">
        <f>Inflation!$L$6</f>
        <v>-1</v>
      </c>
      <c r="M43" s="79"/>
      <c r="N43" s="113">
        <f>Inflation!$N$6</f>
        <v>1</v>
      </c>
      <c r="O43" s="113">
        <f>Inflation!$O$6</f>
        <v>2</v>
      </c>
      <c r="P43" s="113">
        <f>Inflation!$P$6</f>
        <v>3</v>
      </c>
      <c r="Q43" s="113">
        <f>Inflation!$Q$6</f>
        <v>4</v>
      </c>
      <c r="R43" s="113">
        <f>Inflation!$R$6</f>
        <v>5</v>
      </c>
      <c r="S43" s="43"/>
    </row>
    <row r="44" spans="1:20" ht="18" customHeight="1">
      <c r="B44" s="142"/>
      <c r="C44" s="93"/>
      <c r="D44" s="94"/>
      <c r="E44" s="91"/>
      <c r="F44" s="91"/>
      <c r="G44" s="55"/>
      <c r="H44" s="180" t="str">
        <f>Inflation!$H$7</f>
        <v>GAS
YEAR
2022-23</v>
      </c>
      <c r="I44" s="180" t="str">
        <f>Inflation!$I$7</f>
        <v>GAS
YEAR
2023-24</v>
      </c>
      <c r="J44" s="180" t="str">
        <f>Inflation!$J$7</f>
        <v>GAS
YEAR
2024-25</v>
      </c>
      <c r="K44" s="180" t="str">
        <f>Inflation!$K$7</f>
        <v>GAS
YEAR
2025-26</v>
      </c>
      <c r="L44" s="180" t="str">
        <f>Inflation!$L$7</f>
        <v>GAS
YEAR
2026-27</v>
      </c>
      <c r="M44" s="114"/>
      <c r="N44" s="180" t="str">
        <f>Inflation!$N$7</f>
        <v>GAS
YEAR
2027-28</v>
      </c>
      <c r="O44" s="180" t="str">
        <f>Inflation!$O$7</f>
        <v>GAS
YEAR
2028-29</v>
      </c>
      <c r="P44" s="180" t="str">
        <f>Inflation!$P$7</f>
        <v>GAS
YEAR
2029-30</v>
      </c>
      <c r="Q44" s="180" t="str">
        <f>Inflation!$Q$7</f>
        <v>GAS
YEAR
2030-31</v>
      </c>
      <c r="R44" s="180" t="str">
        <f>Inflation!$R$7</f>
        <v>GAS
YEAR
2031-32</v>
      </c>
      <c r="S44" s="43"/>
    </row>
    <row r="45" spans="1:20" ht="16.5">
      <c r="B45" s="142"/>
      <c r="C45" s="95"/>
      <c r="D45" s="89" t="s">
        <v>51</v>
      </c>
      <c r="E45" s="90" t="s">
        <v>52</v>
      </c>
      <c r="F45" s="90" t="s">
        <v>53</v>
      </c>
      <c r="G45" s="55"/>
      <c r="H45" s="181"/>
      <c r="I45" s="181"/>
      <c r="J45" s="181"/>
      <c r="K45" s="181"/>
      <c r="L45" s="181"/>
      <c r="M45" s="114"/>
      <c r="N45" s="181"/>
      <c r="O45" s="181"/>
      <c r="P45" s="181"/>
      <c r="Q45" s="181"/>
      <c r="R45" s="181"/>
      <c r="S45" s="43"/>
    </row>
    <row r="46" spans="1:20" ht="16.5">
      <c r="B46" s="142"/>
      <c r="C46" s="96"/>
      <c r="D46" s="97"/>
      <c r="E46" s="92"/>
      <c r="F46" s="92"/>
      <c r="G46" s="55"/>
      <c r="H46" s="182"/>
      <c r="I46" s="182"/>
      <c r="J46" s="182"/>
      <c r="K46" s="182"/>
      <c r="L46" s="182"/>
      <c r="M46" s="115"/>
      <c r="N46" s="182"/>
      <c r="O46" s="182"/>
      <c r="P46" s="182"/>
      <c r="Q46" s="182"/>
      <c r="R46" s="182"/>
      <c r="S46" s="43"/>
    </row>
    <row r="47" spans="1:20" ht="16.5">
      <c r="B47" s="146"/>
      <c r="C47" s="116"/>
      <c r="D47" s="116"/>
      <c r="E47" s="116"/>
      <c r="F47" s="116"/>
      <c r="G47" s="116"/>
      <c r="H47" s="116"/>
      <c r="S47" s="43"/>
    </row>
    <row r="48" spans="1:20" ht="16.5">
      <c r="B48" s="146"/>
      <c r="C48" s="99" t="s">
        <v>114</v>
      </c>
      <c r="D48" s="117" t="s">
        <v>110</v>
      </c>
      <c r="E48" s="111"/>
      <c r="F48" s="111"/>
      <c r="G48" s="110"/>
      <c r="H48" s="110"/>
      <c r="S48" s="43"/>
    </row>
    <row r="49" spans="2:19" ht="16.5">
      <c r="B49" s="146"/>
      <c r="C49" s="85">
        <f>C35+1</f>
        <v>17</v>
      </c>
      <c r="D49" s="86" t="s">
        <v>120</v>
      </c>
      <c r="E49" s="147" t="s">
        <v>58</v>
      </c>
      <c r="F49" s="147">
        <v>1</v>
      </c>
      <c r="G49" s="110"/>
      <c r="H49" s="41"/>
      <c r="I49" s="41"/>
      <c r="J49" s="41"/>
      <c r="K49" s="41"/>
      <c r="L49" s="158">
        <f>'Frontier Shift'!$L$30</f>
        <v>2.1135451561678953E-2</v>
      </c>
      <c r="M49" s="79"/>
      <c r="N49" s="158">
        <f>'Frontier Shift'!$N$30</f>
        <v>2.0268220774132262E-2</v>
      </c>
      <c r="O49" s="158">
        <f>'Frontier Shift'!$O$30</f>
        <v>2.0134022465991497E-2</v>
      </c>
      <c r="P49" s="158">
        <f>'Frontier Shift'!$P$30</f>
        <v>2.0605906547490616E-2</v>
      </c>
      <c r="Q49" s="158">
        <f>'Frontier Shift'!$Q$30</f>
        <v>1.8922248184602308E-2</v>
      </c>
      <c r="R49" s="158">
        <f>'Frontier Shift'!$R$30</f>
        <v>1.8922248184602308E-2</v>
      </c>
      <c r="S49" s="43"/>
    </row>
    <row r="50" spans="2:19" ht="16.5">
      <c r="B50" s="148"/>
      <c r="C50" s="85">
        <f>C49+1</f>
        <v>18</v>
      </c>
      <c r="D50" s="149" t="s">
        <v>121</v>
      </c>
      <c r="E50" s="150" t="s">
        <v>58</v>
      </c>
      <c r="F50" s="150">
        <v>1</v>
      </c>
      <c r="G50" s="109"/>
      <c r="H50" s="41"/>
      <c r="I50" s="41"/>
      <c r="J50" s="41"/>
      <c r="K50" s="41"/>
      <c r="L50" s="158">
        <f>'Frontier Shift'!$L$31</f>
        <v>2.1135451561678953E-2</v>
      </c>
      <c r="M50" s="114"/>
      <c r="N50" s="158">
        <f>'Frontier Shift'!$N$31</f>
        <v>4.0975294337398105E-2</v>
      </c>
      <c r="O50" s="158">
        <f>'Frontier Shift'!$O$31</f>
        <v>6.0284319306649792E-2</v>
      </c>
      <c r="P50" s="158">
        <f>'Frontier Shift'!$P$31</f>
        <v>7.9648012804228507E-2</v>
      </c>
      <c r="Q50" s="158">
        <f>'Frontier Shift'!$Q$31</f>
        <v>9.7063141523138774E-2</v>
      </c>
      <c r="R50" s="158">
        <f>'Frontier Shift'!$R$31</f>
        <v>0.11414873685426308</v>
      </c>
      <c r="S50" s="43"/>
    </row>
    <row r="51" spans="2:19" ht="17" thickBot="1">
      <c r="B51" s="151"/>
      <c r="C51" s="152"/>
      <c r="D51" s="152"/>
      <c r="E51" s="152"/>
      <c r="F51" s="152"/>
      <c r="G51" s="152"/>
      <c r="H51" s="152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6"/>
    </row>
    <row r="52" spans="2:19" ht="16.5"/>
    <row r="53" spans="2:19" ht="17" thickBot="1"/>
    <row r="54" spans="2:19" ht="16.5">
      <c r="B54" s="47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50"/>
    </row>
    <row r="55" spans="2:19" ht="16.5">
      <c r="B55" s="51"/>
      <c r="C55" s="98" t="s">
        <v>152</v>
      </c>
      <c r="S55" s="43"/>
    </row>
    <row r="56" spans="2:19" ht="16.5">
      <c r="B56" s="51"/>
      <c r="S56" s="43"/>
    </row>
    <row r="57" spans="2:19" ht="16.5">
      <c r="B57" s="51"/>
      <c r="C57" s="56"/>
      <c r="D57" s="55"/>
      <c r="E57" s="58"/>
      <c r="F57" s="58"/>
      <c r="G57" s="55"/>
      <c r="H57" s="55"/>
      <c r="I57" s="55"/>
      <c r="J57" s="55"/>
      <c r="K57" s="55"/>
      <c r="L57" s="55"/>
      <c r="M57" s="55"/>
      <c r="N57" s="177" t="str">
        <f>Inflation!$N$5</f>
        <v>Transmission Price Control 2027</v>
      </c>
      <c r="O57" s="178"/>
      <c r="P57" s="178"/>
      <c r="Q57" s="178"/>
      <c r="R57" s="179"/>
      <c r="S57" s="43"/>
    </row>
    <row r="58" spans="2:19" ht="16.5">
      <c r="B58" s="51"/>
      <c r="C58" s="77"/>
      <c r="D58" s="58"/>
      <c r="E58" s="58"/>
      <c r="F58" s="58"/>
      <c r="G58" s="58"/>
      <c r="H58" s="113">
        <f>Inflation!$H$6</f>
        <v>-5</v>
      </c>
      <c r="I58" s="113">
        <f>Inflation!$I$6</f>
        <v>-4</v>
      </c>
      <c r="J58" s="113">
        <f>Inflation!$J$6</f>
        <v>-3</v>
      </c>
      <c r="K58" s="113">
        <f>Inflation!$K$6</f>
        <v>-2</v>
      </c>
      <c r="L58" s="113">
        <f>Inflation!$L$6</f>
        <v>-1</v>
      </c>
      <c r="M58" s="79"/>
      <c r="N58" s="113">
        <f>Inflation!$N$6</f>
        <v>1</v>
      </c>
      <c r="O58" s="113">
        <f>Inflation!$O$6</f>
        <v>2</v>
      </c>
      <c r="P58" s="113">
        <f>Inflation!$P$6</f>
        <v>3</v>
      </c>
      <c r="Q58" s="113">
        <f>Inflation!$Q$6</f>
        <v>4</v>
      </c>
      <c r="R58" s="113">
        <f>Inflation!$R$6</f>
        <v>5</v>
      </c>
      <c r="S58" s="43"/>
    </row>
    <row r="59" spans="2:19" ht="18" customHeight="1">
      <c r="B59" s="51"/>
      <c r="C59" s="93"/>
      <c r="D59" s="94"/>
      <c r="E59" s="91"/>
      <c r="F59" s="91"/>
      <c r="G59" s="55"/>
      <c r="H59" s="180" t="str">
        <f>Inflation!$H$7</f>
        <v>GAS
YEAR
2022-23</v>
      </c>
      <c r="I59" s="180" t="str">
        <f>Inflation!$I$7</f>
        <v>GAS
YEAR
2023-24</v>
      </c>
      <c r="J59" s="180" t="str">
        <f>Inflation!$J$7</f>
        <v>GAS
YEAR
2024-25</v>
      </c>
      <c r="K59" s="180" t="str">
        <f>Inflation!$K$7</f>
        <v>GAS
YEAR
2025-26</v>
      </c>
      <c r="L59" s="180" t="str">
        <f>Inflation!$L$7</f>
        <v>GAS
YEAR
2026-27</v>
      </c>
      <c r="M59" s="114"/>
      <c r="N59" s="180" t="str">
        <f>Inflation!$N$7</f>
        <v>GAS
YEAR
2027-28</v>
      </c>
      <c r="O59" s="180" t="str">
        <f>Inflation!$O$7</f>
        <v>GAS
YEAR
2028-29</v>
      </c>
      <c r="P59" s="180" t="str">
        <f>Inflation!$P$7</f>
        <v>GAS
YEAR
2029-30</v>
      </c>
      <c r="Q59" s="180" t="str">
        <f>Inflation!$Q$7</f>
        <v>GAS
YEAR
2030-31</v>
      </c>
      <c r="R59" s="180" t="str">
        <f>Inflation!$R$7</f>
        <v>GAS
YEAR
2031-32</v>
      </c>
      <c r="S59" s="43"/>
    </row>
    <row r="60" spans="2:19" ht="16.5">
      <c r="B60" s="51"/>
      <c r="C60" s="95"/>
      <c r="D60" s="89" t="s">
        <v>51</v>
      </c>
      <c r="E60" s="90" t="s">
        <v>52</v>
      </c>
      <c r="F60" s="90" t="s">
        <v>53</v>
      </c>
      <c r="G60" s="55"/>
      <c r="H60" s="181"/>
      <c r="I60" s="181"/>
      <c r="J60" s="181"/>
      <c r="K60" s="181"/>
      <c r="L60" s="181"/>
      <c r="M60" s="114"/>
      <c r="N60" s="181"/>
      <c r="O60" s="181"/>
      <c r="P60" s="181"/>
      <c r="Q60" s="181"/>
      <c r="R60" s="181"/>
      <c r="S60" s="43"/>
    </row>
    <row r="61" spans="2:19" ht="16.5">
      <c r="B61" s="51"/>
      <c r="C61" s="96"/>
      <c r="D61" s="97"/>
      <c r="E61" s="92"/>
      <c r="F61" s="92"/>
      <c r="G61" s="55"/>
      <c r="H61" s="182"/>
      <c r="I61" s="182"/>
      <c r="J61" s="182"/>
      <c r="K61" s="182"/>
      <c r="L61" s="182"/>
      <c r="M61" s="115"/>
      <c r="N61" s="182"/>
      <c r="O61" s="182"/>
      <c r="P61" s="182"/>
      <c r="Q61" s="182"/>
      <c r="R61" s="182"/>
      <c r="S61" s="43"/>
    </row>
    <row r="62" spans="2:19" ht="16.5">
      <c r="B62" s="51"/>
      <c r="S62" s="43"/>
    </row>
    <row r="63" spans="2:19" ht="16.5">
      <c r="B63" s="51"/>
      <c r="C63" s="99" t="s">
        <v>106</v>
      </c>
      <c r="D63" s="117" t="s">
        <v>110</v>
      </c>
      <c r="E63" s="58"/>
      <c r="F63" s="58"/>
      <c r="G63" s="55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43"/>
    </row>
    <row r="64" spans="2:19" ht="16.5">
      <c r="B64" s="51"/>
      <c r="C64" s="85">
        <f>C50+1</f>
        <v>19</v>
      </c>
      <c r="D64" s="133" t="s">
        <v>150</v>
      </c>
      <c r="E64" s="85" t="s">
        <v>85</v>
      </c>
      <c r="F64" s="85">
        <v>3</v>
      </c>
      <c r="G64" s="55"/>
      <c r="H64" s="41"/>
      <c r="I64" s="41"/>
      <c r="J64" s="41"/>
      <c r="K64" s="41"/>
      <c r="L64" s="159">
        <f>L35*(1-L$50)</f>
        <v>0</v>
      </c>
      <c r="M64" s="88"/>
      <c r="N64" s="159">
        <f t="shared" ref="N64:R64" si="0">N35*(1-N$50)</f>
        <v>0</v>
      </c>
      <c r="O64" s="159">
        <f t="shared" si="0"/>
        <v>0</v>
      </c>
      <c r="P64" s="159">
        <f t="shared" si="0"/>
        <v>0</v>
      </c>
      <c r="Q64" s="159">
        <f t="shared" si="0"/>
        <v>0</v>
      </c>
      <c r="R64" s="159">
        <f t="shared" si="0"/>
        <v>0</v>
      </c>
      <c r="S64" s="43"/>
    </row>
    <row r="65" spans="2:20" ht="17" thickBot="1">
      <c r="B65" s="64"/>
      <c r="C65" s="153"/>
      <c r="D65" s="154"/>
      <c r="E65" s="153"/>
      <c r="F65" s="153"/>
      <c r="G65" s="155"/>
      <c r="H65" s="156"/>
      <c r="I65" s="156"/>
      <c r="J65" s="156"/>
      <c r="K65" s="156"/>
      <c r="L65" s="156"/>
      <c r="M65" s="155"/>
      <c r="N65" s="156"/>
      <c r="O65" s="156"/>
      <c r="P65" s="156"/>
      <c r="Q65" s="156"/>
      <c r="R65" s="156"/>
      <c r="S65" s="66"/>
    </row>
    <row r="66" spans="2:20" ht="16.5">
      <c r="C66" s="164" t="s">
        <v>123</v>
      </c>
      <c r="T66" s="55"/>
    </row>
    <row r="67" spans="2:20" ht="16.5">
      <c r="T67" s="55"/>
    </row>
  </sheetData>
  <mergeCells count="33">
    <mergeCell ref="N5:R5"/>
    <mergeCell ref="N42:R42"/>
    <mergeCell ref="N57:R57"/>
    <mergeCell ref="H44:H46"/>
    <mergeCell ref="I44:I46"/>
    <mergeCell ref="J44:J46"/>
    <mergeCell ref="K44:K46"/>
    <mergeCell ref="L44:L46"/>
    <mergeCell ref="N44:N46"/>
    <mergeCell ref="O44:O46"/>
    <mergeCell ref="P44:P46"/>
    <mergeCell ref="Q44:Q46"/>
    <mergeCell ref="R44:R46"/>
    <mergeCell ref="H7:H9"/>
    <mergeCell ref="I7:I9"/>
    <mergeCell ref="J7:J9"/>
    <mergeCell ref="H59:H61"/>
    <mergeCell ref="I59:I61"/>
    <mergeCell ref="J59:J61"/>
    <mergeCell ref="K59:K61"/>
    <mergeCell ref="L59:L61"/>
    <mergeCell ref="N59:N61"/>
    <mergeCell ref="O59:O61"/>
    <mergeCell ref="P59:P61"/>
    <mergeCell ref="Q59:Q61"/>
    <mergeCell ref="R59:R61"/>
    <mergeCell ref="Q7:Q9"/>
    <mergeCell ref="R7:R9"/>
    <mergeCell ref="K7:K9"/>
    <mergeCell ref="L7:L9"/>
    <mergeCell ref="N7:N9"/>
    <mergeCell ref="O7:O9"/>
    <mergeCell ref="P7:P9"/>
  </mergeCells>
  <pageMargins left="0.70866141732283472" right="0.70866141732283472" top="0.74803149606299213" bottom="0.74803149606299213" header="0.31496062992125984" footer="0.31496062992125984"/>
  <pageSetup paperSize="8" scale="63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67"/>
  <sheetViews>
    <sheetView showGridLines="0" zoomScaleNormal="100" workbookViewId="0"/>
  </sheetViews>
  <sheetFormatPr defaultColWidth="0" defaultRowHeight="0" customHeight="1" zeroHeight="1"/>
  <cols>
    <col min="1" max="1" width="1.84375" style="37" customWidth="1"/>
    <col min="2" max="2" width="2.69140625" style="37" customWidth="1"/>
    <col min="3" max="3" width="6.23046875" style="37" customWidth="1"/>
    <col min="4" max="4" width="28.23046875" style="37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2:20" ht="17" thickBot="1"/>
    <row r="2" spans="2:20" ht="16.5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2:20" ht="16.5">
      <c r="B3" s="73"/>
      <c r="C3" s="56" t="s">
        <v>38</v>
      </c>
      <c r="D3" s="55"/>
      <c r="E3" s="58"/>
      <c r="F3" s="157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2:20" ht="16.5">
      <c r="B4" s="73"/>
      <c r="C4" s="98" t="s">
        <v>153</v>
      </c>
      <c r="D4" s="55"/>
      <c r="E4" s="58"/>
      <c r="F4" s="15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2:20" ht="16.5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2:20" s="42" customFormat="1" ht="16.5">
      <c r="B6" s="76"/>
      <c r="C6" s="77"/>
      <c r="D6" s="58"/>
      <c r="E6" s="58"/>
      <c r="F6" s="58"/>
      <c r="G6" s="58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8"/>
    </row>
    <row r="7" spans="2:20" ht="18" customHeight="1">
      <c r="B7" s="73"/>
      <c r="C7" s="93"/>
      <c r="D7" s="94"/>
      <c r="E7" s="91"/>
      <c r="F7" s="91"/>
      <c r="G7" s="55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5"/>
    </row>
    <row r="8" spans="2:20" ht="16.5">
      <c r="B8" s="73"/>
      <c r="C8" s="95"/>
      <c r="D8" s="89" t="s">
        <v>51</v>
      </c>
      <c r="E8" s="90" t="s">
        <v>52</v>
      </c>
      <c r="F8" s="90" t="s">
        <v>53</v>
      </c>
      <c r="G8" s="55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2:20" ht="16.5">
      <c r="B9" s="73"/>
      <c r="C9" s="96"/>
      <c r="D9" s="97"/>
      <c r="E9" s="92"/>
      <c r="F9" s="92"/>
      <c r="G9" s="55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2:20" ht="16.5">
      <c r="B10" s="73"/>
      <c r="C10" s="55"/>
      <c r="D10" s="55"/>
      <c r="E10" s="58"/>
      <c r="F10" s="58"/>
      <c r="G10" s="55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5"/>
      <c r="T10" s="55"/>
    </row>
    <row r="11" spans="2:20" ht="16.5">
      <c r="B11" s="73"/>
      <c r="C11" s="99" t="s">
        <v>54</v>
      </c>
      <c r="D11" s="117" t="s">
        <v>130</v>
      </c>
      <c r="E11" s="84"/>
      <c r="F11" s="55"/>
      <c r="G11" s="55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5"/>
      <c r="T11" s="55"/>
    </row>
    <row r="12" spans="2:20" ht="16.5">
      <c r="B12" s="73"/>
      <c r="C12" s="85">
        <v>1</v>
      </c>
      <c r="D12" s="86" t="s">
        <v>131</v>
      </c>
      <c r="E12" s="85" t="s">
        <v>56</v>
      </c>
      <c r="F12" s="85">
        <v>1</v>
      </c>
      <c r="G12" s="55"/>
      <c r="H12" s="160"/>
      <c r="I12" s="160"/>
      <c r="J12" s="160"/>
      <c r="K12" s="36"/>
      <c r="L12" s="36"/>
      <c r="M12" s="88"/>
      <c r="N12" s="36"/>
      <c r="O12" s="36"/>
      <c r="P12" s="36"/>
      <c r="Q12" s="36"/>
      <c r="R12" s="36"/>
      <c r="S12" s="75"/>
      <c r="T12" s="55"/>
    </row>
    <row r="13" spans="2:20" ht="16.5">
      <c r="B13" s="73"/>
      <c r="C13" s="85">
        <f>C12+1</f>
        <v>2</v>
      </c>
      <c r="D13" s="86" t="s">
        <v>132</v>
      </c>
      <c r="E13" s="85" t="s">
        <v>56</v>
      </c>
      <c r="F13" s="85">
        <v>1</v>
      </c>
      <c r="G13" s="55"/>
      <c r="H13" s="160"/>
      <c r="I13" s="160"/>
      <c r="J13" s="160"/>
      <c r="K13" s="36"/>
      <c r="L13" s="36"/>
      <c r="M13" s="88"/>
      <c r="N13" s="36"/>
      <c r="O13" s="36"/>
      <c r="P13" s="36"/>
      <c r="Q13" s="36"/>
      <c r="R13" s="36"/>
      <c r="S13" s="75"/>
      <c r="T13" s="55"/>
    </row>
    <row r="14" spans="2:20" ht="16.5">
      <c r="B14" s="73"/>
      <c r="C14" s="85">
        <f>C13+1</f>
        <v>3</v>
      </c>
      <c r="D14" s="86" t="s">
        <v>133</v>
      </c>
      <c r="E14" s="85" t="s">
        <v>56</v>
      </c>
      <c r="F14" s="85">
        <v>1</v>
      </c>
      <c r="G14" s="55"/>
      <c r="H14" s="160"/>
      <c r="I14" s="160"/>
      <c r="J14" s="160"/>
      <c r="K14" s="36"/>
      <c r="L14" s="36"/>
      <c r="M14" s="88"/>
      <c r="N14" s="36"/>
      <c r="O14" s="36"/>
      <c r="P14" s="36"/>
      <c r="Q14" s="36"/>
      <c r="R14" s="36"/>
      <c r="S14" s="75"/>
      <c r="T14" s="55"/>
    </row>
    <row r="15" spans="2:20" ht="16.5">
      <c r="B15" s="73"/>
      <c r="C15" s="85">
        <f>C14+1</f>
        <v>4</v>
      </c>
      <c r="D15" s="86" t="s">
        <v>134</v>
      </c>
      <c r="E15" s="85" t="s">
        <v>56</v>
      </c>
      <c r="F15" s="85">
        <v>1</v>
      </c>
      <c r="G15" s="55"/>
      <c r="H15" s="160"/>
      <c r="I15" s="160"/>
      <c r="J15" s="160"/>
      <c r="K15" s="36"/>
      <c r="L15" s="36"/>
      <c r="M15" s="88"/>
      <c r="N15" s="36"/>
      <c r="O15" s="36"/>
      <c r="P15" s="36"/>
      <c r="Q15" s="36"/>
      <c r="R15" s="36"/>
      <c r="S15" s="75"/>
      <c r="T15" s="55"/>
    </row>
    <row r="16" spans="2:20" ht="16.5">
      <c r="B16" s="73"/>
      <c r="C16" s="85">
        <f>C15+1</f>
        <v>5</v>
      </c>
      <c r="D16" s="86" t="s">
        <v>135</v>
      </c>
      <c r="E16" s="85" t="s">
        <v>56</v>
      </c>
      <c r="F16" s="85">
        <v>1</v>
      </c>
      <c r="G16" s="55"/>
      <c r="H16" s="160"/>
      <c r="I16" s="160"/>
      <c r="J16" s="160"/>
      <c r="K16" s="36"/>
      <c r="L16" s="36"/>
      <c r="M16" s="88"/>
      <c r="N16" s="36"/>
      <c r="O16" s="36"/>
      <c r="P16" s="36"/>
      <c r="Q16" s="36"/>
      <c r="R16" s="36"/>
      <c r="S16" s="166"/>
      <c r="T16" s="55"/>
    </row>
    <row r="17" spans="1:20" ht="16.5">
      <c r="B17" s="73"/>
      <c r="C17" s="85">
        <f>C16+1</f>
        <v>6</v>
      </c>
      <c r="D17" s="86" t="s">
        <v>136</v>
      </c>
      <c r="E17" s="85" t="s">
        <v>56</v>
      </c>
      <c r="F17" s="85">
        <v>1</v>
      </c>
      <c r="G17" s="55"/>
      <c r="H17" s="160">
        <f>SUM(H12:H16)</f>
        <v>0</v>
      </c>
      <c r="I17" s="160">
        <f>SUM(I12:I16)</f>
        <v>0</v>
      </c>
      <c r="J17" s="160">
        <f>SUM(J12:J16)</f>
        <v>0</v>
      </c>
      <c r="K17" s="159">
        <f>SUM(K12:K16)</f>
        <v>0</v>
      </c>
      <c r="L17" s="159">
        <f>SUM(L12:L16)</f>
        <v>0</v>
      </c>
      <c r="M17" s="88"/>
      <c r="N17" s="159">
        <f>SUM(N12:N16)</f>
        <v>0</v>
      </c>
      <c r="O17" s="159">
        <f>SUM(O12:O16)</f>
        <v>0</v>
      </c>
      <c r="P17" s="159">
        <f>SUM(P12:P16)</f>
        <v>0</v>
      </c>
      <c r="Q17" s="159">
        <f>SUM(Q12:Q16)</f>
        <v>0</v>
      </c>
      <c r="R17" s="159">
        <f>SUM(R12:R16)</f>
        <v>0</v>
      </c>
      <c r="S17" s="75"/>
      <c r="T17" s="55"/>
    </row>
    <row r="18" spans="1:20" ht="16.5">
      <c r="B18" s="73"/>
      <c r="C18" s="55"/>
      <c r="D18" s="55"/>
      <c r="E18" s="58"/>
      <c r="F18" s="58"/>
      <c r="G18" s="55"/>
      <c r="H18" s="167"/>
      <c r="I18" s="167"/>
      <c r="J18" s="167"/>
      <c r="K18" s="167"/>
      <c r="L18" s="167"/>
      <c r="M18" s="77"/>
      <c r="N18" s="167"/>
      <c r="O18" s="167"/>
      <c r="P18" s="167"/>
      <c r="Q18" s="167"/>
      <c r="R18" s="167"/>
      <c r="S18" s="75"/>
      <c r="T18" s="55"/>
    </row>
    <row r="19" spans="1:20" ht="16.5">
      <c r="B19" s="73"/>
      <c r="C19" s="99" t="s">
        <v>72</v>
      </c>
      <c r="D19" s="117" t="s">
        <v>137</v>
      </c>
      <c r="E19" s="58"/>
      <c r="F19" s="58"/>
      <c r="G19" s="55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75"/>
      <c r="T19" s="55"/>
    </row>
    <row r="20" spans="1:20" ht="16.5">
      <c r="B20" s="73"/>
      <c r="C20" s="85">
        <f>C17+1</f>
        <v>7</v>
      </c>
      <c r="D20" s="86" t="s">
        <v>138</v>
      </c>
      <c r="E20" s="85" t="s">
        <v>85</v>
      </c>
      <c r="F20" s="85">
        <v>3</v>
      </c>
      <c r="G20" s="55"/>
      <c r="H20" s="160"/>
      <c r="I20" s="160"/>
      <c r="J20" s="160"/>
      <c r="K20" s="36"/>
      <c r="L20" s="36"/>
      <c r="M20" s="88"/>
      <c r="N20" s="36"/>
      <c r="O20" s="36"/>
      <c r="P20" s="36"/>
      <c r="Q20" s="36"/>
      <c r="R20" s="36"/>
      <c r="S20" s="75"/>
      <c r="T20" s="55"/>
    </row>
    <row r="21" spans="1:20" ht="16.5">
      <c r="B21" s="73"/>
      <c r="C21" s="85">
        <f>C20+1</f>
        <v>8</v>
      </c>
      <c r="D21" s="133" t="s">
        <v>139</v>
      </c>
      <c r="E21" s="85" t="s">
        <v>85</v>
      </c>
      <c r="F21" s="85">
        <v>3</v>
      </c>
      <c r="G21" s="55"/>
      <c r="H21" s="160"/>
      <c r="I21" s="160"/>
      <c r="J21" s="160"/>
      <c r="K21" s="36"/>
      <c r="L21" s="36"/>
      <c r="M21" s="88"/>
      <c r="N21" s="36"/>
      <c r="O21" s="36"/>
      <c r="P21" s="36"/>
      <c r="Q21" s="36"/>
      <c r="R21" s="36"/>
      <c r="S21" s="75"/>
      <c r="T21" s="55"/>
    </row>
    <row r="22" spans="1:20" ht="16.5">
      <c r="B22" s="73"/>
      <c r="C22" s="85">
        <f>C21+1</f>
        <v>9</v>
      </c>
      <c r="D22" s="133" t="s">
        <v>140</v>
      </c>
      <c r="E22" s="85" t="s">
        <v>85</v>
      </c>
      <c r="F22" s="85">
        <v>3</v>
      </c>
      <c r="G22" s="55"/>
      <c r="H22" s="160"/>
      <c r="I22" s="160"/>
      <c r="J22" s="160"/>
      <c r="K22" s="36"/>
      <c r="L22" s="36"/>
      <c r="M22" s="88"/>
      <c r="N22" s="36"/>
      <c r="O22" s="36"/>
      <c r="P22" s="36"/>
      <c r="Q22" s="36"/>
      <c r="R22" s="36"/>
      <c r="S22" s="75"/>
      <c r="T22" s="55"/>
    </row>
    <row r="23" spans="1:20" ht="16.5">
      <c r="B23" s="73"/>
      <c r="C23" s="85">
        <f>C22+1</f>
        <v>10</v>
      </c>
      <c r="D23" s="133" t="s">
        <v>141</v>
      </c>
      <c r="E23" s="85" t="s">
        <v>85</v>
      </c>
      <c r="F23" s="85">
        <v>3</v>
      </c>
      <c r="G23" s="55"/>
      <c r="H23" s="160"/>
      <c r="I23" s="160"/>
      <c r="J23" s="160"/>
      <c r="K23" s="36"/>
      <c r="L23" s="36"/>
      <c r="M23" s="88"/>
      <c r="N23" s="36"/>
      <c r="O23" s="36"/>
      <c r="P23" s="36"/>
      <c r="Q23" s="36"/>
      <c r="R23" s="36"/>
      <c r="S23" s="75"/>
      <c r="T23" s="55"/>
    </row>
    <row r="24" spans="1:20" ht="16.5">
      <c r="B24" s="73"/>
      <c r="C24" s="85">
        <f>C23+1</f>
        <v>11</v>
      </c>
      <c r="D24" s="133" t="s">
        <v>142</v>
      </c>
      <c r="E24" s="85" t="s">
        <v>85</v>
      </c>
      <c r="F24" s="85">
        <v>3</v>
      </c>
      <c r="G24" s="55"/>
      <c r="H24" s="160">
        <f>SUM(H20:H23)</f>
        <v>0</v>
      </c>
      <c r="I24" s="160">
        <f>SUM(I20:I23)</f>
        <v>0</v>
      </c>
      <c r="J24" s="160">
        <f>SUM(J20:J23)</f>
        <v>0</v>
      </c>
      <c r="K24" s="159">
        <f>SUM(K20:K23)</f>
        <v>0</v>
      </c>
      <c r="L24" s="159">
        <f>SUM(L20:L23)</f>
        <v>0</v>
      </c>
      <c r="M24" s="88"/>
      <c r="N24" s="159">
        <f>SUM(N20:N23)</f>
        <v>0</v>
      </c>
      <c r="O24" s="159">
        <f>SUM(O20:O23)</f>
        <v>0</v>
      </c>
      <c r="P24" s="159">
        <f>SUM(P20:P23)</f>
        <v>0</v>
      </c>
      <c r="Q24" s="159">
        <f>SUM(Q20:Q23)</f>
        <v>0</v>
      </c>
      <c r="R24" s="159">
        <f>SUM(R20:R23)</f>
        <v>0</v>
      </c>
      <c r="S24" s="75"/>
      <c r="T24" s="55"/>
    </row>
    <row r="25" spans="1:20" ht="16.5">
      <c r="B25" s="73"/>
      <c r="C25" s="55"/>
      <c r="D25" s="55"/>
      <c r="E25" s="58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75"/>
      <c r="T25" s="55"/>
    </row>
    <row r="26" spans="1:20" ht="16.5">
      <c r="A26" s="43"/>
      <c r="C26" s="99" t="s">
        <v>75</v>
      </c>
      <c r="D26" s="117" t="s">
        <v>143</v>
      </c>
      <c r="E26" s="58"/>
      <c r="F26" s="58"/>
      <c r="G26" s="55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43"/>
      <c r="T26" s="55"/>
    </row>
    <row r="27" spans="1:20" ht="16.5">
      <c r="A27" s="43"/>
      <c r="C27" s="85">
        <f>C24+1</f>
        <v>12</v>
      </c>
      <c r="D27" s="86" t="s">
        <v>144</v>
      </c>
      <c r="E27" s="85" t="s">
        <v>85</v>
      </c>
      <c r="F27" s="85">
        <v>3</v>
      </c>
      <c r="G27" s="55"/>
      <c r="H27" s="160"/>
      <c r="I27" s="160"/>
      <c r="J27" s="160"/>
      <c r="K27" s="36"/>
      <c r="L27" s="36"/>
      <c r="M27" s="88"/>
      <c r="N27" s="36"/>
      <c r="O27" s="36"/>
      <c r="P27" s="36"/>
      <c r="Q27" s="36"/>
      <c r="R27" s="36"/>
      <c r="S27" s="43"/>
      <c r="T27" s="55"/>
    </row>
    <row r="28" spans="1:20" ht="16.5">
      <c r="A28" s="43"/>
      <c r="C28" s="85">
        <f>C27+1</f>
        <v>13</v>
      </c>
      <c r="D28" s="86" t="s">
        <v>145</v>
      </c>
      <c r="E28" s="85" t="s">
        <v>85</v>
      </c>
      <c r="F28" s="85">
        <v>3</v>
      </c>
      <c r="G28" s="55"/>
      <c r="H28" s="160"/>
      <c r="I28" s="160"/>
      <c r="J28" s="160"/>
      <c r="K28" s="36"/>
      <c r="L28" s="36"/>
      <c r="M28" s="88"/>
      <c r="N28" s="36"/>
      <c r="O28" s="36"/>
      <c r="P28" s="36"/>
      <c r="Q28" s="36"/>
      <c r="R28" s="36"/>
      <c r="S28" s="43"/>
      <c r="T28" s="55"/>
    </row>
    <row r="29" spans="1:20" ht="16.5">
      <c r="A29" s="43"/>
      <c r="C29" s="85">
        <f>C28+1</f>
        <v>14</v>
      </c>
      <c r="D29" s="133" t="s">
        <v>146</v>
      </c>
      <c r="E29" s="85" t="s">
        <v>85</v>
      </c>
      <c r="F29" s="85">
        <v>3</v>
      </c>
      <c r="G29" s="55"/>
      <c r="H29" s="160">
        <f>SUM(H27:H28)</f>
        <v>0</v>
      </c>
      <c r="I29" s="160">
        <f>SUM(I27:I28)</f>
        <v>0</v>
      </c>
      <c r="J29" s="160">
        <f>SUM(J27:J28)</f>
        <v>0</v>
      </c>
      <c r="K29" s="159">
        <f>SUM(K27:K28)</f>
        <v>0</v>
      </c>
      <c r="L29" s="159">
        <f>SUM(L27:L28)</f>
        <v>0</v>
      </c>
      <c r="M29" s="88"/>
      <c r="N29" s="159">
        <f>SUM(N27:N28)</f>
        <v>0</v>
      </c>
      <c r="O29" s="159">
        <f>SUM(O27:O28)</f>
        <v>0</v>
      </c>
      <c r="P29" s="159">
        <f>SUM(P27:P28)</f>
        <v>0</v>
      </c>
      <c r="Q29" s="159">
        <f>SUM(Q27:Q28)</f>
        <v>0</v>
      </c>
      <c r="R29" s="159">
        <f>SUM(R27:R28)</f>
        <v>0</v>
      </c>
      <c r="S29" s="43"/>
      <c r="T29" s="55"/>
    </row>
    <row r="30" spans="1:20" ht="16.5">
      <c r="A30" s="43"/>
      <c r="S30" s="43"/>
      <c r="T30" s="55"/>
    </row>
    <row r="31" spans="1:20" ht="16.5">
      <c r="A31" s="43"/>
      <c r="C31" s="99" t="s">
        <v>77</v>
      </c>
      <c r="D31" s="117" t="s">
        <v>147</v>
      </c>
      <c r="E31" s="58"/>
      <c r="F31" s="58"/>
      <c r="G31" s="55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43"/>
      <c r="T31" s="55"/>
    </row>
    <row r="32" spans="1:20" ht="16.5">
      <c r="A32" s="43"/>
      <c r="C32" s="85">
        <f>C29+1</f>
        <v>15</v>
      </c>
      <c r="D32" s="86" t="s">
        <v>147</v>
      </c>
      <c r="E32" s="85" t="s">
        <v>85</v>
      </c>
      <c r="F32" s="85">
        <v>3</v>
      </c>
      <c r="G32" s="55"/>
      <c r="H32" s="160"/>
      <c r="I32" s="160"/>
      <c r="J32" s="160"/>
      <c r="K32" s="36"/>
      <c r="L32" s="36"/>
      <c r="M32" s="88"/>
      <c r="N32" s="36"/>
      <c r="O32" s="36"/>
      <c r="P32" s="36"/>
      <c r="Q32" s="36"/>
      <c r="R32" s="36"/>
      <c r="S32" s="43"/>
      <c r="T32" s="55"/>
    </row>
    <row r="33" spans="1:20" ht="16.5">
      <c r="A33" s="43"/>
      <c r="S33" s="43"/>
      <c r="T33" s="55"/>
    </row>
    <row r="34" spans="1:20" ht="16.5">
      <c r="A34" s="43"/>
      <c r="C34" s="99" t="s">
        <v>104</v>
      </c>
      <c r="D34" s="117" t="s">
        <v>110</v>
      </c>
      <c r="E34" s="58"/>
      <c r="F34" s="58"/>
      <c r="G34" s="55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43"/>
      <c r="T34" s="55"/>
    </row>
    <row r="35" spans="1:20" ht="16.5">
      <c r="A35" s="43"/>
      <c r="C35" s="85">
        <f>C32+1</f>
        <v>16</v>
      </c>
      <c r="D35" s="86" t="s">
        <v>148</v>
      </c>
      <c r="E35" s="85" t="s">
        <v>85</v>
      </c>
      <c r="F35" s="85">
        <v>3</v>
      </c>
      <c r="G35" s="55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59">
        <f>SUM(K24,K29,K32)</f>
        <v>0</v>
      </c>
      <c r="L35" s="159">
        <f>SUM(L24,L29,L32)</f>
        <v>0</v>
      </c>
      <c r="M35" s="88"/>
      <c r="N35" s="159">
        <f>SUM(N24,N29,N32)</f>
        <v>0</v>
      </c>
      <c r="O35" s="159">
        <f>SUM(O24,O29,O32)</f>
        <v>0</v>
      </c>
      <c r="P35" s="159">
        <f>SUM(P24,P29,P32)</f>
        <v>0</v>
      </c>
      <c r="Q35" s="159">
        <f>SUM(Q24,Q29,Q32)</f>
        <v>0</v>
      </c>
      <c r="R35" s="159">
        <f>SUM(R24,R29,R32)</f>
        <v>0</v>
      </c>
      <c r="S35" s="43"/>
      <c r="T35" s="55"/>
    </row>
    <row r="36" spans="1:20" ht="17" thickBot="1">
      <c r="A36" s="43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  <c r="T36" s="55"/>
    </row>
    <row r="37" spans="1:20" ht="16.5"/>
    <row r="38" spans="1:20" ht="17" thickBot="1"/>
    <row r="39" spans="1:20" ht="16.5">
      <c r="B39" s="138"/>
      <c r="C39" s="139"/>
      <c r="D39" s="140"/>
      <c r="E39" s="141"/>
      <c r="F39" s="141"/>
      <c r="G39" s="140"/>
      <c r="H39" s="140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0"/>
    </row>
    <row r="40" spans="1:20" ht="16.5">
      <c r="B40" s="142"/>
      <c r="C40" s="109" t="s">
        <v>62</v>
      </c>
      <c r="D40" s="110"/>
      <c r="E40" s="111"/>
      <c r="F40" s="143"/>
      <c r="G40" s="110"/>
      <c r="H40" s="110"/>
      <c r="S40" s="43"/>
    </row>
    <row r="41" spans="1:20" ht="16.5">
      <c r="B41" s="142"/>
      <c r="C41" s="144"/>
      <c r="D41" s="110"/>
      <c r="E41" s="111"/>
      <c r="F41" s="143"/>
      <c r="G41" s="110"/>
      <c r="H41" s="110"/>
      <c r="S41" s="43"/>
    </row>
    <row r="42" spans="1:20" ht="16.5">
      <c r="B42" s="142"/>
      <c r="C42" s="56"/>
      <c r="D42" s="55"/>
      <c r="E42" s="58"/>
      <c r="F42" s="58"/>
      <c r="G42" s="55"/>
      <c r="H42" s="55"/>
      <c r="I42" s="55"/>
      <c r="J42" s="55"/>
      <c r="K42" s="55"/>
      <c r="L42" s="55"/>
      <c r="M42" s="55"/>
      <c r="N42" s="177" t="str">
        <f>Inflation!$N$5</f>
        <v>Transmission Price Control 2027</v>
      </c>
      <c r="O42" s="178"/>
      <c r="P42" s="178"/>
      <c r="Q42" s="178"/>
      <c r="R42" s="179"/>
      <c r="S42" s="43"/>
    </row>
    <row r="43" spans="1:20" ht="16.5">
      <c r="B43" s="145"/>
      <c r="C43" s="77"/>
      <c r="D43" s="58"/>
      <c r="E43" s="58"/>
      <c r="F43" s="58"/>
      <c r="G43" s="58"/>
      <c r="H43" s="113">
        <f>Inflation!$H$6</f>
        <v>-5</v>
      </c>
      <c r="I43" s="113">
        <f>Inflation!$I$6</f>
        <v>-4</v>
      </c>
      <c r="J43" s="113">
        <f>Inflation!$J$6</f>
        <v>-3</v>
      </c>
      <c r="K43" s="113">
        <f>Inflation!$K$6</f>
        <v>-2</v>
      </c>
      <c r="L43" s="113">
        <f>Inflation!$L$6</f>
        <v>-1</v>
      </c>
      <c r="M43" s="79"/>
      <c r="N43" s="113">
        <f>Inflation!$N$6</f>
        <v>1</v>
      </c>
      <c r="O43" s="113">
        <f>Inflation!$O$6</f>
        <v>2</v>
      </c>
      <c r="P43" s="113">
        <f>Inflation!$P$6</f>
        <v>3</v>
      </c>
      <c r="Q43" s="113">
        <f>Inflation!$Q$6</f>
        <v>4</v>
      </c>
      <c r="R43" s="113">
        <f>Inflation!$R$6</f>
        <v>5</v>
      </c>
      <c r="S43" s="43"/>
    </row>
    <row r="44" spans="1:20" ht="18" customHeight="1">
      <c r="B44" s="142"/>
      <c r="C44" s="93"/>
      <c r="D44" s="94"/>
      <c r="E44" s="91"/>
      <c r="F44" s="91"/>
      <c r="G44" s="55"/>
      <c r="H44" s="180" t="str">
        <f>Inflation!$H$7</f>
        <v>GAS
YEAR
2022-23</v>
      </c>
      <c r="I44" s="180" t="str">
        <f>Inflation!$I$7</f>
        <v>GAS
YEAR
2023-24</v>
      </c>
      <c r="J44" s="180" t="str">
        <f>Inflation!$J$7</f>
        <v>GAS
YEAR
2024-25</v>
      </c>
      <c r="K44" s="180" t="str">
        <f>Inflation!$K$7</f>
        <v>GAS
YEAR
2025-26</v>
      </c>
      <c r="L44" s="180" t="str">
        <f>Inflation!$L$7</f>
        <v>GAS
YEAR
2026-27</v>
      </c>
      <c r="M44" s="114"/>
      <c r="N44" s="180" t="str">
        <f>Inflation!$N$7</f>
        <v>GAS
YEAR
2027-28</v>
      </c>
      <c r="O44" s="180" t="str">
        <f>Inflation!$O$7</f>
        <v>GAS
YEAR
2028-29</v>
      </c>
      <c r="P44" s="180" t="str">
        <f>Inflation!$P$7</f>
        <v>GAS
YEAR
2029-30</v>
      </c>
      <c r="Q44" s="180" t="str">
        <f>Inflation!$Q$7</f>
        <v>GAS
YEAR
2030-31</v>
      </c>
      <c r="R44" s="180" t="str">
        <f>Inflation!$R$7</f>
        <v>GAS
YEAR
2031-32</v>
      </c>
      <c r="S44" s="43"/>
    </row>
    <row r="45" spans="1:20" ht="16.5">
      <c r="B45" s="142"/>
      <c r="C45" s="95"/>
      <c r="D45" s="89" t="s">
        <v>51</v>
      </c>
      <c r="E45" s="90" t="s">
        <v>52</v>
      </c>
      <c r="F45" s="90" t="s">
        <v>53</v>
      </c>
      <c r="G45" s="55"/>
      <c r="H45" s="181"/>
      <c r="I45" s="181"/>
      <c r="J45" s="181"/>
      <c r="K45" s="181"/>
      <c r="L45" s="181"/>
      <c r="M45" s="114"/>
      <c r="N45" s="181"/>
      <c r="O45" s="181"/>
      <c r="P45" s="181"/>
      <c r="Q45" s="181"/>
      <c r="R45" s="181"/>
      <c r="S45" s="43"/>
    </row>
    <row r="46" spans="1:20" ht="16.5">
      <c r="B46" s="142"/>
      <c r="C46" s="96"/>
      <c r="D46" s="97"/>
      <c r="E46" s="92"/>
      <c r="F46" s="92"/>
      <c r="G46" s="55"/>
      <c r="H46" s="182"/>
      <c r="I46" s="182"/>
      <c r="J46" s="182"/>
      <c r="K46" s="182"/>
      <c r="L46" s="182"/>
      <c r="M46" s="115"/>
      <c r="N46" s="182"/>
      <c r="O46" s="182"/>
      <c r="P46" s="182"/>
      <c r="Q46" s="182"/>
      <c r="R46" s="182"/>
      <c r="S46" s="43"/>
    </row>
    <row r="47" spans="1:20" ht="16.5">
      <c r="B47" s="146"/>
      <c r="C47" s="116"/>
      <c r="D47" s="116"/>
      <c r="E47" s="116"/>
      <c r="F47" s="116"/>
      <c r="G47" s="116"/>
      <c r="H47" s="116"/>
      <c r="S47" s="43"/>
    </row>
    <row r="48" spans="1:20" ht="16.5">
      <c r="B48" s="146"/>
      <c r="C48" s="99" t="s">
        <v>114</v>
      </c>
      <c r="D48" s="117" t="s">
        <v>110</v>
      </c>
      <c r="E48" s="111"/>
      <c r="F48" s="111"/>
      <c r="G48" s="110"/>
      <c r="H48" s="110"/>
      <c r="S48" s="43"/>
    </row>
    <row r="49" spans="2:19" ht="16.5">
      <c r="B49" s="146"/>
      <c r="C49" s="85">
        <f>C35+1</f>
        <v>17</v>
      </c>
      <c r="D49" s="86" t="s">
        <v>120</v>
      </c>
      <c r="E49" s="147" t="s">
        <v>58</v>
      </c>
      <c r="F49" s="147">
        <v>1</v>
      </c>
      <c r="G49" s="110"/>
      <c r="H49" s="41"/>
      <c r="I49" s="41"/>
      <c r="J49" s="41"/>
      <c r="K49" s="41"/>
      <c r="L49" s="158">
        <f>'Frontier Shift'!$L$30</f>
        <v>2.1135451561678953E-2</v>
      </c>
      <c r="M49" s="79"/>
      <c r="N49" s="158">
        <f>'Frontier Shift'!$N$30</f>
        <v>2.0268220774132262E-2</v>
      </c>
      <c r="O49" s="158">
        <f>'Frontier Shift'!$O$30</f>
        <v>2.0134022465991497E-2</v>
      </c>
      <c r="P49" s="158">
        <f>'Frontier Shift'!$P$30</f>
        <v>2.0605906547490616E-2</v>
      </c>
      <c r="Q49" s="158">
        <f>'Frontier Shift'!$Q$30</f>
        <v>1.8922248184602308E-2</v>
      </c>
      <c r="R49" s="158">
        <f>'Frontier Shift'!$R$30</f>
        <v>1.8922248184602308E-2</v>
      </c>
      <c r="S49" s="43"/>
    </row>
    <row r="50" spans="2:19" ht="16.5">
      <c r="B50" s="148"/>
      <c r="C50" s="85">
        <f>C49+1</f>
        <v>18</v>
      </c>
      <c r="D50" s="149" t="s">
        <v>121</v>
      </c>
      <c r="E50" s="150" t="s">
        <v>58</v>
      </c>
      <c r="F50" s="150">
        <v>1</v>
      </c>
      <c r="G50" s="109"/>
      <c r="H50" s="41"/>
      <c r="I50" s="41"/>
      <c r="J50" s="41"/>
      <c r="K50" s="41"/>
      <c r="L50" s="158">
        <f>'Frontier Shift'!$L$31</f>
        <v>2.1135451561678953E-2</v>
      </c>
      <c r="M50" s="114"/>
      <c r="N50" s="158">
        <f>'Frontier Shift'!$N$31</f>
        <v>4.0975294337398105E-2</v>
      </c>
      <c r="O50" s="158">
        <f>'Frontier Shift'!$O$31</f>
        <v>6.0284319306649792E-2</v>
      </c>
      <c r="P50" s="158">
        <f>'Frontier Shift'!$P$31</f>
        <v>7.9648012804228507E-2</v>
      </c>
      <c r="Q50" s="158">
        <f>'Frontier Shift'!$Q$31</f>
        <v>9.7063141523138774E-2</v>
      </c>
      <c r="R50" s="158">
        <f>'Frontier Shift'!$R$31</f>
        <v>0.11414873685426308</v>
      </c>
      <c r="S50" s="43"/>
    </row>
    <row r="51" spans="2:19" ht="17" thickBot="1">
      <c r="B51" s="151"/>
      <c r="C51" s="152"/>
      <c r="D51" s="152"/>
      <c r="E51" s="152"/>
      <c r="F51" s="152"/>
      <c r="G51" s="152"/>
      <c r="H51" s="152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6"/>
    </row>
    <row r="52" spans="2:19" ht="16.5"/>
    <row r="53" spans="2:19" ht="17" thickBot="1"/>
    <row r="54" spans="2:19" ht="16.5">
      <c r="B54" s="47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50"/>
    </row>
    <row r="55" spans="2:19" ht="16.5">
      <c r="B55" s="51"/>
      <c r="C55" s="98" t="s">
        <v>154</v>
      </c>
      <c r="S55" s="43"/>
    </row>
    <row r="56" spans="2:19" ht="16.5">
      <c r="B56" s="51"/>
      <c r="S56" s="43"/>
    </row>
    <row r="57" spans="2:19" ht="16.5">
      <c r="B57" s="51"/>
      <c r="C57" s="56"/>
      <c r="D57" s="55"/>
      <c r="E57" s="58"/>
      <c r="F57" s="58"/>
      <c r="G57" s="55"/>
      <c r="H57" s="55"/>
      <c r="I57" s="55"/>
      <c r="J57" s="55"/>
      <c r="K57" s="55"/>
      <c r="L57" s="55"/>
      <c r="M57" s="55"/>
      <c r="N57" s="177" t="str">
        <f>Inflation!$N$5</f>
        <v>Transmission Price Control 2027</v>
      </c>
      <c r="O57" s="178"/>
      <c r="P57" s="178"/>
      <c r="Q57" s="178"/>
      <c r="R57" s="179"/>
      <c r="S57" s="43"/>
    </row>
    <row r="58" spans="2:19" ht="16.5">
      <c r="B58" s="51"/>
      <c r="C58" s="77"/>
      <c r="D58" s="58"/>
      <c r="E58" s="58"/>
      <c r="F58" s="58"/>
      <c r="G58" s="58"/>
      <c r="H58" s="113">
        <f>Inflation!$H$6</f>
        <v>-5</v>
      </c>
      <c r="I58" s="113">
        <f>Inflation!$I$6</f>
        <v>-4</v>
      </c>
      <c r="J58" s="113">
        <f>Inflation!$J$6</f>
        <v>-3</v>
      </c>
      <c r="K58" s="113">
        <f>Inflation!$K$6</f>
        <v>-2</v>
      </c>
      <c r="L58" s="113">
        <f>Inflation!$L$6</f>
        <v>-1</v>
      </c>
      <c r="M58" s="79"/>
      <c r="N58" s="113">
        <f>Inflation!$N$6</f>
        <v>1</v>
      </c>
      <c r="O58" s="113">
        <f>Inflation!$O$6</f>
        <v>2</v>
      </c>
      <c r="P58" s="113">
        <f>Inflation!$P$6</f>
        <v>3</v>
      </c>
      <c r="Q58" s="113">
        <f>Inflation!$Q$6</f>
        <v>4</v>
      </c>
      <c r="R58" s="113">
        <f>Inflation!$R$6</f>
        <v>5</v>
      </c>
      <c r="S58" s="43"/>
    </row>
    <row r="59" spans="2:19" ht="18" customHeight="1">
      <c r="B59" s="51"/>
      <c r="C59" s="93"/>
      <c r="D59" s="94"/>
      <c r="E59" s="91"/>
      <c r="F59" s="91"/>
      <c r="G59" s="55"/>
      <c r="H59" s="180" t="str">
        <f>Inflation!$H$7</f>
        <v>GAS
YEAR
2022-23</v>
      </c>
      <c r="I59" s="180" t="str">
        <f>Inflation!$I$7</f>
        <v>GAS
YEAR
2023-24</v>
      </c>
      <c r="J59" s="180" t="str">
        <f>Inflation!$J$7</f>
        <v>GAS
YEAR
2024-25</v>
      </c>
      <c r="K59" s="180" t="str">
        <f>Inflation!$K$7</f>
        <v>GAS
YEAR
2025-26</v>
      </c>
      <c r="L59" s="180" t="str">
        <f>Inflation!$L$7</f>
        <v>GAS
YEAR
2026-27</v>
      </c>
      <c r="M59" s="114"/>
      <c r="N59" s="180" t="str">
        <f>Inflation!$N$7</f>
        <v>GAS
YEAR
2027-28</v>
      </c>
      <c r="O59" s="180" t="str">
        <f>Inflation!$O$7</f>
        <v>GAS
YEAR
2028-29</v>
      </c>
      <c r="P59" s="180" t="str">
        <f>Inflation!$P$7</f>
        <v>GAS
YEAR
2029-30</v>
      </c>
      <c r="Q59" s="180" t="str">
        <f>Inflation!$Q$7</f>
        <v>GAS
YEAR
2030-31</v>
      </c>
      <c r="R59" s="180" t="str">
        <f>Inflation!$R$7</f>
        <v>GAS
YEAR
2031-32</v>
      </c>
      <c r="S59" s="43"/>
    </row>
    <row r="60" spans="2:19" ht="16.5">
      <c r="B60" s="51"/>
      <c r="C60" s="95"/>
      <c r="D60" s="89" t="s">
        <v>51</v>
      </c>
      <c r="E60" s="90" t="s">
        <v>52</v>
      </c>
      <c r="F60" s="90" t="s">
        <v>53</v>
      </c>
      <c r="G60" s="55"/>
      <c r="H60" s="181"/>
      <c r="I60" s="181"/>
      <c r="J60" s="181"/>
      <c r="K60" s="181"/>
      <c r="L60" s="181"/>
      <c r="M60" s="114"/>
      <c r="N60" s="181"/>
      <c r="O60" s="181"/>
      <c r="P60" s="181"/>
      <c r="Q60" s="181"/>
      <c r="R60" s="181"/>
      <c r="S60" s="43"/>
    </row>
    <row r="61" spans="2:19" ht="16.5">
      <c r="B61" s="51"/>
      <c r="C61" s="96"/>
      <c r="D61" s="97"/>
      <c r="E61" s="92"/>
      <c r="F61" s="92"/>
      <c r="G61" s="55"/>
      <c r="H61" s="182"/>
      <c r="I61" s="182"/>
      <c r="J61" s="182"/>
      <c r="K61" s="182"/>
      <c r="L61" s="182"/>
      <c r="M61" s="115"/>
      <c r="N61" s="182"/>
      <c r="O61" s="182"/>
      <c r="P61" s="182"/>
      <c r="Q61" s="182"/>
      <c r="R61" s="182"/>
      <c r="S61" s="43"/>
    </row>
    <row r="62" spans="2:19" ht="16.5">
      <c r="B62" s="51"/>
      <c r="S62" s="43"/>
    </row>
    <row r="63" spans="2:19" ht="16.5">
      <c r="B63" s="51"/>
      <c r="C63" s="99" t="s">
        <v>106</v>
      </c>
      <c r="D63" s="117" t="s">
        <v>110</v>
      </c>
      <c r="E63" s="58"/>
      <c r="F63" s="58"/>
      <c r="G63" s="55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43"/>
    </row>
    <row r="64" spans="2:19" ht="16.5">
      <c r="B64" s="51"/>
      <c r="C64" s="85">
        <f>C50+1</f>
        <v>19</v>
      </c>
      <c r="D64" s="133" t="s">
        <v>150</v>
      </c>
      <c r="E64" s="85" t="s">
        <v>85</v>
      </c>
      <c r="F64" s="85">
        <v>3</v>
      </c>
      <c r="G64" s="55"/>
      <c r="H64" s="41"/>
      <c r="I64" s="41"/>
      <c r="J64" s="41"/>
      <c r="K64" s="41"/>
      <c r="L64" s="159">
        <f>L35*(1-L$50)</f>
        <v>0</v>
      </c>
      <c r="M64" s="88"/>
      <c r="N64" s="159">
        <f t="shared" ref="N64:R64" si="0">N35*(1-N$50)</f>
        <v>0</v>
      </c>
      <c r="O64" s="159">
        <f t="shared" si="0"/>
        <v>0</v>
      </c>
      <c r="P64" s="159">
        <f t="shared" si="0"/>
        <v>0</v>
      </c>
      <c r="Q64" s="159">
        <f t="shared" si="0"/>
        <v>0</v>
      </c>
      <c r="R64" s="159">
        <f t="shared" si="0"/>
        <v>0</v>
      </c>
      <c r="S64" s="43"/>
    </row>
    <row r="65" spans="2:20" ht="17" thickBot="1">
      <c r="B65" s="64"/>
      <c r="C65" s="153"/>
      <c r="D65" s="154"/>
      <c r="E65" s="153"/>
      <c r="F65" s="153"/>
      <c r="G65" s="155"/>
      <c r="H65" s="156"/>
      <c r="I65" s="156"/>
      <c r="J65" s="156"/>
      <c r="K65" s="156"/>
      <c r="L65" s="156"/>
      <c r="M65" s="155"/>
      <c r="N65" s="156"/>
      <c r="O65" s="156"/>
      <c r="P65" s="156"/>
      <c r="Q65" s="156"/>
      <c r="R65" s="156"/>
      <c r="S65" s="66"/>
    </row>
    <row r="66" spans="2:20" ht="16.5">
      <c r="C66" s="164" t="s">
        <v>123</v>
      </c>
      <c r="T66" s="55"/>
    </row>
    <row r="67" spans="2:20" ht="16.5">
      <c r="T67" s="55"/>
    </row>
  </sheetData>
  <mergeCells count="33">
    <mergeCell ref="J44:J46"/>
    <mergeCell ref="P44:P46"/>
    <mergeCell ref="N5:R5"/>
    <mergeCell ref="N42:R42"/>
    <mergeCell ref="N57:R57"/>
    <mergeCell ref="N7:N9"/>
    <mergeCell ref="O7:O9"/>
    <mergeCell ref="P7:P9"/>
    <mergeCell ref="Q7:Q9"/>
    <mergeCell ref="R7:R9"/>
    <mergeCell ref="N44:N46"/>
    <mergeCell ref="O44:O46"/>
    <mergeCell ref="H7:H9"/>
    <mergeCell ref="I7:I9"/>
    <mergeCell ref="J7:J9"/>
    <mergeCell ref="K7:K9"/>
    <mergeCell ref="L7:L9"/>
    <mergeCell ref="H44:H46"/>
    <mergeCell ref="I44:I46"/>
    <mergeCell ref="Q44:Q46"/>
    <mergeCell ref="R44:R46"/>
    <mergeCell ref="H59:H61"/>
    <mergeCell ref="I59:I61"/>
    <mergeCell ref="J59:J61"/>
    <mergeCell ref="K59:K61"/>
    <mergeCell ref="L59:L61"/>
    <mergeCell ref="N59:N61"/>
    <mergeCell ref="O59:O61"/>
    <mergeCell ref="P59:P61"/>
    <mergeCell ref="Q59:Q61"/>
    <mergeCell ref="R59:R61"/>
    <mergeCell ref="K44:K46"/>
    <mergeCell ref="L44:L46"/>
  </mergeCells>
  <pageMargins left="0.70866141732283472" right="0.70866141732283472" top="0.74803149606299213" bottom="0.74803149606299213" header="0.31496062992125984" footer="0.31496062992125984"/>
  <pageSetup paperSize="8" scale="63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3"/>
  <sheetViews>
    <sheetView showGridLines="0" view="pageBreakPreview" zoomScale="60" zoomScaleNormal="60" zoomScalePageLayoutView="60" workbookViewId="0"/>
  </sheetViews>
  <sheetFormatPr defaultColWidth="0" defaultRowHeight="15.5" zeroHeight="1"/>
  <cols>
    <col min="1" max="1" width="1.84375" style="25" customWidth="1"/>
    <col min="2" max="2" width="2.69140625" customWidth="1"/>
    <col min="3" max="3" width="9.23046875" customWidth="1"/>
    <col min="4" max="4" width="36.69140625" bestFit="1" customWidth="1"/>
    <col min="5" max="5" width="6.23046875" bestFit="1" customWidth="1"/>
    <col min="6" max="6" width="3.3046875" bestFit="1" customWidth="1"/>
    <col min="7" max="12" width="9.23046875" customWidth="1"/>
    <col min="13" max="13" width="2.69140625" customWidth="1"/>
    <col min="14" max="18" width="9.23046875" customWidth="1"/>
    <col min="19" max="22" width="2.69140625" customWidth="1"/>
    <col min="23" max="23" width="2.69140625" style="25" customWidth="1"/>
    <col min="24" max="24" width="0" hidden="1" customWidth="1"/>
    <col min="25" max="16384" width="9.23046875" hidden="1"/>
  </cols>
  <sheetData>
    <row r="1" spans="1:23" ht="16" thickBot="1"/>
    <row r="2" spans="1:23"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8"/>
      <c r="W2" s="26"/>
    </row>
    <row r="3" spans="1:23">
      <c r="B3" s="9"/>
      <c r="H3" s="35" t="s">
        <v>155</v>
      </c>
      <c r="N3" s="35" t="s">
        <v>156</v>
      </c>
      <c r="R3" s="5"/>
      <c r="W3" s="26"/>
    </row>
    <row r="4" spans="1:23">
      <c r="B4" s="9"/>
      <c r="C4" s="31" t="s">
        <v>157</v>
      </c>
      <c r="R4" s="5"/>
      <c r="W4" s="26"/>
    </row>
    <row r="5" spans="1:23">
      <c r="B5" s="9"/>
      <c r="H5" s="183" t="s">
        <v>158</v>
      </c>
      <c r="I5" s="184"/>
      <c r="J5" s="184"/>
      <c r="K5" s="184"/>
      <c r="L5" s="185"/>
      <c r="N5" s="183" t="s">
        <v>158</v>
      </c>
      <c r="O5" s="184"/>
      <c r="P5" s="184"/>
      <c r="Q5" s="184"/>
      <c r="R5" s="186"/>
      <c r="W5" s="26"/>
    </row>
    <row r="6" spans="1:23">
      <c r="A6" s="28"/>
      <c r="B6" s="9"/>
      <c r="H6" s="11">
        <v>1</v>
      </c>
      <c r="I6" s="11">
        <v>2</v>
      </c>
      <c r="J6" s="11">
        <v>3</v>
      </c>
      <c r="K6" s="11">
        <v>4</v>
      </c>
      <c r="L6" s="11">
        <v>5</v>
      </c>
      <c r="N6" s="11">
        <v>1</v>
      </c>
      <c r="O6" s="11">
        <v>2</v>
      </c>
      <c r="P6" s="11">
        <v>3</v>
      </c>
      <c r="Q6" s="11">
        <v>4</v>
      </c>
      <c r="R6" s="32">
        <v>5</v>
      </c>
      <c r="W6" s="27"/>
    </row>
    <row r="7" spans="1:23">
      <c r="B7" s="9"/>
      <c r="C7" s="12"/>
      <c r="D7" s="13"/>
      <c r="E7" s="14"/>
      <c r="F7" s="14"/>
      <c r="G7" s="10"/>
      <c r="H7" s="15" t="s">
        <v>159</v>
      </c>
      <c r="I7" s="15" t="s">
        <v>159</v>
      </c>
      <c r="J7" s="15" t="s">
        <v>159</v>
      </c>
      <c r="K7" s="15" t="s">
        <v>159</v>
      </c>
      <c r="L7" s="15" t="s">
        <v>159</v>
      </c>
      <c r="N7" s="15" t="s">
        <v>159</v>
      </c>
      <c r="O7" s="15" t="s">
        <v>159</v>
      </c>
      <c r="P7" s="15" t="s">
        <v>159</v>
      </c>
      <c r="Q7" s="15" t="s">
        <v>159</v>
      </c>
      <c r="R7" s="33" t="s">
        <v>159</v>
      </c>
      <c r="W7" s="26"/>
    </row>
    <row r="8" spans="1:23">
      <c r="B8" s="9"/>
      <c r="C8" s="16"/>
      <c r="D8" s="17" t="s">
        <v>51</v>
      </c>
      <c r="E8" s="15" t="s">
        <v>52</v>
      </c>
      <c r="F8" s="15" t="s">
        <v>53</v>
      </c>
      <c r="G8" s="10"/>
      <c r="H8" s="15" t="s">
        <v>160</v>
      </c>
      <c r="I8" s="15" t="s">
        <v>161</v>
      </c>
      <c r="J8" s="15" t="s">
        <v>161</v>
      </c>
      <c r="K8" s="15" t="s">
        <v>160</v>
      </c>
      <c r="L8" s="15" t="s">
        <v>160</v>
      </c>
      <c r="N8" s="15" t="s">
        <v>160</v>
      </c>
      <c r="O8" s="15" t="s">
        <v>161</v>
      </c>
      <c r="P8" s="15" t="s">
        <v>161</v>
      </c>
      <c r="Q8" s="15" t="s">
        <v>160</v>
      </c>
      <c r="R8" s="33" t="s">
        <v>160</v>
      </c>
      <c r="W8" s="26"/>
    </row>
    <row r="9" spans="1:23">
      <c r="B9" s="9"/>
      <c r="C9" s="18"/>
      <c r="D9" s="19"/>
      <c r="E9" s="20"/>
      <c r="F9" s="20"/>
      <c r="G9" s="10"/>
      <c r="H9" s="21" t="s">
        <v>162</v>
      </c>
      <c r="I9" s="21" t="s">
        <v>163</v>
      </c>
      <c r="J9" s="21" t="s">
        <v>164</v>
      </c>
      <c r="K9" s="21" t="s">
        <v>165</v>
      </c>
      <c r="L9" s="21" t="s">
        <v>166</v>
      </c>
      <c r="N9" s="21" t="s">
        <v>162</v>
      </c>
      <c r="O9" s="21" t="s">
        <v>163</v>
      </c>
      <c r="P9" s="21" t="s">
        <v>164</v>
      </c>
      <c r="Q9" s="21" t="s">
        <v>165</v>
      </c>
      <c r="R9" s="34" t="s">
        <v>166</v>
      </c>
      <c r="W9" s="26"/>
    </row>
    <row r="10" spans="1:23">
      <c r="B10" s="9"/>
      <c r="R10" s="5"/>
      <c r="W10" s="26"/>
    </row>
    <row r="11" spans="1:23">
      <c r="B11" s="9"/>
      <c r="R11" s="5"/>
      <c r="W11" s="26"/>
    </row>
    <row r="12" spans="1:23">
      <c r="B12" s="9"/>
      <c r="C12" s="22">
        <v>1</v>
      </c>
      <c r="D12" s="23" t="s">
        <v>167</v>
      </c>
      <c r="E12" s="24" t="s">
        <v>85</v>
      </c>
      <c r="F12" s="24">
        <v>3</v>
      </c>
      <c r="G12" s="10"/>
      <c r="H12" s="29">
        <v>0.41243083128497077</v>
      </c>
      <c r="I12" s="29">
        <v>0.40884104109695302</v>
      </c>
      <c r="J12" s="29">
        <v>0.40588807133033383</v>
      </c>
      <c r="K12" s="29">
        <v>0.40300932901068054</v>
      </c>
      <c r="L12" s="29">
        <v>0.40008561363401679</v>
      </c>
      <c r="N12" s="29">
        <f>H12*(Inflation!$K$12/261.1)</f>
        <v>0.22072330591772776</v>
      </c>
      <c r="O12" s="29">
        <f>I12*(Inflation!$K$12/261.1)</f>
        <v>0.21880213441999649</v>
      </c>
      <c r="P12" s="29">
        <f>J12*(Inflation!$K$12/261.1)</f>
        <v>0.21722177427298087</v>
      </c>
      <c r="Q12" s="29">
        <f>K12*(Inflation!$K$12/261.1)</f>
        <v>0.21568113891432092</v>
      </c>
      <c r="R12" s="29">
        <f>L12*(Inflation!$K$12/261.1)</f>
        <v>0.21411643503054695</v>
      </c>
      <c r="W12" s="26"/>
    </row>
    <row r="13" spans="1:23">
      <c r="B13" s="9"/>
      <c r="C13" s="22">
        <f>C12+1</f>
        <v>2</v>
      </c>
      <c r="D13" s="23" t="s">
        <v>168</v>
      </c>
      <c r="E13" s="24" t="s">
        <v>85</v>
      </c>
      <c r="F13" s="24">
        <v>3</v>
      </c>
      <c r="G13" s="10"/>
      <c r="H13" s="29">
        <v>0.11043497360941487</v>
      </c>
      <c r="I13" s="29">
        <v>0.12705582886055547</v>
      </c>
      <c r="J13" s="29">
        <v>0.15035699030624267</v>
      </c>
      <c r="K13" s="29">
        <v>0.12524350343742907</v>
      </c>
      <c r="L13" s="29">
        <v>0.11406031868300769</v>
      </c>
      <c r="N13" s="29">
        <f>H13*(Inflation!$K$12/261.1)</f>
        <v>5.9102207242999902E-2</v>
      </c>
      <c r="O13" s="29">
        <f>I13*(Inflation!$K$12/261.1)</f>
        <v>6.7997299073990922E-2</v>
      </c>
      <c r="P13" s="29">
        <f>J13*(Inflation!$K$12/261.1)</f>
        <v>8.0467534070707558E-2</v>
      </c>
      <c r="Q13" s="29">
        <f>K13*(Inflation!$K$12/261.1)</f>
        <v>6.7027385021870001E-2</v>
      </c>
      <c r="R13" s="29">
        <f>L13*(Inflation!$K$12/261.1)</f>
        <v>6.1042406881428618E-2</v>
      </c>
      <c r="W13" s="26"/>
    </row>
    <row r="14" spans="1:23">
      <c r="B14" s="9"/>
      <c r="C14" s="22">
        <f t="shared" ref="C14:C20" si="0">C13+1</f>
        <v>3</v>
      </c>
      <c r="D14" s="23" t="s">
        <v>169</v>
      </c>
      <c r="E14" s="24" t="s">
        <v>85</v>
      </c>
      <c r="F14" s="24">
        <v>3</v>
      </c>
      <c r="G14" s="10"/>
      <c r="H14" s="29">
        <v>0.46767281457475235</v>
      </c>
      <c r="I14" s="29">
        <v>0.44588789410479202</v>
      </c>
      <c r="J14" s="29">
        <v>0.41726549210911501</v>
      </c>
      <c r="K14" s="29">
        <v>0.41406877209535226</v>
      </c>
      <c r="L14" s="29">
        <v>0.41106482367821928</v>
      </c>
      <c r="N14" s="29">
        <f>H14*(Inflation!$K$12/261.1)</f>
        <v>0.25028751948338995</v>
      </c>
      <c r="O14" s="29">
        <f>I14*(Inflation!$K$12/261.1)</f>
        <v>0.23862874108822671</v>
      </c>
      <c r="P14" s="29">
        <f>J14*(Inflation!$K$12/261.1)</f>
        <v>0.22331070297718453</v>
      </c>
      <c r="Q14" s="29">
        <f>K14*(Inflation!$K$12/261.1)</f>
        <v>0.22159989341589945</v>
      </c>
      <c r="R14" s="29">
        <f>L14*(Inflation!$K$12/261.1)</f>
        <v>0.21999225069100872</v>
      </c>
      <c r="W14" s="26"/>
    </row>
    <row r="15" spans="1:23">
      <c r="B15" s="9"/>
      <c r="C15" s="22">
        <f t="shared" si="0"/>
        <v>4</v>
      </c>
      <c r="D15" s="23" t="s">
        <v>170</v>
      </c>
      <c r="E15" s="24" t="s">
        <v>85</v>
      </c>
      <c r="F15" s="24">
        <v>3</v>
      </c>
      <c r="G15" s="10"/>
      <c r="H15" s="29">
        <v>0</v>
      </c>
      <c r="I15" s="29">
        <v>0</v>
      </c>
      <c r="J15" s="29">
        <v>0</v>
      </c>
      <c r="K15" s="29">
        <v>0</v>
      </c>
      <c r="L15" s="29">
        <v>0</v>
      </c>
      <c r="N15" s="29">
        <f>H15*(Inflation!$K$12/261.1)</f>
        <v>0</v>
      </c>
      <c r="O15" s="29">
        <f>I15*(Inflation!$K$12/261.1)</f>
        <v>0</v>
      </c>
      <c r="P15" s="29">
        <f>J15*(Inflation!$K$12/261.1)</f>
        <v>0</v>
      </c>
      <c r="Q15" s="29">
        <f>K15*(Inflation!$K$12/261.1)</f>
        <v>0</v>
      </c>
      <c r="R15" s="29">
        <f>L15*(Inflation!$K$12/261.1)</f>
        <v>0</v>
      </c>
      <c r="W15" s="26"/>
    </row>
    <row r="16" spans="1:23">
      <c r="B16" s="9"/>
      <c r="C16" s="22">
        <f t="shared" si="0"/>
        <v>5</v>
      </c>
      <c r="D16" s="23" t="s">
        <v>171</v>
      </c>
      <c r="E16" s="24" t="s">
        <v>85</v>
      </c>
      <c r="F16" s="24">
        <v>3</v>
      </c>
      <c r="G16" s="10"/>
      <c r="H16" s="29">
        <v>0</v>
      </c>
      <c r="I16" s="29">
        <v>0</v>
      </c>
      <c r="J16" s="29">
        <v>0</v>
      </c>
      <c r="K16" s="29">
        <v>0</v>
      </c>
      <c r="L16" s="29">
        <v>0</v>
      </c>
      <c r="N16" s="29">
        <f>H16*(Inflation!$K$12/261.1)</f>
        <v>0</v>
      </c>
      <c r="O16" s="29">
        <f>I16*(Inflation!$K$12/261.1)</f>
        <v>0</v>
      </c>
      <c r="P16" s="29">
        <f>J16*(Inflation!$K$12/261.1)</f>
        <v>0</v>
      </c>
      <c r="Q16" s="29">
        <f>K16*(Inflation!$K$12/261.1)</f>
        <v>0</v>
      </c>
      <c r="R16" s="29">
        <f>L16*(Inflation!$K$12/261.1)</f>
        <v>0</v>
      </c>
      <c r="W16" s="26"/>
    </row>
    <row r="17" spans="2:23">
      <c r="B17" s="9"/>
      <c r="C17" s="22">
        <f t="shared" si="0"/>
        <v>6</v>
      </c>
      <c r="D17" s="23" t="s">
        <v>172</v>
      </c>
      <c r="E17" s="24" t="s">
        <v>85</v>
      </c>
      <c r="F17" s="24">
        <v>3</v>
      </c>
      <c r="G17" s="10"/>
      <c r="H17" s="29">
        <v>0.13885858704646156</v>
      </c>
      <c r="I17" s="29">
        <v>0.15879580722415698</v>
      </c>
      <c r="J17" s="29">
        <v>0.13998016539996397</v>
      </c>
      <c r="K17" s="29">
        <v>0.12396662914970677</v>
      </c>
      <c r="L17" s="29">
        <v>0.12318159751394193</v>
      </c>
      <c r="N17" s="29">
        <f>H17*(Inflation!$K$12/261.1)</f>
        <v>7.4313858380733636E-2</v>
      </c>
      <c r="O17" s="29">
        <f>I17*(Inflation!$K$12/261.1)</f>
        <v>8.4983790923652422E-2</v>
      </c>
      <c r="P17" s="29">
        <f>J17*(Inflation!$K$12/261.1)</f>
        <v>7.4914100805043959E-2</v>
      </c>
      <c r="Q17" s="29">
        <f>K17*(Inflation!$K$12/261.1)</f>
        <v>6.634403185656633E-2</v>
      </c>
      <c r="R17" s="29">
        <f>L17*(Inflation!$K$12/261.1)</f>
        <v>6.5923901340726468E-2</v>
      </c>
      <c r="W17" s="26"/>
    </row>
    <row r="18" spans="2:23">
      <c r="B18" s="9"/>
      <c r="C18" s="22">
        <f t="shared" si="0"/>
        <v>7</v>
      </c>
      <c r="D18" s="23" t="s">
        <v>173</v>
      </c>
      <c r="E18" s="24" t="s">
        <v>85</v>
      </c>
      <c r="F18" s="24">
        <v>3</v>
      </c>
      <c r="G18" s="10"/>
      <c r="H18" s="29">
        <v>0</v>
      </c>
      <c r="I18" s="29">
        <v>0</v>
      </c>
      <c r="J18" s="29">
        <v>0</v>
      </c>
      <c r="K18" s="29">
        <v>0</v>
      </c>
      <c r="L18" s="29">
        <v>0</v>
      </c>
      <c r="N18" s="29">
        <f>H18*(Inflation!$K$12/261.1)</f>
        <v>0</v>
      </c>
      <c r="O18" s="29">
        <f>I18*(Inflation!$K$12/261.1)</f>
        <v>0</v>
      </c>
      <c r="P18" s="29">
        <f>J18*(Inflation!$K$12/261.1)</f>
        <v>0</v>
      </c>
      <c r="Q18" s="29">
        <f>K18*(Inflation!$K$12/261.1)</f>
        <v>0</v>
      </c>
      <c r="R18" s="29">
        <f>L18*(Inflation!$K$12/261.1)</f>
        <v>0</v>
      </c>
      <c r="W18" s="26"/>
    </row>
    <row r="19" spans="2:23">
      <c r="B19" s="9"/>
      <c r="C19" s="22">
        <f t="shared" si="0"/>
        <v>8</v>
      </c>
      <c r="D19" s="23" t="s">
        <v>174</v>
      </c>
      <c r="E19" s="24" t="s">
        <v>85</v>
      </c>
      <c r="F19" s="24">
        <v>3</v>
      </c>
      <c r="G19" s="10"/>
      <c r="H19" s="29">
        <v>2.5541252194576397E-2</v>
      </c>
      <c r="I19" s="29">
        <v>2.5318941616504158E-2</v>
      </c>
      <c r="J19" s="29">
        <v>2.5136068417385672E-2</v>
      </c>
      <c r="K19" s="29">
        <v>2.4957792018018569E-2</v>
      </c>
      <c r="L19" s="29">
        <v>2.4776730501478036E-2</v>
      </c>
      <c r="N19" s="29">
        <f>H19*(Inflation!$K$12/261.1)</f>
        <v>1.3669079016476422E-2</v>
      </c>
      <c r="O19" s="29">
        <f>I19*(Inflation!$K$12/261.1)</f>
        <v>1.3550103610152638E-2</v>
      </c>
      <c r="P19" s="29">
        <f>J19*(Inflation!$K$12/261.1)</f>
        <v>1.3452234163905315E-2</v>
      </c>
      <c r="Q19" s="29">
        <f>K19*(Inflation!$K$12/261.1)</f>
        <v>1.3356824817051157E-2</v>
      </c>
      <c r="R19" s="29">
        <f>L19*(Inflation!$K$12/261.1)</f>
        <v>1.3259924940820299E-2</v>
      </c>
      <c r="W19" s="26"/>
    </row>
    <row r="20" spans="2:23">
      <c r="B20" s="9"/>
      <c r="C20" s="22">
        <f t="shared" si="0"/>
        <v>9</v>
      </c>
      <c r="D20" s="23" t="s">
        <v>175</v>
      </c>
      <c r="E20" s="24" t="s">
        <v>85</v>
      </c>
      <c r="F20" s="24">
        <v>3</v>
      </c>
      <c r="G20" s="10"/>
      <c r="H20" s="30">
        <v>1.1549384587101761</v>
      </c>
      <c r="I20" s="30">
        <v>1.1658995129029619</v>
      </c>
      <c r="J20" s="30">
        <v>1.1386267875630411</v>
      </c>
      <c r="K20" s="30">
        <v>1.0912460257111871</v>
      </c>
      <c r="L20" s="30">
        <v>1.0731690840106636</v>
      </c>
      <c r="N20" s="29">
        <f>H20*(Inflation!$K$12/261.1)</f>
        <v>0.61809597004132777</v>
      </c>
      <c r="O20" s="29">
        <f>I20*(Inflation!$K$12/261.1)</f>
        <v>0.62396206911601937</v>
      </c>
      <c r="P20" s="29">
        <f>J20*(Inflation!$K$12/261.1)</f>
        <v>0.60936634628982222</v>
      </c>
      <c r="Q20" s="29">
        <f>K20*(Inflation!$K$12/261.1)</f>
        <v>0.58400927402570779</v>
      </c>
      <c r="R20" s="29">
        <f>L20*(Inflation!$K$12/261.1)</f>
        <v>0.57433491888453103</v>
      </c>
      <c r="W20" s="26"/>
    </row>
    <row r="21" spans="2:23" ht="16" thickBot="1"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"/>
      <c r="W21" s="26"/>
    </row>
    <row r="22" spans="2:23">
      <c r="C22" s="1"/>
      <c r="W22" s="26"/>
    </row>
    <row r="23" spans="2:23"/>
  </sheetData>
  <mergeCells count="2">
    <mergeCell ref="H5:L5"/>
    <mergeCell ref="N5:R5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91"/>
  <sheetViews>
    <sheetView showGridLines="0" showRuler="0" zoomScaleNormal="100" zoomScaleSheetLayoutView="120" workbookViewId="0"/>
  </sheetViews>
  <sheetFormatPr defaultColWidth="0" defaultRowHeight="0" customHeight="1" zeroHeight="1"/>
  <cols>
    <col min="1" max="2" width="2.23046875" style="37" customWidth="1"/>
    <col min="3" max="3" width="54" style="37" customWidth="1"/>
    <col min="4" max="4" width="13.23046875" style="37" customWidth="1"/>
    <col min="5" max="6" width="9.23046875" style="37" customWidth="1"/>
    <col min="7" max="7" width="2.69140625" style="37" customWidth="1"/>
    <col min="8" max="8" width="0" style="37" hidden="1" customWidth="1"/>
    <col min="9" max="16384" width="9.23046875" style="37" hidden="1"/>
  </cols>
  <sheetData>
    <row r="1" spans="2:7" ht="16.5"/>
    <row r="2" spans="2:7" ht="16.5">
      <c r="B2" s="47"/>
      <c r="C2" s="46"/>
      <c r="D2" s="46"/>
      <c r="E2" s="46"/>
      <c r="F2" s="50"/>
    </row>
    <row r="3" spans="2:7" ht="16.5">
      <c r="B3" s="51"/>
      <c r="C3" s="36"/>
      <c r="E3" s="42" t="s">
        <v>26</v>
      </c>
      <c r="F3" s="43"/>
      <c r="G3" s="55"/>
    </row>
    <row r="4" spans="2:7" ht="16.5">
      <c r="B4" s="51"/>
      <c r="D4" s="44"/>
      <c r="E4" s="44"/>
      <c r="F4" s="43"/>
      <c r="G4" s="55"/>
    </row>
    <row r="5" spans="2:7" ht="16.5">
      <c r="B5" s="51"/>
      <c r="C5" s="38"/>
      <c r="D5" s="44"/>
      <c r="E5" s="44" t="s">
        <v>27</v>
      </c>
      <c r="F5" s="43"/>
      <c r="G5" s="55"/>
    </row>
    <row r="6" spans="2:7" ht="16.5">
      <c r="B6" s="51"/>
      <c r="D6" s="44"/>
      <c r="E6" s="44"/>
      <c r="F6" s="43"/>
      <c r="G6" s="55"/>
    </row>
    <row r="7" spans="2:7" ht="16.5">
      <c r="B7" s="51"/>
      <c r="C7" s="39"/>
      <c r="E7" s="44" t="s">
        <v>28</v>
      </c>
      <c r="F7" s="43"/>
      <c r="G7" s="58"/>
    </row>
    <row r="8" spans="2:7" ht="16.5">
      <c r="B8" s="51"/>
      <c r="D8" s="44"/>
      <c r="E8" s="44"/>
      <c r="F8" s="43"/>
      <c r="G8" s="55"/>
    </row>
    <row r="9" spans="2:7" ht="16.5">
      <c r="B9" s="51"/>
      <c r="C9" s="40"/>
      <c r="D9" s="44"/>
      <c r="E9" s="44" t="s">
        <v>29</v>
      </c>
      <c r="F9" s="43"/>
      <c r="G9" s="55"/>
    </row>
    <row r="10" spans="2:7" ht="16.5">
      <c r="B10" s="51"/>
      <c r="F10" s="43"/>
      <c r="G10" s="55"/>
    </row>
    <row r="11" spans="2:7" ht="16.5">
      <c r="B11" s="51"/>
      <c r="C11" s="41"/>
      <c r="E11" s="42" t="s">
        <v>30</v>
      </c>
      <c r="F11" s="43"/>
      <c r="G11" s="55"/>
    </row>
    <row r="12" spans="2:7" ht="16.5">
      <c r="B12" s="64"/>
      <c r="C12" s="65"/>
      <c r="D12" s="65"/>
      <c r="E12" s="68"/>
      <c r="F12" s="66"/>
      <c r="G12" s="55"/>
    </row>
    <row r="13" spans="2:7" ht="16.5">
      <c r="G13" s="55"/>
    </row>
    <row r="14" spans="2:7" ht="16.5" hidden="1">
      <c r="G14" s="55"/>
    </row>
    <row r="15" spans="2:7" ht="16.5" hidden="1">
      <c r="G15" s="55"/>
    </row>
    <row r="16" spans="2:7" ht="16.5" hidden="1">
      <c r="G16" s="55"/>
    </row>
    <row r="17" spans="7:7" ht="16.5" hidden="1">
      <c r="G17" s="55"/>
    </row>
    <row r="18" spans="7:7" ht="16.5" hidden="1">
      <c r="G18" s="55"/>
    </row>
    <row r="19" spans="7:7" ht="16.5" hidden="1">
      <c r="G19" s="55"/>
    </row>
    <row r="20" spans="7:7" ht="16.5" hidden="1">
      <c r="G20" s="55"/>
    </row>
    <row r="21" spans="7:7" ht="16.5" hidden="1">
      <c r="G21" s="55"/>
    </row>
    <row r="22" spans="7:7" ht="16.5" hidden="1">
      <c r="G22" s="55"/>
    </row>
    <row r="23" spans="7:7" ht="16.5" hidden="1">
      <c r="G23" s="55"/>
    </row>
    <row r="24" spans="7:7" ht="16.5" hidden="1">
      <c r="G24" s="55"/>
    </row>
    <row r="25" spans="7:7" ht="16.5" hidden="1">
      <c r="G25" s="55"/>
    </row>
    <row r="26" spans="7:7" ht="16.5" hidden="1">
      <c r="G26" s="55"/>
    </row>
    <row r="27" spans="7:7" ht="16.5" hidden="1">
      <c r="G27" s="55"/>
    </row>
    <row r="28" spans="7:7" ht="16.5" hidden="1">
      <c r="G28" s="55"/>
    </row>
    <row r="29" spans="7:7" ht="16.5" hidden="1">
      <c r="G29" s="55"/>
    </row>
    <row r="30" spans="7:7" ht="16.5" hidden="1">
      <c r="G30" s="55"/>
    </row>
    <row r="31" spans="7:7" ht="16.5" hidden="1">
      <c r="G31" s="55"/>
    </row>
    <row r="32" spans="7:7" ht="16.5" hidden="1">
      <c r="G32" s="55"/>
    </row>
    <row r="33" spans="7:7" ht="16.5" hidden="1">
      <c r="G33" s="55"/>
    </row>
    <row r="34" spans="7:7" ht="16.5" hidden="1">
      <c r="G34" s="55"/>
    </row>
    <row r="35" spans="7:7" ht="16.5" hidden="1">
      <c r="G35" s="55"/>
    </row>
    <row r="36" spans="7:7" ht="16.5" hidden="1">
      <c r="G36" s="55"/>
    </row>
    <row r="37" spans="7:7" ht="16.5" hidden="1">
      <c r="G37" s="55"/>
    </row>
    <row r="38" spans="7:7" ht="16.5" hidden="1">
      <c r="G38" s="55"/>
    </row>
    <row r="39" spans="7:7" ht="16.5" hidden="1">
      <c r="G39" s="55"/>
    </row>
    <row r="40" spans="7:7" ht="16.5" hidden="1">
      <c r="G40" s="55"/>
    </row>
    <row r="41" spans="7:7" ht="16.5" hidden="1">
      <c r="G41" s="55"/>
    </row>
    <row r="42" spans="7:7" ht="16.5" hidden="1">
      <c r="G42" s="67"/>
    </row>
    <row r="43" spans="7:7" ht="16.5" hidden="1"/>
    <row r="44" spans="7:7" ht="16.5" hidden="1"/>
    <row r="45" spans="7:7" ht="16.5" hidden="1"/>
    <row r="46" spans="7:7" ht="16.5" hidden="1"/>
    <row r="47" spans="7:7" ht="16.5" hidden="1"/>
    <row r="48" spans="7:7" ht="16.5" hidden="1"/>
    <row r="49" ht="16.5" hidden="1"/>
    <row r="50" ht="16.5" hidden="1"/>
    <row r="51" ht="16.5" hidden="1"/>
    <row r="52" ht="16.5" hidden="1"/>
    <row r="53" ht="16.5" hidden="1"/>
    <row r="54" ht="16.5" hidden="1"/>
    <row r="55" ht="16.5" hidden="1"/>
    <row r="56" ht="16.5" hidden="1"/>
    <row r="57" ht="16.5" hidden="1"/>
    <row r="58" ht="16.5" hidden="1"/>
    <row r="59" ht="16.5" hidden="1"/>
    <row r="60" ht="16.5" hidden="1"/>
    <row r="61" ht="16.5" hidden="1"/>
    <row r="62" ht="16.5" hidden="1"/>
    <row r="63" ht="16.5" hidden="1"/>
    <row r="64" ht="16.5" hidden="1"/>
    <row r="65" ht="16.5" hidden="1"/>
    <row r="66" ht="16.5" hidden="1"/>
    <row r="67" ht="16.5" hidden="1"/>
    <row r="68" ht="16.5" hidden="1"/>
    <row r="69" ht="16.5" hidden="1"/>
    <row r="70" ht="16.5" hidden="1"/>
    <row r="71" ht="16.5" hidden="1"/>
    <row r="72" ht="16.5" hidden="1"/>
    <row r="73" ht="16.5" hidden="1"/>
    <row r="74" ht="16.5" hidden="1"/>
    <row r="75" ht="16.5" hidden="1"/>
    <row r="76" ht="16.5" hidden="1"/>
    <row r="77" ht="16.5" hidden="1"/>
    <row r="78" ht="16.5" hidden="1"/>
    <row r="79" ht="16.5" hidden="1"/>
    <row r="80" ht="16.5" hidden="1"/>
    <row r="81" ht="16.5" hidden="1"/>
    <row r="82" ht="16.5" hidden="1"/>
    <row r="83" ht="16.5" hidden="1"/>
    <row r="84" ht="16.5" hidden="1"/>
    <row r="85" ht="16.5" hidden="1"/>
    <row r="86" ht="16.5" hidden="1"/>
    <row r="87" ht="16.5" hidden="1"/>
    <row r="88" ht="16.5" hidden="1"/>
    <row r="89" ht="16.5" hidden="1"/>
    <row r="90" ht="16.5" hidden="1"/>
    <row r="91" ht="16.5" hidden="1"/>
  </sheetData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C5E4-E33A-4013-B7F0-5DB015C9FC5E}">
  <sheetPr>
    <pageSetUpPr autoPageBreaks="0"/>
  </sheetPr>
  <dimension ref="A1:L113"/>
  <sheetViews>
    <sheetView showGridLines="0" zoomScaleNormal="100" workbookViewId="0"/>
  </sheetViews>
  <sheetFormatPr defaultColWidth="0" defaultRowHeight="18" customHeight="1" zeroHeight="1"/>
  <cols>
    <col min="1" max="1" width="2.23046875" style="37" customWidth="1"/>
    <col min="2" max="2" width="3.69140625" style="37" customWidth="1"/>
    <col min="3" max="3" width="12.69140625" style="37" customWidth="1"/>
    <col min="4" max="4" width="12.23046875" style="37" customWidth="1"/>
    <col min="5" max="5" width="22.3046875" style="37" bestFit="1" customWidth="1"/>
    <col min="6" max="6" width="20.84375" style="37" bestFit="1" customWidth="1"/>
    <col min="7" max="7" width="7.23046875" style="37" bestFit="1" customWidth="1"/>
    <col min="8" max="8" width="12.4609375" style="37" bestFit="1" customWidth="1"/>
    <col min="9" max="9" width="3.3046875" style="37" customWidth="1"/>
    <col min="10" max="10" width="2.69140625" style="37" customWidth="1"/>
    <col min="11" max="12" width="0" style="37" hidden="1" customWidth="1"/>
    <col min="13" max="16384" width="8.84375" style="37" hidden="1"/>
  </cols>
  <sheetData>
    <row r="1" spans="2:10" ht="16.5">
      <c r="B1" s="45"/>
      <c r="C1" s="46"/>
      <c r="D1" s="46"/>
      <c r="E1" s="46"/>
      <c r="F1" s="46"/>
      <c r="G1" s="46"/>
      <c r="H1" s="46"/>
      <c r="I1" s="45"/>
    </row>
    <row r="2" spans="2:10" ht="16.5">
      <c r="B2" s="47"/>
      <c r="C2" s="48"/>
      <c r="D2" s="49"/>
      <c r="E2" s="46"/>
      <c r="F2" s="46"/>
      <c r="G2" s="46"/>
      <c r="H2" s="46"/>
      <c r="I2" s="50"/>
    </row>
    <row r="3" spans="2:10" ht="16.5">
      <c r="B3" s="51"/>
      <c r="C3" s="52" t="s">
        <v>0</v>
      </c>
      <c r="D3" s="53"/>
      <c r="E3" s="54"/>
      <c r="F3" s="54"/>
      <c r="G3" s="54"/>
      <c r="I3" s="43"/>
      <c r="J3" s="55"/>
    </row>
    <row r="4" spans="2:10" ht="16.5">
      <c r="B4" s="51"/>
      <c r="C4" s="55"/>
      <c r="D4" s="55"/>
      <c r="I4" s="43"/>
      <c r="J4" s="55"/>
    </row>
    <row r="5" spans="2:10" ht="16.5">
      <c r="B5" s="51"/>
      <c r="C5" s="56" t="s">
        <v>31</v>
      </c>
      <c r="D5" s="55"/>
      <c r="I5" s="43"/>
      <c r="J5" s="55"/>
    </row>
    <row r="6" spans="2:10" ht="16.5">
      <c r="B6" s="51"/>
      <c r="I6" s="43"/>
      <c r="J6" s="55"/>
    </row>
    <row r="7" spans="2:10" ht="16.5">
      <c r="B7" s="51"/>
      <c r="C7" s="57" t="s">
        <v>32</v>
      </c>
      <c r="D7" s="57" t="s">
        <v>33</v>
      </c>
      <c r="E7" s="57" t="s">
        <v>34</v>
      </c>
      <c r="F7" s="57" t="s">
        <v>35</v>
      </c>
      <c r="G7" s="57" t="s">
        <v>36</v>
      </c>
      <c r="H7" s="57" t="s">
        <v>37</v>
      </c>
      <c r="I7" s="43"/>
      <c r="J7" s="58"/>
    </row>
    <row r="8" spans="2:10" ht="16.5">
      <c r="B8" s="51"/>
      <c r="C8" s="57"/>
      <c r="D8" s="57"/>
      <c r="E8" s="57"/>
      <c r="F8" s="57"/>
      <c r="G8" s="57"/>
      <c r="H8" s="57"/>
      <c r="I8" s="43"/>
      <c r="J8" s="55"/>
    </row>
    <row r="9" spans="2:10" ht="16.5">
      <c r="B9" s="51"/>
      <c r="C9" s="59"/>
      <c r="D9" s="60"/>
      <c r="E9" s="61"/>
      <c r="F9" s="61"/>
      <c r="G9" s="61"/>
      <c r="H9" s="61"/>
      <c r="I9" s="43"/>
      <c r="J9" s="55"/>
    </row>
    <row r="10" spans="2:10" ht="16.5">
      <c r="B10" s="51"/>
      <c r="C10" s="59"/>
      <c r="D10" s="62"/>
      <c r="E10" s="61"/>
      <c r="F10" s="61"/>
      <c r="G10" s="61"/>
      <c r="H10" s="61"/>
      <c r="I10" s="43"/>
      <c r="J10" s="55"/>
    </row>
    <row r="11" spans="2:10" ht="16.5">
      <c r="B11" s="51"/>
      <c r="C11" s="59"/>
      <c r="D11" s="62"/>
      <c r="E11" s="61"/>
      <c r="F11" s="61"/>
      <c r="G11" s="61"/>
      <c r="H11" s="61"/>
      <c r="I11" s="43"/>
      <c r="J11" s="55"/>
    </row>
    <row r="12" spans="2:10" ht="16.5">
      <c r="B12" s="51"/>
      <c r="C12" s="59"/>
      <c r="D12" s="62"/>
      <c r="E12" s="61"/>
      <c r="F12" s="61"/>
      <c r="G12" s="61"/>
      <c r="H12" s="61"/>
      <c r="I12" s="43"/>
      <c r="J12" s="55"/>
    </row>
    <row r="13" spans="2:10" ht="16.5">
      <c r="B13" s="51"/>
      <c r="C13" s="63"/>
      <c r="D13" s="62"/>
      <c r="E13" s="61"/>
      <c r="F13" s="61"/>
      <c r="G13" s="61"/>
      <c r="H13" s="61"/>
      <c r="I13" s="43"/>
      <c r="J13" s="55"/>
    </row>
    <row r="14" spans="2:10" ht="16.5">
      <c r="B14" s="51"/>
      <c r="C14" s="63"/>
      <c r="D14" s="62"/>
      <c r="E14" s="61"/>
      <c r="F14" s="61"/>
      <c r="G14" s="61"/>
      <c r="H14" s="61"/>
      <c r="I14" s="43"/>
      <c r="J14" s="55"/>
    </row>
    <row r="15" spans="2:10" ht="16.5">
      <c r="B15" s="51"/>
      <c r="C15" s="59"/>
      <c r="D15" s="62"/>
      <c r="E15" s="61"/>
      <c r="F15" s="61"/>
      <c r="G15" s="61"/>
      <c r="H15" s="61"/>
      <c r="I15" s="43"/>
      <c r="J15" s="55"/>
    </row>
    <row r="16" spans="2:10" ht="16.5">
      <c r="B16" s="51"/>
      <c r="C16" s="63"/>
      <c r="D16" s="62"/>
      <c r="E16" s="61"/>
      <c r="F16" s="61"/>
      <c r="G16" s="61"/>
      <c r="H16" s="61"/>
      <c r="I16" s="43"/>
      <c r="J16" s="55"/>
    </row>
    <row r="17" spans="2:10" ht="16.5">
      <c r="B17" s="51"/>
      <c r="C17" s="63"/>
      <c r="D17" s="62"/>
      <c r="E17" s="61"/>
      <c r="F17" s="61"/>
      <c r="G17" s="61"/>
      <c r="H17" s="61"/>
      <c r="I17" s="43"/>
      <c r="J17" s="55"/>
    </row>
    <row r="18" spans="2:10" ht="16.5">
      <c r="B18" s="64"/>
      <c r="C18" s="65"/>
      <c r="D18" s="65"/>
      <c r="E18" s="65"/>
      <c r="F18" s="65"/>
      <c r="G18" s="65"/>
      <c r="H18" s="65"/>
      <c r="I18" s="66"/>
      <c r="J18" s="55"/>
    </row>
    <row r="19" spans="2:10" ht="16.5">
      <c r="J19" s="55"/>
    </row>
    <row r="20" spans="2:10" ht="16.5" hidden="1">
      <c r="J20" s="55"/>
    </row>
    <row r="21" spans="2:10" ht="16.5" hidden="1">
      <c r="J21" s="55"/>
    </row>
    <row r="22" spans="2:10" ht="16.5" hidden="1">
      <c r="J22" s="55"/>
    </row>
    <row r="23" spans="2:10" ht="16.5" hidden="1">
      <c r="J23" s="55"/>
    </row>
    <row r="24" spans="2:10" ht="16.5" hidden="1">
      <c r="J24" s="55"/>
    </row>
    <row r="25" spans="2:10" ht="16.5" hidden="1">
      <c r="J25" s="55"/>
    </row>
    <row r="26" spans="2:10" ht="16.5" hidden="1">
      <c r="J26" s="55"/>
    </row>
    <row r="27" spans="2:10" ht="16.5" hidden="1">
      <c r="J27" s="55"/>
    </row>
    <row r="28" spans="2:10" ht="16.5" hidden="1">
      <c r="J28" s="55"/>
    </row>
    <row r="29" spans="2:10" ht="16.5" hidden="1">
      <c r="J29" s="55"/>
    </row>
    <row r="30" spans="2:10" ht="16.5" hidden="1">
      <c r="J30" s="67"/>
    </row>
    <row r="113" ht="16.5"/>
  </sheetData>
  <pageMargins left="0.7" right="0.7" top="0.75" bottom="0.75" header="0.3" footer="0.3"/>
  <pageSetup paperSize="9" scale="72" orientation="landscape" horizontalDpi="1800" verticalDpi="18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T53"/>
  <sheetViews>
    <sheetView showGridLines="0" zoomScaleNormal="100" zoomScaleSheetLayoutView="110" workbookViewId="0"/>
  </sheetViews>
  <sheetFormatPr defaultColWidth="0" defaultRowHeight="18" customHeight="1" zeroHeight="1"/>
  <cols>
    <col min="1" max="1" width="1.84375" style="37" customWidth="1"/>
    <col min="2" max="2" width="2.69140625" style="37" customWidth="1"/>
    <col min="3" max="3" width="6.23046875" style="37" customWidth="1"/>
    <col min="4" max="4" width="41.53515625" style="37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1:20" ht="16.5"/>
    <row r="2" spans="1:20" ht="16.5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1:20" ht="16.5">
      <c r="B3" s="73"/>
      <c r="C3" s="56" t="s">
        <v>38</v>
      </c>
      <c r="D3" s="55"/>
      <c r="E3" s="58"/>
      <c r="F3" s="74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1:20" ht="16.5">
      <c r="B4" s="73"/>
      <c r="C4" s="98" t="s">
        <v>39</v>
      </c>
      <c r="D4" s="55"/>
      <c r="E4" s="58"/>
      <c r="F4" s="74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1:20" ht="16.5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2" t="s">
        <v>40</v>
      </c>
      <c r="O5" s="173"/>
      <c r="P5" s="173"/>
      <c r="Q5" s="173"/>
      <c r="R5" s="174"/>
      <c r="S5" s="75"/>
      <c r="T5" s="55"/>
    </row>
    <row r="6" spans="1:20" s="42" customFormat="1" ht="16.5">
      <c r="B6" s="76"/>
      <c r="C6" s="77"/>
      <c r="D6" s="58"/>
      <c r="E6" s="58"/>
      <c r="F6" s="58"/>
      <c r="G6" s="58"/>
      <c r="H6" s="78">
        <v>-5</v>
      </c>
      <c r="I6" s="78">
        <v>-4</v>
      </c>
      <c r="J6" s="78">
        <v>-3</v>
      </c>
      <c r="K6" s="78">
        <v>-2</v>
      </c>
      <c r="L6" s="78">
        <v>-1</v>
      </c>
      <c r="M6" s="79"/>
      <c r="N6" s="78">
        <v>1</v>
      </c>
      <c r="O6" s="78">
        <v>2</v>
      </c>
      <c r="P6" s="78">
        <v>3</v>
      </c>
      <c r="Q6" s="78">
        <v>4</v>
      </c>
      <c r="R6" s="78">
        <v>5</v>
      </c>
      <c r="S6" s="80"/>
      <c r="T6" s="58"/>
    </row>
    <row r="7" spans="1:20" ht="35.25" customHeight="1">
      <c r="B7" s="73"/>
      <c r="C7" s="93"/>
      <c r="D7" s="94"/>
      <c r="E7" s="91"/>
      <c r="F7" s="91"/>
      <c r="G7" s="55"/>
      <c r="H7" s="175" t="s">
        <v>41</v>
      </c>
      <c r="I7" s="175" t="s">
        <v>42</v>
      </c>
      <c r="J7" s="175" t="s">
        <v>43</v>
      </c>
      <c r="K7" s="175" t="s">
        <v>44</v>
      </c>
      <c r="L7" s="175" t="s">
        <v>45</v>
      </c>
      <c r="M7" s="81"/>
      <c r="N7" s="175" t="s">
        <v>46</v>
      </c>
      <c r="O7" s="175" t="s">
        <v>47</v>
      </c>
      <c r="P7" s="175" t="s">
        <v>48</v>
      </c>
      <c r="Q7" s="175" t="s">
        <v>49</v>
      </c>
      <c r="R7" s="175" t="s">
        <v>50</v>
      </c>
      <c r="S7" s="75"/>
      <c r="T7" s="55"/>
    </row>
    <row r="8" spans="1:20" ht="16.5">
      <c r="B8" s="73"/>
      <c r="C8" s="95"/>
      <c r="D8" s="89" t="s">
        <v>51</v>
      </c>
      <c r="E8" s="90" t="s">
        <v>52</v>
      </c>
      <c r="F8" s="90" t="s">
        <v>53</v>
      </c>
      <c r="G8" s="55"/>
      <c r="H8" s="176"/>
      <c r="I8" s="176"/>
      <c r="J8" s="176"/>
      <c r="K8" s="176"/>
      <c r="L8" s="176"/>
      <c r="M8" s="81"/>
      <c r="N8" s="176"/>
      <c r="O8" s="176"/>
      <c r="P8" s="176"/>
      <c r="Q8" s="176"/>
      <c r="R8" s="176"/>
      <c r="S8" s="75"/>
      <c r="T8" s="55"/>
    </row>
    <row r="9" spans="1:20" ht="16.5">
      <c r="B9" s="73"/>
      <c r="C9" s="96"/>
      <c r="D9" s="97"/>
      <c r="E9" s="92"/>
      <c r="F9" s="92"/>
      <c r="G9" s="55"/>
      <c r="H9" s="176"/>
      <c r="I9" s="176"/>
      <c r="J9" s="176"/>
      <c r="K9" s="176"/>
      <c r="L9" s="176"/>
      <c r="M9" s="81"/>
      <c r="N9" s="176"/>
      <c r="O9" s="176"/>
      <c r="P9" s="176"/>
      <c r="Q9" s="176"/>
      <c r="R9" s="176"/>
      <c r="S9" s="75"/>
      <c r="T9" s="55"/>
    </row>
    <row r="10" spans="1:20" ht="16.5">
      <c r="B10" s="73"/>
      <c r="C10" s="55"/>
      <c r="D10" s="55"/>
      <c r="E10" s="58"/>
      <c r="F10" s="58"/>
      <c r="G10" s="55"/>
      <c r="H10" s="82">
        <v>44986</v>
      </c>
      <c r="I10" s="82">
        <v>45352</v>
      </c>
      <c r="J10" s="82">
        <v>45717</v>
      </c>
      <c r="K10" s="82">
        <v>46082</v>
      </c>
      <c r="L10" s="82">
        <v>46447</v>
      </c>
      <c r="M10" s="83"/>
      <c r="N10" s="82">
        <v>46813</v>
      </c>
      <c r="O10" s="82">
        <v>47178</v>
      </c>
      <c r="P10" s="82">
        <v>11018</v>
      </c>
      <c r="Q10" s="82">
        <v>11383</v>
      </c>
      <c r="R10" s="82">
        <v>11749</v>
      </c>
      <c r="S10" s="75"/>
      <c r="T10" s="55"/>
    </row>
    <row r="11" spans="1:20" ht="16.5">
      <c r="B11" s="73"/>
      <c r="C11" s="99" t="s">
        <v>54</v>
      </c>
      <c r="D11" s="100" t="s">
        <v>9</v>
      </c>
      <c r="E11" s="84"/>
      <c r="F11" s="55"/>
      <c r="G11" s="55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5"/>
      <c r="T11" s="55"/>
    </row>
    <row r="12" spans="1:20" ht="16.5">
      <c r="B12" s="73"/>
      <c r="C12" s="85">
        <v>1</v>
      </c>
      <c r="D12" s="86" t="s">
        <v>55</v>
      </c>
      <c r="E12" s="85" t="s">
        <v>56</v>
      </c>
      <c r="F12" s="85">
        <v>1</v>
      </c>
      <c r="G12" s="55"/>
      <c r="H12" s="101">
        <v>126.8</v>
      </c>
      <c r="I12" s="101">
        <v>132.19999999999999</v>
      </c>
      <c r="J12" s="101">
        <v>138</v>
      </c>
      <c r="K12" s="102">
        <v>139.73459500000001</v>
      </c>
      <c r="L12" s="102">
        <v>142.75171700000001</v>
      </c>
      <c r="M12" s="87"/>
      <c r="N12" s="102">
        <v>145.70489599999999</v>
      </c>
      <c r="O12" s="102">
        <v>148.698801</v>
      </c>
      <c r="P12" s="102">
        <v>151.82734099999999</v>
      </c>
      <c r="Q12" s="102">
        <f>P12*(1+AVERAGE(K13:P13))</f>
        <v>154.75566612234036</v>
      </c>
      <c r="R12" s="102">
        <f>Q12*(1+AVERAGE(K13:Q13))</f>
        <v>157.7404704530081</v>
      </c>
      <c r="S12" s="75"/>
      <c r="T12" s="55"/>
    </row>
    <row r="13" spans="1:20" ht="16.5">
      <c r="B13" s="73"/>
      <c r="C13" s="85">
        <f>C12+1</f>
        <v>2</v>
      </c>
      <c r="D13" s="86" t="s">
        <v>57</v>
      </c>
      <c r="E13" s="85" t="s">
        <v>58</v>
      </c>
      <c r="F13" s="85">
        <v>1</v>
      </c>
      <c r="G13" s="55"/>
      <c r="H13" s="103"/>
      <c r="I13" s="104">
        <f>(I12-H12)/H12</f>
        <v>4.258675078864347E-2</v>
      </c>
      <c r="J13" s="104">
        <f>(J12-I12)/I12</f>
        <v>4.3872919818456972E-2</v>
      </c>
      <c r="K13" s="105">
        <f>(K12-J12)/J12</f>
        <v>1.2569528985507341E-2</v>
      </c>
      <c r="L13" s="105">
        <f>(L12-K12)/K12</f>
        <v>2.159180409117728E-2</v>
      </c>
      <c r="M13" s="87"/>
      <c r="N13" s="106">
        <f>(N12-L12)/L12</f>
        <v>2.068751999669452E-2</v>
      </c>
      <c r="O13" s="106">
        <f>(O12-N12)/N12</f>
        <v>2.0547730942411246E-2</v>
      </c>
      <c r="P13" s="106">
        <f t="shared" ref="P13:Q13" si="0">(P12-O12)/O12</f>
        <v>2.1039443350992365E-2</v>
      </c>
      <c r="Q13" s="106">
        <f t="shared" si="0"/>
        <v>1.9287205473356529E-2</v>
      </c>
      <c r="R13" s="106">
        <f>(R12-Q12)/Q12</f>
        <v>1.9287205473356554E-2</v>
      </c>
      <c r="S13" s="75"/>
      <c r="T13" s="55"/>
    </row>
    <row r="14" spans="1:20" ht="16.5">
      <c r="B14" s="73"/>
      <c r="C14" s="85">
        <f>C13+1</f>
        <v>3</v>
      </c>
      <c r="D14" s="86" t="s">
        <v>59</v>
      </c>
      <c r="E14" s="85" t="s">
        <v>56</v>
      </c>
      <c r="F14" s="85">
        <v>3</v>
      </c>
      <c r="G14" s="55"/>
      <c r="H14" s="107">
        <f t="shared" ref="H14:J14" si="1">(H12/$K$12)</f>
        <v>0.90743455477149371</v>
      </c>
      <c r="I14" s="107">
        <f t="shared" si="1"/>
        <v>0.94607924401255095</v>
      </c>
      <c r="J14" s="107">
        <f t="shared" si="1"/>
        <v>0.98758650282701999</v>
      </c>
      <c r="K14" s="108">
        <f>(K12/$K$12)</f>
        <v>1</v>
      </c>
      <c r="L14" s="108">
        <f>(L12/$K$12)</f>
        <v>1.0215918040911773</v>
      </c>
      <c r="M14" s="88"/>
      <c r="N14" s="108">
        <f>(N12/$K$12)</f>
        <v>1.0427260049667728</v>
      </c>
      <c r="O14" s="108">
        <f t="shared" ref="O14:R14" si="2">(O12/$K$12)</f>
        <v>1.0641516583634854</v>
      </c>
      <c r="P14" s="108">
        <f t="shared" si="2"/>
        <v>1.0865408168964885</v>
      </c>
      <c r="Q14" s="108">
        <f t="shared" si="2"/>
        <v>1.1074971528871598</v>
      </c>
      <c r="R14" s="108">
        <f t="shared" si="2"/>
        <v>1.1288576780360517</v>
      </c>
      <c r="S14" s="75"/>
      <c r="T14" s="55"/>
    </row>
    <row r="15" spans="1:20" ht="16.5">
      <c r="A15" s="43"/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/>
      <c r="T15" s="55"/>
    </row>
    <row r="16" spans="1:20" ht="16.5">
      <c r="C16" s="37" t="s">
        <v>60</v>
      </c>
      <c r="T16" s="55"/>
    </row>
    <row r="17" spans="3:20" ht="16.5">
      <c r="C17" s="37" t="s">
        <v>61</v>
      </c>
      <c r="T17" s="55"/>
    </row>
    <row r="18" spans="3:20" ht="16.5">
      <c r="T18" s="55"/>
    </row>
    <row r="19" spans="3:20" ht="16.5" hidden="1">
      <c r="T19" s="55"/>
    </row>
    <row r="20" spans="3:20" ht="16.5" hidden="1">
      <c r="T20" s="55"/>
    </row>
    <row r="21" spans="3:20" ht="16.5" hidden="1">
      <c r="T21" s="55"/>
    </row>
    <row r="22" spans="3:20" ht="16.5" hidden="1">
      <c r="T22" s="55"/>
    </row>
    <row r="23" spans="3:20" ht="16.5" hidden="1">
      <c r="T23" s="55"/>
    </row>
    <row r="24" spans="3:20" ht="16.5" hidden="1">
      <c r="T24" s="55"/>
    </row>
    <row r="25" spans="3:20" ht="16.5" hidden="1">
      <c r="T25" s="55"/>
    </row>
    <row r="26" spans="3:20" ht="16.5" hidden="1">
      <c r="T26" s="55"/>
    </row>
    <row r="27" spans="3:20" ht="16.5" hidden="1">
      <c r="T27" s="55"/>
    </row>
    <row r="28" spans="3:20" ht="16.5" hidden="1">
      <c r="T28" s="55"/>
    </row>
    <row r="29" spans="3:20" ht="16.5" hidden="1">
      <c r="T29" s="55"/>
    </row>
    <row r="30" spans="3:20" ht="16.5" hidden="1">
      <c r="T30" s="55"/>
    </row>
    <row r="31" spans="3:20" ht="16.5" hidden="1">
      <c r="T31" s="55"/>
    </row>
    <row r="32" spans="3:20" ht="16.5" hidden="1">
      <c r="T32" s="55"/>
    </row>
    <row r="33" spans="20:20" ht="16.5" hidden="1">
      <c r="T33" s="55"/>
    </row>
    <row r="34" spans="20:20" ht="16.5" hidden="1">
      <c r="T34" s="55"/>
    </row>
    <row r="35" spans="20:20" ht="16.5" hidden="1">
      <c r="T35" s="55"/>
    </row>
    <row r="36" spans="20:20" ht="16.5" hidden="1">
      <c r="T36" s="55"/>
    </row>
    <row r="37" spans="20:20" ht="16.5" hidden="1">
      <c r="T37" s="55"/>
    </row>
    <row r="38" spans="20:20" ht="16.5" hidden="1">
      <c r="T38" s="55"/>
    </row>
    <row r="39" spans="20:20" ht="16.5" hidden="1">
      <c r="T39" s="55"/>
    </row>
    <row r="40" spans="20:20" ht="16.5" hidden="1">
      <c r="T40" s="55"/>
    </row>
    <row r="41" spans="20:20" ht="16.5" hidden="1">
      <c r="T41" s="67"/>
    </row>
    <row r="42" spans="20:20" ht="16.5" hidden="1"/>
    <row r="43" spans="20:20" ht="16.5" hidden="1"/>
    <row r="44" spans="20:20" ht="16.5" hidden="1"/>
    <row r="45" spans="20:20" ht="16.5" hidden="1"/>
    <row r="46" spans="20:20" ht="16.5" hidden="1"/>
    <row r="47" spans="20:20" ht="16.5" hidden="1"/>
    <row r="48" spans="20:20" ht="16.5" hidden="1"/>
    <row r="49" ht="16.5" hidden="1"/>
    <row r="50" ht="16.5" hidden="1"/>
    <row r="51" ht="16.5" hidden="1"/>
    <row r="52" ht="16.5" hidden="1"/>
    <row r="53" ht="16.5" hidden="1"/>
  </sheetData>
  <mergeCells count="11">
    <mergeCell ref="N5:R5"/>
    <mergeCell ref="H7:H9"/>
    <mergeCell ref="I7:I9"/>
    <mergeCell ref="J7:J9"/>
    <mergeCell ref="K7:K9"/>
    <mergeCell ref="L7:L9"/>
    <mergeCell ref="N7:N9"/>
    <mergeCell ref="O7:O9"/>
    <mergeCell ref="P7:P9"/>
    <mergeCell ref="Q7:Q9"/>
    <mergeCell ref="R7:R9"/>
  </mergeCells>
  <pageMargins left="0.7" right="0.7" top="0.75" bottom="0.75" header="0.3" footer="0.3"/>
  <pageSetup paperSize="9" scale="65" orientation="landscape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T63"/>
  <sheetViews>
    <sheetView showGridLines="0" zoomScaleNormal="100" workbookViewId="0"/>
  </sheetViews>
  <sheetFormatPr defaultColWidth="0" defaultRowHeight="16.5" zeroHeight="1"/>
  <cols>
    <col min="1" max="1" width="1.84375" style="37" customWidth="1"/>
    <col min="2" max="2" width="2.69140625" style="37" customWidth="1"/>
    <col min="3" max="3" width="6.23046875" style="37" customWidth="1"/>
    <col min="4" max="4" width="31.23046875" style="37" bestFit="1" customWidth="1"/>
    <col min="5" max="5" width="8.3046875" style="37" customWidth="1"/>
    <col min="6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9.23046875" style="37" hidden="1"/>
  </cols>
  <sheetData>
    <row r="1" spans="1:20" ht="17" thickBot="1"/>
    <row r="2" spans="1:20">
      <c r="B2" s="69"/>
      <c r="C2" s="70"/>
      <c r="D2" s="49"/>
      <c r="E2" s="7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</row>
    <row r="3" spans="1:20">
      <c r="B3" s="73"/>
      <c r="C3" s="56" t="s">
        <v>38</v>
      </c>
      <c r="D3" s="55"/>
      <c r="E3" s="58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1:20">
      <c r="B4" s="73"/>
      <c r="C4" s="98" t="s">
        <v>62</v>
      </c>
      <c r="D4" s="55"/>
      <c r="E4" s="58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1:20">
      <c r="B5" s="73"/>
      <c r="C5" s="109"/>
      <c r="D5" s="110"/>
      <c r="E5" s="111"/>
      <c r="F5" s="110"/>
      <c r="G5" s="110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1:20">
      <c r="A6" s="42"/>
      <c r="B6" s="76"/>
      <c r="C6" s="112"/>
      <c r="D6" s="111"/>
      <c r="E6" s="111"/>
      <c r="F6" s="111"/>
      <c r="G6" s="111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5"/>
    </row>
    <row r="7" spans="1:20">
      <c r="B7" s="73"/>
      <c r="C7" s="93"/>
      <c r="D7" s="94"/>
      <c r="E7" s="91"/>
      <c r="F7" s="110"/>
      <c r="G7" s="110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8"/>
    </row>
    <row r="8" spans="1:20">
      <c r="B8" s="73"/>
      <c r="C8" s="95"/>
      <c r="D8" s="89" t="s">
        <v>51</v>
      </c>
      <c r="E8" s="90" t="s">
        <v>63</v>
      </c>
      <c r="F8" s="110"/>
      <c r="G8" s="110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1:20">
      <c r="B9" s="73"/>
      <c r="C9" s="96"/>
      <c r="D9" s="97"/>
      <c r="E9" s="92"/>
      <c r="F9" s="110"/>
      <c r="G9" s="110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1:20">
      <c r="B10" s="73"/>
      <c r="C10" s="116"/>
      <c r="D10" s="116"/>
      <c r="E10" s="116"/>
      <c r="F10" s="116"/>
      <c r="G10" s="116"/>
      <c r="H10" s="116"/>
      <c r="S10" s="75"/>
      <c r="T10" s="55"/>
    </row>
    <row r="11" spans="1:20">
      <c r="B11" s="73"/>
      <c r="C11" s="77"/>
      <c r="D11" s="56"/>
      <c r="E11" s="55"/>
      <c r="F11" s="55"/>
      <c r="G11" s="55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5"/>
      <c r="T11" s="55"/>
    </row>
    <row r="12" spans="1:20">
      <c r="B12" s="73"/>
      <c r="C12" s="99" t="s">
        <v>54</v>
      </c>
      <c r="D12" s="117" t="s">
        <v>64</v>
      </c>
      <c r="E12" s="77"/>
      <c r="F12" s="55"/>
      <c r="G12" s="55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75"/>
      <c r="T12" s="55"/>
    </row>
    <row r="13" spans="1:20">
      <c r="B13" s="73"/>
      <c r="C13" s="85">
        <v>1</v>
      </c>
      <c r="D13" s="119" t="s">
        <v>65</v>
      </c>
      <c r="E13" s="171">
        <v>0.15738369076645053</v>
      </c>
      <c r="F13" s="55"/>
      <c r="G13" s="55"/>
      <c r="H13" s="120"/>
      <c r="I13" s="121"/>
      <c r="J13" s="121"/>
      <c r="K13" s="120"/>
      <c r="L13" s="122"/>
      <c r="M13" s="118"/>
      <c r="N13" s="123"/>
      <c r="O13" s="123"/>
      <c r="P13" s="123"/>
      <c r="Q13" s="123"/>
      <c r="R13" s="123"/>
      <c r="S13" s="75"/>
      <c r="T13" s="55"/>
    </row>
    <row r="14" spans="1:20">
      <c r="B14" s="73"/>
      <c r="C14" s="85">
        <f>C13+1</f>
        <v>2</v>
      </c>
      <c r="D14" s="119" t="s">
        <v>66</v>
      </c>
      <c r="E14" s="171">
        <v>0.14253641482141491</v>
      </c>
      <c r="F14" s="55"/>
      <c r="G14" s="55"/>
      <c r="H14" s="120"/>
      <c r="I14" s="120"/>
      <c r="J14" s="120"/>
      <c r="K14" s="120"/>
      <c r="L14" s="122"/>
      <c r="M14" s="55"/>
      <c r="N14" s="122"/>
      <c r="O14" s="122"/>
      <c r="P14" s="122"/>
      <c r="Q14" s="122"/>
      <c r="R14" s="122"/>
      <c r="S14" s="75"/>
      <c r="T14" s="55"/>
    </row>
    <row r="15" spans="1:20">
      <c r="B15" s="51"/>
      <c r="C15" s="85">
        <f t="shared" ref="C15:C18" si="0">C14+1</f>
        <v>3</v>
      </c>
      <c r="D15" s="119" t="s">
        <v>67</v>
      </c>
      <c r="E15" s="124">
        <v>0.14205536098621085</v>
      </c>
      <c r="H15" s="125"/>
      <c r="I15" s="125"/>
      <c r="J15" s="125"/>
      <c r="K15" s="125"/>
      <c r="L15" s="126"/>
      <c r="N15" s="126"/>
      <c r="O15" s="126"/>
      <c r="P15" s="126"/>
      <c r="Q15" s="126"/>
      <c r="R15" s="126"/>
      <c r="S15" s="43"/>
      <c r="T15" s="55"/>
    </row>
    <row r="16" spans="1:20">
      <c r="B16" s="51"/>
      <c r="C16" s="85">
        <f t="shared" si="0"/>
        <v>4</v>
      </c>
      <c r="D16" s="119" t="s">
        <v>68</v>
      </c>
      <c r="E16" s="124">
        <v>0.38377758309192173</v>
      </c>
      <c r="H16" s="125"/>
      <c r="I16" s="125"/>
      <c r="J16" s="125"/>
      <c r="K16" s="125"/>
      <c r="L16" s="126"/>
      <c r="N16" s="126"/>
      <c r="O16" s="126"/>
      <c r="P16" s="126"/>
      <c r="Q16" s="126"/>
      <c r="R16" s="126"/>
      <c r="S16" s="43"/>
      <c r="T16" s="55"/>
    </row>
    <row r="17" spans="2:20">
      <c r="B17" s="51"/>
      <c r="C17" s="85">
        <f t="shared" si="0"/>
        <v>5</v>
      </c>
      <c r="D17" s="119" t="s">
        <v>69</v>
      </c>
      <c r="E17" s="124">
        <v>0.10912821950148391</v>
      </c>
      <c r="H17" s="125"/>
      <c r="I17" s="125"/>
      <c r="J17" s="125"/>
      <c r="K17" s="125"/>
      <c r="L17" s="126"/>
      <c r="N17" s="126"/>
      <c r="O17" s="126"/>
      <c r="P17" s="126"/>
      <c r="Q17" s="126"/>
      <c r="R17" s="126"/>
      <c r="S17" s="43"/>
      <c r="T17" s="55"/>
    </row>
    <row r="18" spans="2:20">
      <c r="B18" s="51"/>
      <c r="C18" s="85">
        <f t="shared" si="0"/>
        <v>6</v>
      </c>
      <c r="D18" s="119" t="s">
        <v>70</v>
      </c>
      <c r="E18" s="124">
        <v>6.511873083251804E-2</v>
      </c>
      <c r="H18" s="125"/>
      <c r="I18" s="125"/>
      <c r="J18" s="125"/>
      <c r="K18" s="125"/>
      <c r="L18" s="126"/>
      <c r="N18" s="126"/>
      <c r="O18" s="126"/>
      <c r="P18" s="126"/>
      <c r="Q18" s="126"/>
      <c r="R18" s="126"/>
      <c r="S18" s="43"/>
      <c r="T18" s="55"/>
    </row>
    <row r="19" spans="2:20">
      <c r="B19" s="51"/>
      <c r="S19" s="43"/>
      <c r="T19" s="55"/>
    </row>
    <row r="20" spans="2:20">
      <c r="B20" s="51"/>
      <c r="C20" s="85">
        <f>C18+1</f>
        <v>7</v>
      </c>
      <c r="D20" s="119" t="s">
        <v>71</v>
      </c>
      <c r="E20" s="124"/>
      <c r="H20" s="125"/>
      <c r="I20" s="125"/>
      <c r="J20" s="125"/>
      <c r="K20" s="125"/>
      <c r="L20" s="127">
        <f>SUMPRODUCT($E$13:$E$18,L13:L18)</f>
        <v>0</v>
      </c>
      <c r="N20" s="127">
        <f t="shared" ref="N20:R20" si="1">SUMPRODUCT($E$13:$E$18,N13:N18)</f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27">
        <f t="shared" si="1"/>
        <v>0</v>
      </c>
      <c r="S20" s="43"/>
      <c r="T20" s="55"/>
    </row>
    <row r="21" spans="2:20">
      <c r="B21" s="51"/>
      <c r="S21" s="43"/>
      <c r="T21" s="55"/>
    </row>
    <row r="22" spans="2:20">
      <c r="B22" s="51"/>
      <c r="C22" s="99" t="s">
        <v>72</v>
      </c>
      <c r="D22" s="117" t="s">
        <v>73</v>
      </c>
      <c r="S22" s="43"/>
      <c r="T22" s="55"/>
    </row>
    <row r="23" spans="2:20">
      <c r="B23" s="51"/>
      <c r="C23" s="85">
        <f>C20+1</f>
        <v>8</v>
      </c>
      <c r="D23" s="119" t="s">
        <v>74</v>
      </c>
      <c r="E23" s="124"/>
      <c r="H23" s="125"/>
      <c r="I23" s="125"/>
      <c r="J23" s="125"/>
      <c r="K23" s="125"/>
      <c r="L23" s="128">
        <f>Inflation!L13*100</f>
        <v>2.1591804091177282</v>
      </c>
      <c r="N23" s="128">
        <f>Inflation!N13*100</f>
        <v>2.0687519996694519</v>
      </c>
      <c r="O23" s="128">
        <f>Inflation!O13*100</f>
        <v>2.0547730942411246</v>
      </c>
      <c r="P23" s="128">
        <f>Inflation!P13*100</f>
        <v>2.1039443350992366</v>
      </c>
      <c r="Q23" s="128">
        <f>Inflation!Q13*100</f>
        <v>1.928720547335653</v>
      </c>
      <c r="R23" s="128">
        <f>Inflation!R13*100</f>
        <v>1.9287205473356555</v>
      </c>
      <c r="S23" s="43"/>
      <c r="T23" s="55"/>
    </row>
    <row r="24" spans="2:20">
      <c r="B24" s="51"/>
      <c r="S24" s="43"/>
      <c r="T24" s="55"/>
    </row>
    <row r="25" spans="2:20">
      <c r="B25" s="51"/>
      <c r="C25" s="99" t="s">
        <v>75</v>
      </c>
      <c r="D25" s="117" t="s">
        <v>76</v>
      </c>
      <c r="S25" s="43"/>
      <c r="T25" s="55"/>
    </row>
    <row r="26" spans="2:20">
      <c r="B26" s="51"/>
      <c r="C26" s="85">
        <v>9</v>
      </c>
      <c r="D26" s="119" t="s">
        <v>76</v>
      </c>
      <c r="E26" s="124"/>
      <c r="H26" s="125"/>
      <c r="I26" s="125"/>
      <c r="J26" s="125"/>
      <c r="K26" s="125"/>
      <c r="L26" s="126"/>
      <c r="N26" s="126"/>
      <c r="O26" s="126"/>
      <c r="P26" s="126"/>
      <c r="Q26" s="126"/>
      <c r="R26" s="126"/>
      <c r="S26" s="43"/>
      <c r="T26" s="55"/>
    </row>
    <row r="27" spans="2:20">
      <c r="B27" s="51"/>
      <c r="S27" s="43"/>
      <c r="T27" s="55"/>
    </row>
    <row r="28" spans="2:20">
      <c r="B28" s="51"/>
      <c r="C28" s="99" t="s">
        <v>77</v>
      </c>
      <c r="D28" s="117" t="s">
        <v>78</v>
      </c>
      <c r="S28" s="43"/>
      <c r="T28" s="55"/>
    </row>
    <row r="29" spans="2:20">
      <c r="B29" s="51"/>
      <c r="C29" s="85">
        <f>C26+1</f>
        <v>10</v>
      </c>
      <c r="D29" s="119" t="s">
        <v>79</v>
      </c>
      <c r="E29" s="124"/>
      <c r="H29" s="125"/>
      <c r="I29" s="125"/>
      <c r="J29" s="125"/>
      <c r="K29" s="125"/>
      <c r="L29" s="127">
        <f t="shared" ref="L29:R29" si="2">((((1+(L20/100))/(1+(L23/100)))*(1-(L26/100)))-1)*100</f>
        <v>-2.1135451561678953</v>
      </c>
      <c r="N29" s="127">
        <f t="shared" si="2"/>
        <v>-2.0268220774132262</v>
      </c>
      <c r="O29" s="127">
        <f t="shared" si="2"/>
        <v>-2.0134022465991497</v>
      </c>
      <c r="P29" s="127">
        <f t="shared" si="2"/>
        <v>-2.0605906547490616</v>
      </c>
      <c r="Q29" s="127">
        <f t="shared" si="2"/>
        <v>-1.8922248184602308</v>
      </c>
      <c r="R29" s="127">
        <f t="shared" si="2"/>
        <v>-1.8922248184602308</v>
      </c>
      <c r="S29" s="43"/>
      <c r="T29" s="55"/>
    </row>
    <row r="30" spans="2:20">
      <c r="B30" s="51"/>
      <c r="C30" s="85">
        <f>C29+1</f>
        <v>11</v>
      </c>
      <c r="D30" s="119" t="s">
        <v>80</v>
      </c>
      <c r="E30" s="124"/>
      <c r="H30" s="129"/>
      <c r="I30" s="129"/>
      <c r="J30" s="129"/>
      <c r="K30" s="129"/>
      <c r="L30" s="130">
        <f t="shared" ref="L30:R30" si="3">(L29/100)*-1</f>
        <v>2.1135451561678953E-2</v>
      </c>
      <c r="N30" s="130">
        <f t="shared" si="3"/>
        <v>2.0268220774132262E-2</v>
      </c>
      <c r="O30" s="130">
        <f t="shared" si="3"/>
        <v>2.0134022465991497E-2</v>
      </c>
      <c r="P30" s="130">
        <f t="shared" si="3"/>
        <v>2.0605906547490616E-2</v>
      </c>
      <c r="Q30" s="130">
        <f t="shared" si="3"/>
        <v>1.8922248184602308E-2</v>
      </c>
      <c r="R30" s="130">
        <f t="shared" si="3"/>
        <v>1.8922248184602308E-2</v>
      </c>
      <c r="S30" s="43"/>
      <c r="T30" s="55"/>
    </row>
    <row r="31" spans="2:20">
      <c r="B31" s="51"/>
      <c r="C31" s="85">
        <f>C30+1</f>
        <v>12</v>
      </c>
      <c r="D31" s="119" t="s">
        <v>81</v>
      </c>
      <c r="E31" s="124"/>
      <c r="H31" s="129"/>
      <c r="I31" s="129"/>
      <c r="J31" s="129"/>
      <c r="K31" s="129"/>
      <c r="L31" s="130">
        <f t="shared" ref="L31:R31" si="4">1-((1-K31)*(1-L30))</f>
        <v>2.1135451561678953E-2</v>
      </c>
      <c r="N31" s="130">
        <f>1-((1-L31)*(1-N30))</f>
        <v>4.0975294337398105E-2</v>
      </c>
      <c r="O31" s="130">
        <f t="shared" si="4"/>
        <v>6.0284319306649792E-2</v>
      </c>
      <c r="P31" s="130">
        <f t="shared" si="4"/>
        <v>7.9648012804228507E-2</v>
      </c>
      <c r="Q31" s="130">
        <f t="shared" si="4"/>
        <v>9.7063141523138774E-2</v>
      </c>
      <c r="R31" s="130">
        <f t="shared" si="4"/>
        <v>0.11414873685426308</v>
      </c>
      <c r="S31" s="43"/>
      <c r="T31" s="55"/>
    </row>
    <row r="32" spans="2:20" ht="17" thickBot="1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6"/>
      <c r="T32" s="55"/>
    </row>
    <row r="33" spans="20:20">
      <c r="T33" s="55"/>
    </row>
    <row r="34" spans="20:20" hidden="1">
      <c r="T34" s="55"/>
    </row>
    <row r="35" spans="20:20" hidden="1">
      <c r="T35" s="55"/>
    </row>
    <row r="36" spans="20:20" hidden="1">
      <c r="T36" s="55"/>
    </row>
    <row r="37" spans="20:20" hidden="1">
      <c r="T37" s="55"/>
    </row>
    <row r="38" spans="20:20" hidden="1">
      <c r="T38" s="55"/>
    </row>
    <row r="39" spans="20:20" hidden="1">
      <c r="T39" s="55"/>
    </row>
    <row r="40" spans="20:20" hidden="1">
      <c r="T40" s="55"/>
    </row>
    <row r="41" spans="20:20" hidden="1">
      <c r="T41" s="55"/>
    </row>
    <row r="42" spans="20:20" hidden="1">
      <c r="T42" s="55"/>
    </row>
    <row r="43" spans="20:20" hidden="1">
      <c r="T43" s="55"/>
    </row>
    <row r="44" spans="20:20" hidden="1">
      <c r="T44" s="67"/>
    </row>
    <row r="49" s="37" customFormat="1" ht="0" hidden="1" customHeight="1"/>
    <row r="50" s="37" customFormat="1" ht="0" hidden="1" customHeight="1"/>
    <row r="51" s="37" customFormat="1" ht="0" hidden="1" customHeight="1"/>
    <row r="52" s="37" customFormat="1" ht="0" hidden="1" customHeight="1"/>
    <row r="53" s="37" customFormat="1" ht="0" hidden="1" customHeight="1"/>
    <row r="54" s="37" customFormat="1" ht="0" hidden="1" customHeight="1"/>
    <row r="55" s="37" customFormat="1" ht="0" hidden="1" customHeight="1"/>
    <row r="56" s="37" customFormat="1" ht="0" hidden="1" customHeight="1"/>
    <row r="57" s="37" customFormat="1" ht="0" hidden="1" customHeight="1"/>
    <row r="58" s="37" customFormat="1" ht="0" hidden="1" customHeight="1"/>
    <row r="59" s="37" customFormat="1" ht="0" hidden="1" customHeight="1"/>
    <row r="60" s="37" customFormat="1" ht="0" hidden="1" customHeight="1"/>
    <row r="61" s="37" customFormat="1" ht="0" hidden="1" customHeight="1"/>
    <row r="62" s="37" customFormat="1" ht="0" hidden="1" customHeight="1"/>
    <row r="63" s="37" customFormat="1" ht="0" hidden="1" customHeight="1"/>
  </sheetData>
  <mergeCells count="11">
    <mergeCell ref="N5:R5"/>
    <mergeCell ref="H7:H9"/>
    <mergeCell ref="I7:I9"/>
    <mergeCell ref="J7:J9"/>
    <mergeCell ref="K7:K9"/>
    <mergeCell ref="L7:L9"/>
    <mergeCell ref="N7:N9"/>
    <mergeCell ref="O7:O9"/>
    <mergeCell ref="P7:P9"/>
    <mergeCell ref="Q7:Q9"/>
    <mergeCell ref="R7:R9"/>
  </mergeCell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DC5E-EDFC-4CD1-AA4E-31505A6C9B45}">
  <sheetPr>
    <pageSetUpPr fitToPage="1"/>
  </sheetPr>
  <dimension ref="A1:T139"/>
  <sheetViews>
    <sheetView showGridLines="0" zoomScaleNormal="100" zoomScaleSheetLayoutView="100" workbookViewId="0"/>
  </sheetViews>
  <sheetFormatPr defaultColWidth="0" defaultRowHeight="16.5" zeroHeight="1"/>
  <cols>
    <col min="1" max="1" width="1.84375" style="37" customWidth="1"/>
    <col min="2" max="2" width="2.69140625" style="37" customWidth="1"/>
    <col min="3" max="3" width="6.23046875" style="37" customWidth="1"/>
    <col min="4" max="4" width="39.3046875" style="37" bestFit="1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2:20" ht="17" thickBot="1"/>
    <row r="2" spans="2:20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2:20">
      <c r="B3" s="73"/>
      <c r="C3" s="56" t="s">
        <v>38</v>
      </c>
      <c r="D3" s="55"/>
      <c r="E3" s="58"/>
      <c r="F3" s="157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2:20">
      <c r="B4" s="73"/>
      <c r="C4" s="98" t="s">
        <v>82</v>
      </c>
      <c r="D4" s="55"/>
      <c r="E4" s="58"/>
      <c r="F4" s="15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2:20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2:20" s="42" customFormat="1">
      <c r="B6" s="76"/>
      <c r="C6" s="77"/>
      <c r="D6" s="58"/>
      <c r="E6" s="58"/>
      <c r="F6" s="58"/>
      <c r="G6" s="58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8"/>
    </row>
    <row r="7" spans="2:20" ht="18" customHeight="1">
      <c r="B7" s="73"/>
      <c r="C7" s="93"/>
      <c r="D7" s="94"/>
      <c r="E7" s="91"/>
      <c r="F7" s="91"/>
      <c r="G7" s="55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5"/>
    </row>
    <row r="8" spans="2:20">
      <c r="B8" s="73"/>
      <c r="C8" s="95"/>
      <c r="D8" s="89" t="s">
        <v>51</v>
      </c>
      <c r="E8" s="90" t="s">
        <v>52</v>
      </c>
      <c r="F8" s="90" t="s">
        <v>53</v>
      </c>
      <c r="G8" s="55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2:20">
      <c r="B9" s="73"/>
      <c r="C9" s="96"/>
      <c r="D9" s="97"/>
      <c r="E9" s="92"/>
      <c r="F9" s="92"/>
      <c r="G9" s="55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2:20">
      <c r="B10" s="73"/>
      <c r="C10" s="55"/>
      <c r="D10" s="55"/>
      <c r="E10" s="58"/>
      <c r="F10" s="58"/>
      <c r="G10" s="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75"/>
      <c r="T10" s="55"/>
    </row>
    <row r="11" spans="2:20">
      <c r="B11" s="73"/>
      <c r="C11" s="99" t="s">
        <v>54</v>
      </c>
      <c r="D11" s="100" t="s">
        <v>83</v>
      </c>
      <c r="E11" s="84"/>
      <c r="F11" s="55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75"/>
      <c r="T11" s="55"/>
    </row>
    <row r="12" spans="2:20">
      <c r="B12" s="73"/>
      <c r="C12" s="85">
        <v>1</v>
      </c>
      <c r="D12" s="86" t="s">
        <v>84</v>
      </c>
      <c r="E12" s="85" t="s">
        <v>85</v>
      </c>
      <c r="F12" s="85">
        <v>3</v>
      </c>
      <c r="G12" s="55"/>
      <c r="H12" s="160">
        <f>SUM('Table 1a - MEL'!H12,'Table 1b - GNI (UK)'!H12)</f>
        <v>0</v>
      </c>
      <c r="I12" s="160">
        <f>SUM('Table 1a - MEL'!I12,'Table 1b - GNI (UK)'!I12)</f>
        <v>0</v>
      </c>
      <c r="J12" s="160">
        <f>SUM('Table 1a - MEL'!J12,'Table 1b - GNI (UK)'!J12)</f>
        <v>0</v>
      </c>
      <c r="K12" s="161">
        <f>SUM('Table 1a - MEL'!K12,'Table 1b - GNI (UK)'!K12)</f>
        <v>0</v>
      </c>
      <c r="L12" s="161">
        <f>SUM('Table 1a - MEL'!L12,'Table 1b - GNI (UK)'!L12)</f>
        <v>0</v>
      </c>
      <c r="M12" s="88"/>
      <c r="N12" s="161">
        <f>SUM('Table 1a - MEL'!N12,'Table 1b - GNI (UK)'!N12)</f>
        <v>0</v>
      </c>
      <c r="O12" s="161">
        <f>SUM('Table 1a - MEL'!O12,'Table 1b - GNI (UK)'!O12)</f>
        <v>0</v>
      </c>
      <c r="P12" s="161">
        <f>SUM('Table 1a - MEL'!P12,'Table 1b - GNI (UK)'!P12)</f>
        <v>0</v>
      </c>
      <c r="Q12" s="161">
        <f>SUM('Table 1a - MEL'!Q12,'Table 1b - GNI (UK)'!Q12)</f>
        <v>0</v>
      </c>
      <c r="R12" s="161">
        <f>SUM('Table 1a - MEL'!R12,'Table 1b - GNI (UK)'!R12)</f>
        <v>0</v>
      </c>
      <c r="S12" s="75"/>
      <c r="T12" s="55"/>
    </row>
    <row r="13" spans="2:20">
      <c r="B13" s="73"/>
      <c r="C13" s="85" t="s">
        <v>86</v>
      </c>
      <c r="D13" s="86" t="s">
        <v>87</v>
      </c>
      <c r="E13" s="85" t="s">
        <v>56</v>
      </c>
      <c r="F13" s="85">
        <v>1</v>
      </c>
      <c r="G13" s="55"/>
      <c r="H13" s="160">
        <f>SUM('Table 1a - MEL'!H13,'Table 1b - GNI (UK)'!H13)</f>
        <v>0</v>
      </c>
      <c r="I13" s="160">
        <f>SUM('Table 1a - MEL'!I13,'Table 1b - GNI (UK)'!I13)</f>
        <v>0</v>
      </c>
      <c r="J13" s="160">
        <f>SUM('Table 1a - MEL'!J13,'Table 1b - GNI (UK)'!J13)</f>
        <v>0</v>
      </c>
      <c r="K13" s="161">
        <f>SUM('Table 1a - MEL'!K13,'Table 1b - GNI (UK)'!K13)</f>
        <v>0</v>
      </c>
      <c r="L13" s="161">
        <f>SUM('Table 1a - MEL'!L13,'Table 1b - GNI (UK)'!L13)</f>
        <v>0</v>
      </c>
      <c r="M13" s="88"/>
      <c r="N13" s="161">
        <f>SUM('Table 1a - MEL'!N13,'Table 1b - GNI (UK)'!N13)</f>
        <v>0</v>
      </c>
      <c r="O13" s="161">
        <f>SUM('Table 1a - MEL'!O13,'Table 1b - GNI (UK)'!O13)</f>
        <v>0</v>
      </c>
      <c r="P13" s="161">
        <f>SUM('Table 1a - MEL'!P13,'Table 1b - GNI (UK)'!P13)</f>
        <v>0</v>
      </c>
      <c r="Q13" s="161">
        <f>SUM('Table 1a - MEL'!Q13,'Table 1b - GNI (UK)'!Q13)</f>
        <v>0</v>
      </c>
      <c r="R13" s="161">
        <f>SUM('Table 1a - MEL'!R13,'Table 1b - GNI (UK)'!R13)</f>
        <v>0</v>
      </c>
      <c r="S13" s="75"/>
      <c r="T13" s="55"/>
    </row>
    <row r="14" spans="2:20">
      <c r="B14" s="73"/>
      <c r="C14" s="58"/>
      <c r="D14" s="55"/>
      <c r="E14" s="58"/>
      <c r="F14" s="58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75"/>
      <c r="T14" s="55"/>
    </row>
    <row r="15" spans="2:20">
      <c r="B15" s="73"/>
      <c r="C15" s="99" t="s">
        <v>72</v>
      </c>
      <c r="D15" s="100" t="s">
        <v>88</v>
      </c>
      <c r="E15" s="84"/>
      <c r="F15" s="55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75"/>
      <c r="T15" s="55"/>
    </row>
    <row r="16" spans="2:20">
      <c r="B16" s="73"/>
      <c r="C16" s="85">
        <f>C12+1</f>
        <v>2</v>
      </c>
      <c r="D16" s="86" t="s">
        <v>89</v>
      </c>
      <c r="E16" s="85" t="s">
        <v>85</v>
      </c>
      <c r="F16" s="85">
        <v>3</v>
      </c>
      <c r="G16" s="55"/>
      <c r="H16" s="160">
        <f>SUM('Table 1a - MEL'!H16,'Table 1b - GNI (UK)'!H16)</f>
        <v>0</v>
      </c>
      <c r="I16" s="160">
        <f>SUM('Table 1a - MEL'!I16,'Table 1b - GNI (UK)'!I16)</f>
        <v>0</v>
      </c>
      <c r="J16" s="160">
        <f>SUM('Table 1a - MEL'!J16,'Table 1b - GNI (UK)'!J16)</f>
        <v>0</v>
      </c>
      <c r="K16" s="161">
        <f>SUM('Table 1a - MEL'!K16,'Table 1b - GNI (UK)'!K16)</f>
        <v>0</v>
      </c>
      <c r="L16" s="161">
        <f>SUM('Table 1a - MEL'!L16,'Table 1b - GNI (UK)'!L16)</f>
        <v>0</v>
      </c>
      <c r="M16" s="88"/>
      <c r="N16" s="161">
        <f>SUM('Table 1a - MEL'!N16,'Table 1b - GNI (UK)'!N16)</f>
        <v>0</v>
      </c>
      <c r="O16" s="161">
        <f>SUM('Table 1a - MEL'!O16,'Table 1b - GNI (UK)'!O16)</f>
        <v>0</v>
      </c>
      <c r="P16" s="161">
        <f>SUM('Table 1a - MEL'!P16,'Table 1b - GNI (UK)'!P16)</f>
        <v>0</v>
      </c>
      <c r="Q16" s="161">
        <f>SUM('Table 1a - MEL'!Q16,'Table 1b - GNI (UK)'!Q16)</f>
        <v>0</v>
      </c>
      <c r="R16" s="161">
        <f>SUM('Table 1a - MEL'!R16,'Table 1b - GNI (UK)'!R16)</f>
        <v>0</v>
      </c>
      <c r="S16" s="75"/>
      <c r="T16" s="55"/>
    </row>
    <row r="17" spans="2:20">
      <c r="B17" s="73"/>
      <c r="C17" s="85">
        <f>C16+1</f>
        <v>3</v>
      </c>
      <c r="D17" s="86" t="s">
        <v>90</v>
      </c>
      <c r="E17" s="85" t="s">
        <v>85</v>
      </c>
      <c r="F17" s="85">
        <v>3</v>
      </c>
      <c r="G17" s="55"/>
      <c r="H17" s="160">
        <f>SUM('Table 1a - MEL'!H17,'Table 1b - GNI (UK)'!H17)</f>
        <v>0</v>
      </c>
      <c r="I17" s="160">
        <f>SUM('Table 1a - MEL'!I17,'Table 1b - GNI (UK)'!I17)</f>
        <v>0</v>
      </c>
      <c r="J17" s="160">
        <f>SUM('Table 1a - MEL'!J17,'Table 1b - GNI (UK)'!J17)</f>
        <v>0</v>
      </c>
      <c r="K17" s="161">
        <f>SUM('Table 1a - MEL'!K17,'Table 1b - GNI (UK)'!K17)</f>
        <v>0</v>
      </c>
      <c r="L17" s="161">
        <f>SUM('Table 1a - MEL'!L17,'Table 1b - GNI (UK)'!L17)</f>
        <v>0</v>
      </c>
      <c r="M17" s="88"/>
      <c r="N17" s="161">
        <f>SUM('Table 1a - MEL'!N17,'Table 1b - GNI (UK)'!N17)</f>
        <v>0</v>
      </c>
      <c r="O17" s="161">
        <f>SUM('Table 1a - MEL'!O17,'Table 1b - GNI (UK)'!O17)</f>
        <v>0</v>
      </c>
      <c r="P17" s="161">
        <f>SUM('Table 1a - MEL'!P17,'Table 1b - GNI (UK)'!P17)</f>
        <v>0</v>
      </c>
      <c r="Q17" s="161">
        <f>SUM('Table 1a - MEL'!Q17,'Table 1b - GNI (UK)'!Q17)</f>
        <v>0</v>
      </c>
      <c r="R17" s="161">
        <f>SUM('Table 1a - MEL'!R17,'Table 1b - GNI (UK)'!R17)</f>
        <v>0</v>
      </c>
      <c r="S17" s="75"/>
      <c r="T17" s="55"/>
    </row>
    <row r="18" spans="2:20">
      <c r="B18" s="73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75"/>
      <c r="T18" s="55"/>
    </row>
    <row r="19" spans="2:20">
      <c r="B19" s="73"/>
      <c r="C19" s="99" t="s">
        <v>75</v>
      </c>
      <c r="D19" s="100" t="s">
        <v>91</v>
      </c>
      <c r="E19" s="58"/>
      <c r="F19" s="58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75"/>
      <c r="T19" s="55"/>
    </row>
    <row r="20" spans="2:20">
      <c r="B20" s="73"/>
      <c r="C20" s="85">
        <f>C17+1</f>
        <v>4</v>
      </c>
      <c r="D20" s="86" t="s">
        <v>92</v>
      </c>
      <c r="E20" s="85" t="s">
        <v>85</v>
      </c>
      <c r="F20" s="85">
        <v>3</v>
      </c>
      <c r="G20" s="55"/>
      <c r="H20" s="160">
        <f>SUM('Table 1a - MEL'!H20,'Table 1b - GNI (UK)'!H20)</f>
        <v>0</v>
      </c>
      <c r="I20" s="160">
        <f>SUM('Table 1a - MEL'!I20,'Table 1b - GNI (UK)'!I20)</f>
        <v>0</v>
      </c>
      <c r="J20" s="160">
        <f>SUM('Table 1a - MEL'!J20,'Table 1b - GNI (UK)'!J20)</f>
        <v>0</v>
      </c>
      <c r="K20" s="161">
        <f>SUM('Table 1a - MEL'!K20,'Table 1b - GNI (UK)'!K20)</f>
        <v>0</v>
      </c>
      <c r="L20" s="161">
        <f>SUM('Table 1a - MEL'!L20,'Table 1b - GNI (UK)'!L20)</f>
        <v>0</v>
      </c>
      <c r="M20" s="88"/>
      <c r="N20" s="161">
        <f>SUM('Table 1a - MEL'!N20,'Table 1b - GNI (UK)'!N20)</f>
        <v>0</v>
      </c>
      <c r="O20" s="161">
        <f>SUM('Table 1a - MEL'!O20,'Table 1b - GNI (UK)'!O20)</f>
        <v>0</v>
      </c>
      <c r="P20" s="161">
        <f>SUM('Table 1a - MEL'!P20,'Table 1b - GNI (UK)'!P20)</f>
        <v>0</v>
      </c>
      <c r="Q20" s="161">
        <f>SUM('Table 1a - MEL'!Q20,'Table 1b - GNI (UK)'!Q20)</f>
        <v>0</v>
      </c>
      <c r="R20" s="161">
        <f>SUM('Table 1a - MEL'!R20,'Table 1b - GNI (UK)'!R20)</f>
        <v>0</v>
      </c>
      <c r="S20" s="75"/>
      <c r="T20" s="55"/>
    </row>
    <row r="21" spans="2:20">
      <c r="B21" s="73"/>
      <c r="C21" s="85">
        <v>5</v>
      </c>
      <c r="D21" s="86" t="s">
        <v>93</v>
      </c>
      <c r="E21" s="85" t="s">
        <v>85</v>
      </c>
      <c r="F21" s="85">
        <v>3</v>
      </c>
      <c r="G21" s="55"/>
      <c r="H21" s="160">
        <f>SUM('Table 1a - MEL'!H21,'Table 1b - GNI (UK)'!H21)</f>
        <v>0</v>
      </c>
      <c r="I21" s="160">
        <f>SUM('Table 1a - MEL'!I21,'Table 1b - GNI (UK)'!I21)</f>
        <v>0</v>
      </c>
      <c r="J21" s="160">
        <f>SUM('Table 1a - MEL'!J21,'Table 1b - GNI (UK)'!J21)</f>
        <v>0</v>
      </c>
      <c r="K21" s="161">
        <f>SUM('Table 1a - MEL'!K21,'Table 1b - GNI (UK)'!K21)</f>
        <v>0</v>
      </c>
      <c r="L21" s="161">
        <f>SUM('Table 1a - MEL'!L21,'Table 1b - GNI (UK)'!L21)</f>
        <v>0</v>
      </c>
      <c r="M21" s="88"/>
      <c r="N21" s="161">
        <f>SUM('Table 1a - MEL'!N21,'Table 1b - GNI (UK)'!N21)</f>
        <v>0</v>
      </c>
      <c r="O21" s="161">
        <f>SUM('Table 1a - MEL'!O21,'Table 1b - GNI (UK)'!O21)</f>
        <v>0</v>
      </c>
      <c r="P21" s="161">
        <f>SUM('Table 1a - MEL'!P21,'Table 1b - GNI (UK)'!P21)</f>
        <v>0</v>
      </c>
      <c r="Q21" s="161">
        <f>SUM('Table 1a - MEL'!Q21,'Table 1b - GNI (UK)'!Q21)</f>
        <v>0</v>
      </c>
      <c r="R21" s="161">
        <f>SUM('Table 1a - MEL'!R21,'Table 1b - GNI (UK)'!R21)</f>
        <v>0</v>
      </c>
      <c r="S21" s="75"/>
      <c r="T21" s="55"/>
    </row>
    <row r="22" spans="2:20">
      <c r="B22" s="73"/>
      <c r="C22" s="85">
        <v>6</v>
      </c>
      <c r="D22" s="86" t="s">
        <v>94</v>
      </c>
      <c r="E22" s="85" t="s">
        <v>85</v>
      </c>
      <c r="F22" s="85">
        <v>3</v>
      </c>
      <c r="G22" s="55"/>
      <c r="H22" s="160">
        <f>SUM('Table 1a - MEL'!H22,'Table 1b - GNI (UK)'!H22)</f>
        <v>0</v>
      </c>
      <c r="I22" s="160">
        <f>SUM('Table 1a - MEL'!I22,'Table 1b - GNI (UK)'!I22)</f>
        <v>0</v>
      </c>
      <c r="J22" s="160">
        <f>SUM('Table 1a - MEL'!J22,'Table 1b - GNI (UK)'!J22)</f>
        <v>0</v>
      </c>
      <c r="K22" s="161">
        <f>SUM('Table 1a - MEL'!K22,'Table 1b - GNI (UK)'!K22)</f>
        <v>0</v>
      </c>
      <c r="L22" s="161">
        <f>SUM('Table 1a - MEL'!L22,'Table 1b - GNI (UK)'!L22)</f>
        <v>0</v>
      </c>
      <c r="M22" s="88"/>
      <c r="N22" s="161">
        <f>SUM('Table 1a - MEL'!N22,'Table 1b - GNI (UK)'!N22)</f>
        <v>0</v>
      </c>
      <c r="O22" s="161">
        <f>SUM('Table 1a - MEL'!O22,'Table 1b - GNI (UK)'!O22)</f>
        <v>0</v>
      </c>
      <c r="P22" s="161">
        <f>SUM('Table 1a - MEL'!P22,'Table 1b - GNI (UK)'!P22)</f>
        <v>0</v>
      </c>
      <c r="Q22" s="161">
        <f>SUM('Table 1a - MEL'!Q22,'Table 1b - GNI (UK)'!Q22)</f>
        <v>0</v>
      </c>
      <c r="R22" s="161">
        <f>SUM('Table 1a - MEL'!R22,'Table 1b - GNI (UK)'!R22)</f>
        <v>0</v>
      </c>
      <c r="S22" s="75"/>
      <c r="T22" s="55"/>
    </row>
    <row r="23" spans="2:20">
      <c r="B23" s="73"/>
      <c r="C23" s="85">
        <v>7</v>
      </c>
      <c r="D23" s="86" t="s">
        <v>95</v>
      </c>
      <c r="E23" s="85" t="s">
        <v>85</v>
      </c>
      <c r="F23" s="85">
        <v>3</v>
      </c>
      <c r="G23" s="55"/>
      <c r="H23" s="160">
        <f>SUM('Table 1a - MEL'!H23,'Table 1b - GNI (UK)'!H23)</f>
        <v>0</v>
      </c>
      <c r="I23" s="160">
        <f>SUM('Table 1a - MEL'!I23,'Table 1b - GNI (UK)'!I23)</f>
        <v>0</v>
      </c>
      <c r="J23" s="160">
        <f>SUM('Table 1a - MEL'!J23,'Table 1b - GNI (UK)'!J23)</f>
        <v>0</v>
      </c>
      <c r="K23" s="161">
        <f>SUM('Table 1a - MEL'!K23,'Table 1b - GNI (UK)'!K23)</f>
        <v>0</v>
      </c>
      <c r="L23" s="161">
        <f>SUM('Table 1a - MEL'!L23,'Table 1b - GNI (UK)'!L23)</f>
        <v>0</v>
      </c>
      <c r="M23" s="88"/>
      <c r="N23" s="161">
        <f>SUM('Table 1a - MEL'!N23,'Table 1b - GNI (UK)'!N23)</f>
        <v>0</v>
      </c>
      <c r="O23" s="161">
        <f>SUM('Table 1a - MEL'!O23,'Table 1b - GNI (UK)'!O23)</f>
        <v>0</v>
      </c>
      <c r="P23" s="161">
        <f>SUM('Table 1a - MEL'!P23,'Table 1b - GNI (UK)'!P23)</f>
        <v>0</v>
      </c>
      <c r="Q23" s="161">
        <f>SUM('Table 1a - MEL'!Q23,'Table 1b - GNI (UK)'!Q23)</f>
        <v>0</v>
      </c>
      <c r="R23" s="161">
        <f>SUM('Table 1a - MEL'!R23,'Table 1b - GNI (UK)'!R23)</f>
        <v>0</v>
      </c>
      <c r="S23" s="75"/>
      <c r="T23" s="55"/>
    </row>
    <row r="24" spans="2:20">
      <c r="B24" s="73"/>
      <c r="C24" s="85">
        <v>8</v>
      </c>
      <c r="D24" s="86" t="s">
        <v>96</v>
      </c>
      <c r="E24" s="85" t="s">
        <v>85</v>
      </c>
      <c r="F24" s="85">
        <v>3</v>
      </c>
      <c r="G24" s="55"/>
      <c r="H24" s="160">
        <f>SUM('Table 1a - MEL'!H24,'Table 1b - GNI (UK)'!H24)</f>
        <v>0</v>
      </c>
      <c r="I24" s="160">
        <f>SUM('Table 1a - MEL'!I24,'Table 1b - GNI (UK)'!I24)</f>
        <v>0</v>
      </c>
      <c r="J24" s="160">
        <f>SUM('Table 1a - MEL'!J24,'Table 1b - GNI (UK)'!J24)</f>
        <v>0</v>
      </c>
      <c r="K24" s="161">
        <f>SUM('Table 1a - MEL'!K24,'Table 1b - GNI (UK)'!K24)</f>
        <v>0</v>
      </c>
      <c r="L24" s="161">
        <f>SUM('Table 1a - MEL'!L24,'Table 1b - GNI (UK)'!L24)</f>
        <v>0</v>
      </c>
      <c r="M24" s="88"/>
      <c r="N24" s="161">
        <f>SUM('Table 1a - MEL'!N24,'Table 1b - GNI (UK)'!N24)</f>
        <v>0</v>
      </c>
      <c r="O24" s="161">
        <f>SUM('Table 1a - MEL'!O24,'Table 1b - GNI (UK)'!O24)</f>
        <v>0</v>
      </c>
      <c r="P24" s="161">
        <f>SUM('Table 1a - MEL'!P24,'Table 1b - GNI (UK)'!P24)</f>
        <v>0</v>
      </c>
      <c r="Q24" s="161">
        <f>SUM('Table 1a - MEL'!Q24,'Table 1b - GNI (UK)'!Q24)</f>
        <v>0</v>
      </c>
      <c r="R24" s="161">
        <f>SUM('Table 1a - MEL'!R24,'Table 1b - GNI (UK)'!R24)</f>
        <v>0</v>
      </c>
      <c r="S24" s="75"/>
      <c r="T24" s="55"/>
    </row>
    <row r="25" spans="2:20">
      <c r="B25" s="73"/>
      <c r="C25" s="85" t="str">
        <f>9&amp;"a"</f>
        <v>9a</v>
      </c>
      <c r="D25" s="132" t="s">
        <v>97</v>
      </c>
      <c r="E25" s="85" t="s">
        <v>85</v>
      </c>
      <c r="F25" s="85">
        <v>3</v>
      </c>
      <c r="G25" s="55"/>
      <c r="H25" s="160">
        <f>SUM('Table 1a - MEL'!H25,'Table 1b - GNI (UK)'!H25)</f>
        <v>0</v>
      </c>
      <c r="I25" s="160">
        <f>SUM('Table 1a - MEL'!I25,'Table 1b - GNI (UK)'!I25)</f>
        <v>0</v>
      </c>
      <c r="J25" s="160">
        <f>SUM('Table 1a - MEL'!J25,'Table 1b - GNI (UK)'!J25)</f>
        <v>0</v>
      </c>
      <c r="K25" s="161">
        <f>SUM('Table 1a - MEL'!K25,'Table 1b - GNI (UK)'!K25)</f>
        <v>0</v>
      </c>
      <c r="L25" s="161">
        <f>SUM('Table 1a - MEL'!L25,'Table 1b - GNI (UK)'!L25)</f>
        <v>0</v>
      </c>
      <c r="M25" s="88"/>
      <c r="N25" s="161">
        <f>SUM('Table 1a - MEL'!N25,'Table 1b - GNI (UK)'!N25)</f>
        <v>0</v>
      </c>
      <c r="O25" s="161">
        <f>SUM('Table 1a - MEL'!O25,'Table 1b - GNI (UK)'!O25)</f>
        <v>0</v>
      </c>
      <c r="P25" s="161">
        <f>SUM('Table 1a - MEL'!P25,'Table 1b - GNI (UK)'!P25)</f>
        <v>0</v>
      </c>
      <c r="Q25" s="161">
        <f>SUM('Table 1a - MEL'!Q25,'Table 1b - GNI (UK)'!Q25)</f>
        <v>0</v>
      </c>
      <c r="R25" s="161">
        <f>SUM('Table 1a - MEL'!R25,'Table 1b - GNI (UK)'!R25)</f>
        <v>0</v>
      </c>
      <c r="S25" s="75"/>
      <c r="T25" s="55"/>
    </row>
    <row r="26" spans="2:20">
      <c r="B26" s="73"/>
      <c r="C26" s="85" t="str">
        <f>9&amp;"b"</f>
        <v>9b</v>
      </c>
      <c r="D26" s="132" t="s">
        <v>98</v>
      </c>
      <c r="E26" s="85" t="s">
        <v>85</v>
      </c>
      <c r="F26" s="85">
        <v>3</v>
      </c>
      <c r="G26" s="55"/>
      <c r="H26" s="160">
        <f>SUM('Table 1a - MEL'!H26,'Table 1b - GNI (UK)'!H26)</f>
        <v>0</v>
      </c>
      <c r="I26" s="160">
        <f>SUM('Table 1a - MEL'!I26,'Table 1b - GNI (UK)'!I26)</f>
        <v>0</v>
      </c>
      <c r="J26" s="160">
        <f>SUM('Table 1a - MEL'!J26,'Table 1b - GNI (UK)'!J26)</f>
        <v>0</v>
      </c>
      <c r="K26" s="161">
        <f>SUM('Table 1a - MEL'!K26,'Table 1b - GNI (UK)'!K26)</f>
        <v>0</v>
      </c>
      <c r="L26" s="161">
        <f>SUM('Table 1a - MEL'!L26,'Table 1b - GNI (UK)'!L26)</f>
        <v>0</v>
      </c>
      <c r="M26" s="88"/>
      <c r="N26" s="161">
        <f>SUM('Table 1a - MEL'!N26,'Table 1b - GNI (UK)'!N26)</f>
        <v>0</v>
      </c>
      <c r="O26" s="161">
        <f>SUM('Table 1a - MEL'!O26,'Table 1b - GNI (UK)'!O26)</f>
        <v>0</v>
      </c>
      <c r="P26" s="161">
        <f>SUM('Table 1a - MEL'!P26,'Table 1b - GNI (UK)'!P26)</f>
        <v>0</v>
      </c>
      <c r="Q26" s="161">
        <f>SUM('Table 1a - MEL'!Q26,'Table 1b - GNI (UK)'!Q26)</f>
        <v>0</v>
      </c>
      <c r="R26" s="161">
        <f>SUM('Table 1a - MEL'!R26,'Table 1b - GNI (UK)'!R26)</f>
        <v>0</v>
      </c>
      <c r="S26" s="75"/>
      <c r="T26" s="55"/>
    </row>
    <row r="27" spans="2:20">
      <c r="B27" s="73"/>
      <c r="C27" s="85" t="str">
        <f>9&amp;"c"</f>
        <v>9c</v>
      </c>
      <c r="D27" s="132" t="s">
        <v>99</v>
      </c>
      <c r="E27" s="85" t="s">
        <v>85</v>
      </c>
      <c r="F27" s="85">
        <v>3</v>
      </c>
      <c r="G27" s="55"/>
      <c r="H27" s="160">
        <f>SUM('Table 1a - MEL'!H27,'Table 1b - GNI (UK)'!H27)</f>
        <v>0</v>
      </c>
      <c r="I27" s="160">
        <f>SUM('Table 1a - MEL'!I27,'Table 1b - GNI (UK)'!I27)</f>
        <v>0</v>
      </c>
      <c r="J27" s="160">
        <f>SUM('Table 1a - MEL'!J27,'Table 1b - GNI (UK)'!J27)</f>
        <v>0</v>
      </c>
      <c r="K27" s="161">
        <f>SUM('Table 1a - MEL'!K27,'Table 1b - GNI (UK)'!K27)</f>
        <v>0</v>
      </c>
      <c r="L27" s="161">
        <f>SUM('Table 1a - MEL'!L27,'Table 1b - GNI (UK)'!L27)</f>
        <v>0</v>
      </c>
      <c r="M27" s="88"/>
      <c r="N27" s="161">
        <f>SUM('Table 1a - MEL'!N27,'Table 1b - GNI (UK)'!N27)</f>
        <v>0</v>
      </c>
      <c r="O27" s="161">
        <f>SUM('Table 1a - MEL'!O27,'Table 1b - GNI (UK)'!O27)</f>
        <v>0</v>
      </c>
      <c r="P27" s="161">
        <f>SUM('Table 1a - MEL'!P27,'Table 1b - GNI (UK)'!P27)</f>
        <v>0</v>
      </c>
      <c r="Q27" s="161">
        <f>SUM('Table 1a - MEL'!Q27,'Table 1b - GNI (UK)'!Q27)</f>
        <v>0</v>
      </c>
      <c r="R27" s="161">
        <f>SUM('Table 1a - MEL'!R27,'Table 1b - GNI (UK)'!R27)</f>
        <v>0</v>
      </c>
      <c r="S27" s="75"/>
      <c r="T27" s="55"/>
    </row>
    <row r="28" spans="2:20">
      <c r="B28" s="73"/>
      <c r="C28" s="58"/>
      <c r="D28" s="134"/>
      <c r="E28" s="58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75"/>
      <c r="T28" s="55"/>
    </row>
    <row r="29" spans="2:20">
      <c r="B29" s="73"/>
      <c r="C29" s="99" t="s">
        <v>77</v>
      </c>
      <c r="D29" s="100" t="s">
        <v>100</v>
      </c>
      <c r="E29" s="58"/>
      <c r="F29" s="58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75"/>
      <c r="T29" s="55"/>
    </row>
    <row r="30" spans="2:20">
      <c r="B30" s="73"/>
      <c r="C30" s="85">
        <v>10</v>
      </c>
      <c r="D30" s="86" t="s">
        <v>101</v>
      </c>
      <c r="E30" s="85" t="s">
        <v>85</v>
      </c>
      <c r="F30" s="85">
        <v>3</v>
      </c>
      <c r="G30" s="55"/>
      <c r="H30" s="160">
        <f>SUM('Table 1a - MEL'!H30,'Table 1b - GNI (UK)'!H30)</f>
        <v>0</v>
      </c>
      <c r="I30" s="160">
        <f>SUM('Table 1a - MEL'!I30,'Table 1b - GNI (UK)'!I30)</f>
        <v>0</v>
      </c>
      <c r="J30" s="160">
        <f>SUM('Table 1a - MEL'!J30,'Table 1b - GNI (UK)'!J30)</f>
        <v>0</v>
      </c>
      <c r="K30" s="161">
        <f>SUM('Table 1a - MEL'!K30,'Table 1b - GNI (UK)'!K30)</f>
        <v>0</v>
      </c>
      <c r="L30" s="161">
        <f>SUM('Table 1a - MEL'!L30,'Table 1b - GNI (UK)'!L30)</f>
        <v>0</v>
      </c>
      <c r="M30" s="88"/>
      <c r="N30" s="161">
        <f>SUM('Table 1a - MEL'!N30,'Table 1b - GNI (UK)'!N30)</f>
        <v>0</v>
      </c>
      <c r="O30" s="161">
        <f>SUM('Table 1a - MEL'!O30,'Table 1b - GNI (UK)'!O30)</f>
        <v>0</v>
      </c>
      <c r="P30" s="161">
        <f>SUM('Table 1a - MEL'!P30,'Table 1b - GNI (UK)'!P30)</f>
        <v>0</v>
      </c>
      <c r="Q30" s="161">
        <f>SUM('Table 1a - MEL'!Q30,'Table 1b - GNI (UK)'!Q30)</f>
        <v>0</v>
      </c>
      <c r="R30" s="161">
        <f>SUM('Table 1a - MEL'!R30,'Table 1b - GNI (UK)'!R30)</f>
        <v>0</v>
      </c>
      <c r="S30" s="75"/>
      <c r="T30" s="55"/>
    </row>
    <row r="31" spans="2:20">
      <c r="B31" s="73"/>
      <c r="C31" s="85">
        <f>C30+1</f>
        <v>11</v>
      </c>
      <c r="D31" s="86" t="s">
        <v>102</v>
      </c>
      <c r="E31" s="85" t="s">
        <v>85</v>
      </c>
      <c r="F31" s="85">
        <v>3</v>
      </c>
      <c r="G31" s="55"/>
      <c r="H31" s="160">
        <f>SUM('Table 1a - MEL'!H31,'Table 1b - GNI (UK)'!H31)</f>
        <v>0</v>
      </c>
      <c r="I31" s="160">
        <f>SUM('Table 1a - MEL'!I31,'Table 1b - GNI (UK)'!I31)</f>
        <v>0</v>
      </c>
      <c r="J31" s="160">
        <f>SUM('Table 1a - MEL'!J31,'Table 1b - GNI (UK)'!J31)</f>
        <v>0</v>
      </c>
      <c r="K31" s="161">
        <f>SUM('Table 1a - MEL'!K31,'Table 1b - GNI (UK)'!K31)</f>
        <v>0</v>
      </c>
      <c r="L31" s="161">
        <f>SUM('Table 1a - MEL'!L31,'Table 1b - GNI (UK)'!L31)</f>
        <v>0</v>
      </c>
      <c r="M31" s="88"/>
      <c r="N31" s="161">
        <f>SUM('Table 1a - MEL'!N31,'Table 1b - GNI (UK)'!N31)</f>
        <v>0</v>
      </c>
      <c r="O31" s="161">
        <f>SUM('Table 1a - MEL'!O31,'Table 1b - GNI (UK)'!O31)</f>
        <v>0</v>
      </c>
      <c r="P31" s="161">
        <f>SUM('Table 1a - MEL'!P31,'Table 1b - GNI (UK)'!P31)</f>
        <v>0</v>
      </c>
      <c r="Q31" s="161">
        <f>SUM('Table 1a - MEL'!Q31,'Table 1b - GNI (UK)'!Q31)</f>
        <v>0</v>
      </c>
      <c r="R31" s="161">
        <f>SUM('Table 1a - MEL'!R31,'Table 1b - GNI (UK)'!R31)</f>
        <v>0</v>
      </c>
      <c r="S31" s="75"/>
      <c r="T31" s="55"/>
    </row>
    <row r="32" spans="2:20">
      <c r="B32" s="73"/>
      <c r="C32" s="85">
        <f>C31+1</f>
        <v>12</v>
      </c>
      <c r="D32" s="86" t="s">
        <v>103</v>
      </c>
      <c r="E32" s="85" t="s">
        <v>85</v>
      </c>
      <c r="F32" s="85">
        <v>3</v>
      </c>
      <c r="G32" s="55"/>
      <c r="H32" s="160">
        <f>SUM('Table 1a - MEL'!H32,'Table 1b - GNI (UK)'!H32)</f>
        <v>0</v>
      </c>
      <c r="I32" s="160">
        <f>SUM('Table 1a - MEL'!I32,'Table 1b - GNI (UK)'!I32)</f>
        <v>0</v>
      </c>
      <c r="J32" s="160">
        <f>SUM('Table 1a - MEL'!J32,'Table 1b - GNI (UK)'!J32)</f>
        <v>0</v>
      </c>
      <c r="K32" s="161">
        <f>SUM('Table 1a - MEL'!K32,'Table 1b - GNI (UK)'!K32)</f>
        <v>0</v>
      </c>
      <c r="L32" s="161">
        <f>SUM('Table 1a - MEL'!L32,'Table 1b - GNI (UK)'!L32)</f>
        <v>0</v>
      </c>
      <c r="M32" s="88"/>
      <c r="N32" s="161">
        <f>SUM('Table 1a - MEL'!N32,'Table 1b - GNI (UK)'!N32)</f>
        <v>0</v>
      </c>
      <c r="O32" s="161">
        <f>SUM('Table 1a - MEL'!O32,'Table 1b - GNI (UK)'!O32)</f>
        <v>0</v>
      </c>
      <c r="P32" s="161">
        <f>SUM('Table 1a - MEL'!P32,'Table 1b - GNI (UK)'!P32)</f>
        <v>0</v>
      </c>
      <c r="Q32" s="161">
        <f>SUM('Table 1a - MEL'!Q32,'Table 1b - GNI (UK)'!Q32)</f>
        <v>0</v>
      </c>
      <c r="R32" s="161">
        <f>SUM('Table 1a - MEL'!R32,'Table 1b - GNI (UK)'!R32)</f>
        <v>0</v>
      </c>
      <c r="S32" s="75"/>
      <c r="T32" s="55"/>
    </row>
    <row r="33" spans="1:20">
      <c r="B33" s="73"/>
      <c r="C33" s="58"/>
      <c r="D33" s="134"/>
      <c r="E33" s="58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75"/>
      <c r="T33" s="55"/>
    </row>
    <row r="34" spans="1:20">
      <c r="B34" s="73"/>
      <c r="C34" s="99" t="s">
        <v>104</v>
      </c>
      <c r="D34" s="100" t="s">
        <v>105</v>
      </c>
      <c r="E34" s="58"/>
      <c r="F34" s="58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75"/>
      <c r="T34" s="55"/>
    </row>
    <row r="35" spans="1:20">
      <c r="B35" s="73"/>
      <c r="C35" s="85">
        <f>C31+1</f>
        <v>12</v>
      </c>
      <c r="D35" s="86" t="s">
        <v>105</v>
      </c>
      <c r="E35" s="85" t="s">
        <v>85</v>
      </c>
      <c r="F35" s="85">
        <v>3</v>
      </c>
      <c r="G35" s="55"/>
      <c r="H35" s="160">
        <f>SUM('Table 1a - MEL'!H35,'Table 1b - GNI (UK)'!H35)</f>
        <v>0</v>
      </c>
      <c r="I35" s="160">
        <f>SUM('Table 1a - MEL'!I35,'Table 1b - GNI (UK)'!I35)</f>
        <v>0</v>
      </c>
      <c r="J35" s="160">
        <f>SUM('Table 1a - MEL'!J35,'Table 1b - GNI (UK)'!J35)</f>
        <v>0</v>
      </c>
      <c r="K35" s="161">
        <f>SUM('Table 1a - MEL'!K35,'Table 1b - GNI (UK)'!K35)</f>
        <v>0</v>
      </c>
      <c r="L35" s="161">
        <f>SUM('Table 1a - MEL'!L35,'Table 1b - GNI (UK)'!L35)</f>
        <v>0</v>
      </c>
      <c r="M35" s="88"/>
      <c r="N35" s="161">
        <f>SUM('Table 1a - MEL'!N35,'Table 1b - GNI (UK)'!N35)</f>
        <v>0</v>
      </c>
      <c r="O35" s="161">
        <f>SUM('Table 1a - MEL'!O35,'Table 1b - GNI (UK)'!O35)</f>
        <v>0</v>
      </c>
      <c r="P35" s="161">
        <f>SUM('Table 1a - MEL'!P35,'Table 1b - GNI (UK)'!P35)</f>
        <v>0</v>
      </c>
      <c r="Q35" s="161">
        <f>SUM('Table 1a - MEL'!Q35,'Table 1b - GNI (UK)'!Q35)</f>
        <v>0</v>
      </c>
      <c r="R35" s="161">
        <f>SUM('Table 1a - MEL'!R35,'Table 1b - GNI (UK)'!R35)</f>
        <v>0</v>
      </c>
      <c r="S35" s="75"/>
      <c r="T35" s="55"/>
    </row>
    <row r="36" spans="1:20">
      <c r="B36" s="73"/>
      <c r="C36" s="58"/>
      <c r="D36" s="134"/>
      <c r="E36" s="58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75"/>
      <c r="T36" s="55"/>
    </row>
    <row r="37" spans="1:20">
      <c r="A37" s="43"/>
      <c r="B37" s="73"/>
      <c r="C37" s="99" t="s">
        <v>106</v>
      </c>
      <c r="D37" s="100" t="s">
        <v>107</v>
      </c>
      <c r="S37" s="43"/>
    </row>
    <row r="38" spans="1:20">
      <c r="A38" s="43"/>
      <c r="C38" s="85">
        <f>C35+1</f>
        <v>13</v>
      </c>
      <c r="D38" s="59" t="s">
        <v>108</v>
      </c>
      <c r="E38" s="85" t="s">
        <v>85</v>
      </c>
      <c r="F38" s="85">
        <v>3</v>
      </c>
      <c r="H38" s="160">
        <f>SUM('Table 1a - MEL'!H38,'Table 1b - GNI (UK)'!H38)</f>
        <v>0</v>
      </c>
      <c r="I38" s="160">
        <f>SUM('Table 1a - MEL'!I38,'Table 1b - GNI (UK)'!I38)</f>
        <v>0</v>
      </c>
      <c r="J38" s="160">
        <f>SUM('Table 1a - MEL'!J38,'Table 1b - GNI (UK)'!J38)</f>
        <v>0</v>
      </c>
      <c r="K38" s="161">
        <f>SUM('Table 1a - MEL'!K38,'Table 1b - GNI (UK)'!K38)</f>
        <v>0</v>
      </c>
      <c r="L38" s="161">
        <f>SUM('Table 1a - MEL'!L38,'Table 1b - GNI (UK)'!L38)</f>
        <v>0</v>
      </c>
      <c r="M38" s="88"/>
      <c r="N38" s="161">
        <f>SUM('Table 1a - MEL'!N38,'Table 1b - GNI (UK)'!N38)</f>
        <v>0</v>
      </c>
      <c r="O38" s="161">
        <f>SUM('Table 1a - MEL'!O38,'Table 1b - GNI (UK)'!O38)</f>
        <v>0</v>
      </c>
      <c r="P38" s="161">
        <f>SUM('Table 1a - MEL'!P38,'Table 1b - GNI (UK)'!P38)</f>
        <v>0</v>
      </c>
      <c r="Q38" s="161">
        <f>SUM('Table 1a - MEL'!Q38,'Table 1b - GNI (UK)'!Q38)</f>
        <v>0</v>
      </c>
      <c r="R38" s="161">
        <f>SUM('Table 1a - MEL'!R38,'Table 1b - GNI (UK)'!R38)</f>
        <v>0</v>
      </c>
      <c r="S38" s="43"/>
    </row>
    <row r="39" spans="1:20">
      <c r="A39" s="43"/>
      <c r="S39" s="43"/>
    </row>
    <row r="40" spans="1:20">
      <c r="A40" s="43"/>
      <c r="C40" s="99" t="s">
        <v>109</v>
      </c>
      <c r="D40" s="100" t="s">
        <v>110</v>
      </c>
      <c r="E40" s="58"/>
      <c r="F40" s="58"/>
      <c r="G40" s="5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43"/>
    </row>
    <row r="41" spans="1:20">
      <c r="A41" s="43"/>
      <c r="C41" s="85">
        <f>C38+1</f>
        <v>14</v>
      </c>
      <c r="D41" s="86" t="s">
        <v>111</v>
      </c>
      <c r="E41" s="85" t="s">
        <v>85</v>
      </c>
      <c r="F41" s="85">
        <v>3</v>
      </c>
      <c r="G41" s="55"/>
      <c r="H41" s="169">
        <f>H12</f>
        <v>0</v>
      </c>
      <c r="I41" s="169">
        <f>I12</f>
        <v>0</v>
      </c>
      <c r="J41" s="169">
        <f>J12</f>
        <v>0</v>
      </c>
      <c r="K41" s="169">
        <f>K12</f>
        <v>0</v>
      </c>
      <c r="L41" s="169">
        <f>L12</f>
        <v>0</v>
      </c>
      <c r="M41" s="165"/>
      <c r="N41" s="169">
        <f>N12</f>
        <v>0</v>
      </c>
      <c r="O41" s="169">
        <f>O12</f>
        <v>0</v>
      </c>
      <c r="P41" s="169">
        <f>P12</f>
        <v>0</v>
      </c>
      <c r="Q41" s="169">
        <f>Q12</f>
        <v>0</v>
      </c>
      <c r="R41" s="169">
        <f>R12</f>
        <v>0</v>
      </c>
      <c r="S41" s="43"/>
    </row>
    <row r="42" spans="1:20">
      <c r="A42" s="43"/>
      <c r="C42" s="85">
        <f t="shared" ref="C42:C46" si="0">C41+1</f>
        <v>15</v>
      </c>
      <c r="D42" s="86" t="s">
        <v>112</v>
      </c>
      <c r="E42" s="85" t="s">
        <v>85</v>
      </c>
      <c r="F42" s="85">
        <v>3</v>
      </c>
      <c r="G42" s="55"/>
      <c r="H42" s="170">
        <f>SUM(H16:H17)</f>
        <v>0</v>
      </c>
      <c r="I42" s="170">
        <f>SUM(I16:I17)</f>
        <v>0</v>
      </c>
      <c r="J42" s="170">
        <f>SUM(J16:J17)</f>
        <v>0</v>
      </c>
      <c r="K42" s="170">
        <f>SUM(K16:K17)</f>
        <v>0</v>
      </c>
      <c r="L42" s="170">
        <f>SUM(L16:L17)</f>
        <v>0</v>
      </c>
      <c r="M42" s="165"/>
      <c r="N42" s="170">
        <f>SUM(N16:N17)</f>
        <v>0</v>
      </c>
      <c r="O42" s="170">
        <f>SUM(O16:O17)</f>
        <v>0</v>
      </c>
      <c r="P42" s="170">
        <f>SUM(P16:P17)</f>
        <v>0</v>
      </c>
      <c r="Q42" s="170">
        <f>SUM(Q16:Q17)</f>
        <v>0</v>
      </c>
      <c r="R42" s="170">
        <f>SUM(R16:R17)</f>
        <v>0</v>
      </c>
      <c r="S42" s="43"/>
    </row>
    <row r="43" spans="1:20">
      <c r="A43" s="43"/>
      <c r="C43" s="85">
        <f t="shared" si="0"/>
        <v>16</v>
      </c>
      <c r="D43" s="86" t="s">
        <v>91</v>
      </c>
      <c r="E43" s="85" t="s">
        <v>85</v>
      </c>
      <c r="F43" s="85">
        <v>3</v>
      </c>
      <c r="G43" s="55"/>
      <c r="H43" s="170">
        <f>SUM(H20:H27)</f>
        <v>0</v>
      </c>
      <c r="I43" s="170">
        <f>SUM(I20:I27)</f>
        <v>0</v>
      </c>
      <c r="J43" s="170">
        <f>SUM(J20:J27)</f>
        <v>0</v>
      </c>
      <c r="K43" s="170">
        <f>SUM(K20:K27)</f>
        <v>0</v>
      </c>
      <c r="L43" s="170">
        <f>SUM(L20:L27)</f>
        <v>0</v>
      </c>
      <c r="M43" s="165"/>
      <c r="N43" s="170">
        <f>SUM(N20:N27)</f>
        <v>0</v>
      </c>
      <c r="O43" s="170">
        <f>SUM(O20:O27)</f>
        <v>0</v>
      </c>
      <c r="P43" s="170">
        <f>SUM(P20:P27)</f>
        <v>0</v>
      </c>
      <c r="Q43" s="170">
        <f>SUM(Q20:Q27)</f>
        <v>0</v>
      </c>
      <c r="R43" s="170">
        <f>SUM(R20:R27)</f>
        <v>0</v>
      </c>
      <c r="S43" s="43"/>
    </row>
    <row r="44" spans="1:20">
      <c r="A44" s="43"/>
      <c r="C44" s="85">
        <f t="shared" si="0"/>
        <v>17</v>
      </c>
      <c r="D44" s="86" t="s">
        <v>100</v>
      </c>
      <c r="E44" s="85" t="s">
        <v>85</v>
      </c>
      <c r="F44" s="85">
        <v>3</v>
      </c>
      <c r="G44" s="55"/>
      <c r="H44" s="170">
        <f>SUM(H30:H32)</f>
        <v>0</v>
      </c>
      <c r="I44" s="170">
        <f>SUM(I30:I32)</f>
        <v>0</v>
      </c>
      <c r="J44" s="170">
        <f>SUM(J30:J32)</f>
        <v>0</v>
      </c>
      <c r="K44" s="170">
        <f>SUM(K30:K32)</f>
        <v>0</v>
      </c>
      <c r="L44" s="170">
        <f>SUM(L30:L32)</f>
        <v>0</v>
      </c>
      <c r="M44" s="165"/>
      <c r="N44" s="170">
        <f>SUM(N30:N32)</f>
        <v>0</v>
      </c>
      <c r="O44" s="170">
        <f>SUM(O30:O32)</f>
        <v>0</v>
      </c>
      <c r="P44" s="170">
        <f>SUM(P30:P32)</f>
        <v>0</v>
      </c>
      <c r="Q44" s="170">
        <f>SUM(Q30:Q32)</f>
        <v>0</v>
      </c>
      <c r="R44" s="170">
        <f>SUM(R30:R32)</f>
        <v>0</v>
      </c>
      <c r="S44" s="43"/>
    </row>
    <row r="45" spans="1:20">
      <c r="A45" s="43"/>
      <c r="C45" s="85">
        <f t="shared" si="0"/>
        <v>18</v>
      </c>
      <c r="D45" s="86" t="s">
        <v>105</v>
      </c>
      <c r="E45" s="85" t="s">
        <v>85</v>
      </c>
      <c r="F45" s="85">
        <v>3</v>
      </c>
      <c r="G45" s="55"/>
      <c r="H45" s="169">
        <f>H35</f>
        <v>0</v>
      </c>
      <c r="I45" s="169">
        <f>I35</f>
        <v>0</v>
      </c>
      <c r="J45" s="169">
        <f>J35</f>
        <v>0</v>
      </c>
      <c r="K45" s="169">
        <f>K35</f>
        <v>0</v>
      </c>
      <c r="L45" s="169">
        <f>L35</f>
        <v>0</v>
      </c>
      <c r="M45" s="165"/>
      <c r="N45" s="169">
        <f>N35</f>
        <v>0</v>
      </c>
      <c r="O45" s="169">
        <f>O35</f>
        <v>0</v>
      </c>
      <c r="P45" s="169">
        <f>P35</f>
        <v>0</v>
      </c>
      <c r="Q45" s="169">
        <f>Q35</f>
        <v>0</v>
      </c>
      <c r="R45" s="169">
        <f>R35</f>
        <v>0</v>
      </c>
      <c r="S45" s="43"/>
    </row>
    <row r="46" spans="1:20">
      <c r="A46" s="43"/>
      <c r="C46" s="85">
        <f t="shared" si="0"/>
        <v>19</v>
      </c>
      <c r="D46" s="133" t="s">
        <v>107</v>
      </c>
      <c r="E46" s="85" t="s">
        <v>85</v>
      </c>
      <c r="F46" s="85">
        <v>3</v>
      </c>
      <c r="G46" s="55"/>
      <c r="H46" s="169">
        <f>H38</f>
        <v>0</v>
      </c>
      <c r="I46" s="169">
        <f t="shared" ref="I46:L46" si="1">I38</f>
        <v>0</v>
      </c>
      <c r="J46" s="169">
        <f t="shared" si="1"/>
        <v>0</v>
      </c>
      <c r="K46" s="169">
        <f t="shared" si="1"/>
        <v>0</v>
      </c>
      <c r="L46" s="169">
        <f t="shared" si="1"/>
        <v>0</v>
      </c>
      <c r="M46" s="165"/>
      <c r="N46" s="169">
        <f t="shared" ref="N46:R46" si="2">N38</f>
        <v>0</v>
      </c>
      <c r="O46" s="169">
        <f t="shared" si="2"/>
        <v>0</v>
      </c>
      <c r="P46" s="169">
        <f t="shared" si="2"/>
        <v>0</v>
      </c>
      <c r="Q46" s="169">
        <f t="shared" si="2"/>
        <v>0</v>
      </c>
      <c r="R46" s="169">
        <f t="shared" si="2"/>
        <v>0</v>
      </c>
      <c r="S46" s="43"/>
    </row>
    <row r="47" spans="1:20">
      <c r="A47" s="43"/>
      <c r="C47" s="85">
        <f>C46+1</f>
        <v>20</v>
      </c>
      <c r="D47" s="133" t="s">
        <v>113</v>
      </c>
      <c r="E47" s="85" t="s">
        <v>85</v>
      </c>
      <c r="F47" s="85">
        <v>3</v>
      </c>
      <c r="G47" s="55"/>
      <c r="H47" s="170">
        <f>SUM(H41:H46)</f>
        <v>0</v>
      </c>
      <c r="I47" s="170">
        <f>SUM(I41:I46)</f>
        <v>0</v>
      </c>
      <c r="J47" s="170">
        <f>SUM(J41:J46)</f>
        <v>0</v>
      </c>
      <c r="K47" s="170">
        <f>SUM(K41:K46)</f>
        <v>0</v>
      </c>
      <c r="L47" s="170">
        <f>SUM(L41:L46)</f>
        <v>0</v>
      </c>
      <c r="M47" s="165"/>
      <c r="N47" s="170">
        <f>SUM(N41:N46)</f>
        <v>0</v>
      </c>
      <c r="O47" s="170">
        <f>SUM(O41:O46)</f>
        <v>0</v>
      </c>
      <c r="P47" s="170">
        <f>SUM(P41:P46)</f>
        <v>0</v>
      </c>
      <c r="Q47" s="170">
        <f>SUM(Q41:Q46)</f>
        <v>0</v>
      </c>
      <c r="R47" s="170">
        <f>SUM(R41:R46)</f>
        <v>0</v>
      </c>
      <c r="S47" s="43"/>
    </row>
    <row r="48" spans="1:20">
      <c r="A48" s="43"/>
      <c r="C48" s="58"/>
      <c r="D48" s="134"/>
      <c r="E48" s="58"/>
      <c r="F48" s="58"/>
      <c r="G48" s="55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43"/>
    </row>
    <row r="49" spans="1:19">
      <c r="A49" s="43"/>
      <c r="C49" s="99" t="s">
        <v>114</v>
      </c>
      <c r="D49" s="100" t="s">
        <v>115</v>
      </c>
      <c r="S49" s="43"/>
    </row>
    <row r="50" spans="1:19">
      <c r="A50" s="43"/>
      <c r="C50" s="85">
        <f>C47+1</f>
        <v>21</v>
      </c>
      <c r="D50" s="136" t="s">
        <v>116</v>
      </c>
      <c r="E50" s="137" t="s">
        <v>117</v>
      </c>
      <c r="F50" s="137">
        <v>0</v>
      </c>
      <c r="G50" s="135"/>
      <c r="H50" s="41"/>
      <c r="I50" s="41"/>
      <c r="J50" s="41"/>
      <c r="K50" s="161">
        <f>SUM('Table 1a - MEL'!K50,'Table 1b - GNI (UK)'!K50)</f>
        <v>0</v>
      </c>
      <c r="L50" s="161">
        <f>SUM('Table 1a - MEL'!L50,'Table 1b - GNI (UK)'!L50)</f>
        <v>0</v>
      </c>
      <c r="M50" s="88"/>
      <c r="N50" s="161">
        <f>SUM('Table 1a - MEL'!N50,'Table 1b - GNI (UK)'!N50)</f>
        <v>0</v>
      </c>
      <c r="O50" s="161">
        <f>SUM('Table 1a - MEL'!O50,'Table 1b - GNI (UK)'!O50)</f>
        <v>0</v>
      </c>
      <c r="P50" s="161">
        <f>SUM('Table 1a - MEL'!P50,'Table 1b - GNI (UK)'!P50)</f>
        <v>0</v>
      </c>
      <c r="Q50" s="161">
        <f>SUM('Table 1a - MEL'!Q50,'Table 1b - GNI (UK)'!Q50)</f>
        <v>0</v>
      </c>
      <c r="R50" s="161">
        <f>SUM('Table 1a - MEL'!R50,'Table 1b - GNI (UK)'!R50)</f>
        <v>0</v>
      </c>
      <c r="S50" s="43"/>
    </row>
    <row r="51" spans="1:19">
      <c r="A51" s="43"/>
      <c r="C51" s="85">
        <f>C50+1</f>
        <v>22</v>
      </c>
      <c r="D51" s="136" t="s">
        <v>118</v>
      </c>
      <c r="E51" s="137" t="s">
        <v>119</v>
      </c>
      <c r="F51" s="137">
        <v>0</v>
      </c>
      <c r="G51" s="135"/>
      <c r="H51" s="41"/>
      <c r="I51" s="41"/>
      <c r="J51" s="41"/>
      <c r="K51" s="161">
        <f>SUM('Table 1a - MEL'!K51,'Table 1b - GNI (UK)'!K51)</f>
        <v>0</v>
      </c>
      <c r="L51" s="161">
        <f>SUM('Table 1a - MEL'!L51,'Table 1b - GNI (UK)'!L51)</f>
        <v>0</v>
      </c>
      <c r="M51" s="88"/>
      <c r="N51" s="161">
        <f>SUM('Table 1a - MEL'!N51,'Table 1b - GNI (UK)'!N51)</f>
        <v>0</v>
      </c>
      <c r="O51" s="161">
        <f>SUM('Table 1a - MEL'!O51,'Table 1b - GNI (UK)'!O51)</f>
        <v>0</v>
      </c>
      <c r="P51" s="161">
        <f>SUM('Table 1a - MEL'!P51,'Table 1b - GNI (UK)'!P51)</f>
        <v>0</v>
      </c>
      <c r="Q51" s="161">
        <f>SUM('Table 1a - MEL'!Q51,'Table 1b - GNI (UK)'!Q51)</f>
        <v>0</v>
      </c>
      <c r="R51" s="161">
        <f>SUM('Table 1a - MEL'!R51,'Table 1b - GNI (UK)'!R51)</f>
        <v>0</v>
      </c>
      <c r="S51" s="43"/>
    </row>
    <row r="52" spans="1:19" ht="17" thickBot="1">
      <c r="A52" s="4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6"/>
    </row>
    <row r="53" spans="1:19"/>
    <row r="54" spans="1:19" ht="17" thickBot="1"/>
    <row r="55" spans="1:19">
      <c r="B55" s="138"/>
      <c r="C55" s="139"/>
      <c r="D55" s="140"/>
      <c r="E55" s="141"/>
      <c r="F55" s="141"/>
      <c r="G55" s="140"/>
      <c r="H55" s="140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50"/>
    </row>
    <row r="56" spans="1:19">
      <c r="B56" s="142"/>
      <c r="C56" s="109" t="s">
        <v>62</v>
      </c>
      <c r="D56" s="110"/>
      <c r="E56" s="111"/>
      <c r="F56" s="143"/>
      <c r="G56" s="110"/>
      <c r="H56" s="110"/>
      <c r="S56" s="43"/>
    </row>
    <row r="57" spans="1:19">
      <c r="B57" s="142"/>
      <c r="C57" s="144"/>
      <c r="D57" s="110"/>
      <c r="E57" s="111"/>
      <c r="F57" s="143"/>
      <c r="G57" s="110"/>
      <c r="H57" s="110"/>
      <c r="S57" s="43"/>
    </row>
    <row r="58" spans="1:19">
      <c r="B58" s="142"/>
      <c r="C58" s="56"/>
      <c r="D58" s="55"/>
      <c r="E58" s="58"/>
      <c r="F58" s="58"/>
      <c r="G58" s="55"/>
      <c r="H58" s="55"/>
      <c r="I58" s="55"/>
      <c r="J58" s="55"/>
      <c r="K58" s="55"/>
      <c r="L58" s="55"/>
      <c r="M58" s="55"/>
      <c r="N58" s="177" t="str">
        <f>Inflation!$N$5</f>
        <v>Transmission Price Control 2027</v>
      </c>
      <c r="O58" s="178"/>
      <c r="P58" s="178"/>
      <c r="Q58" s="178"/>
      <c r="R58" s="179"/>
      <c r="S58" s="43"/>
    </row>
    <row r="59" spans="1:19">
      <c r="B59" s="145"/>
      <c r="C59" s="77"/>
      <c r="D59" s="58"/>
      <c r="E59" s="58"/>
      <c r="F59" s="58"/>
      <c r="G59" s="58"/>
      <c r="H59" s="113">
        <f>Inflation!$H$6</f>
        <v>-5</v>
      </c>
      <c r="I59" s="113">
        <f>Inflation!$I$6</f>
        <v>-4</v>
      </c>
      <c r="J59" s="113">
        <f>Inflation!$J$6</f>
        <v>-3</v>
      </c>
      <c r="K59" s="113">
        <f>Inflation!$K$6</f>
        <v>-2</v>
      </c>
      <c r="L59" s="113">
        <f>Inflation!$L$6</f>
        <v>-1</v>
      </c>
      <c r="M59" s="79"/>
      <c r="N59" s="113">
        <f>Inflation!$N$6</f>
        <v>1</v>
      </c>
      <c r="O59" s="113">
        <f>Inflation!$O$6</f>
        <v>2</v>
      </c>
      <c r="P59" s="113">
        <f>Inflation!$P$6</f>
        <v>3</v>
      </c>
      <c r="Q59" s="113">
        <f>Inflation!$Q$6</f>
        <v>4</v>
      </c>
      <c r="R59" s="113">
        <f>Inflation!$R$6</f>
        <v>5</v>
      </c>
      <c r="S59" s="43"/>
    </row>
    <row r="60" spans="1:19" ht="18" customHeight="1">
      <c r="B60" s="142"/>
      <c r="C60" s="93"/>
      <c r="D60" s="94"/>
      <c r="E60" s="91"/>
      <c r="F60" s="91"/>
      <c r="G60" s="55"/>
      <c r="H60" s="180" t="str">
        <f>Inflation!$H$7</f>
        <v>GAS
YEAR
2022-23</v>
      </c>
      <c r="I60" s="180" t="str">
        <f>Inflation!$I$7</f>
        <v>GAS
YEAR
2023-24</v>
      </c>
      <c r="J60" s="180" t="str">
        <f>Inflation!$J$7</f>
        <v>GAS
YEAR
2024-25</v>
      </c>
      <c r="K60" s="180" t="str">
        <f>Inflation!$K$7</f>
        <v>GAS
YEAR
2025-26</v>
      </c>
      <c r="L60" s="180" t="str">
        <f>Inflation!$L$7</f>
        <v>GAS
YEAR
2026-27</v>
      </c>
      <c r="M60" s="114"/>
      <c r="N60" s="180" t="str">
        <f>Inflation!$N$7</f>
        <v>GAS
YEAR
2027-28</v>
      </c>
      <c r="O60" s="180" t="str">
        <f>Inflation!$O$7</f>
        <v>GAS
YEAR
2028-29</v>
      </c>
      <c r="P60" s="180" t="str">
        <f>Inflation!$P$7</f>
        <v>GAS
YEAR
2029-30</v>
      </c>
      <c r="Q60" s="180" t="str">
        <f>Inflation!$Q$7</f>
        <v>GAS
YEAR
2030-31</v>
      </c>
      <c r="R60" s="180" t="str">
        <f>Inflation!$R$7</f>
        <v>GAS
YEAR
2031-32</v>
      </c>
      <c r="S60" s="43"/>
    </row>
    <row r="61" spans="1:19">
      <c r="B61" s="142"/>
      <c r="C61" s="95"/>
      <c r="D61" s="89" t="s">
        <v>51</v>
      </c>
      <c r="E61" s="90" t="s">
        <v>52</v>
      </c>
      <c r="F61" s="90" t="s">
        <v>53</v>
      </c>
      <c r="G61" s="55"/>
      <c r="H61" s="181"/>
      <c r="I61" s="181"/>
      <c r="J61" s="181"/>
      <c r="K61" s="181"/>
      <c r="L61" s="181"/>
      <c r="M61" s="114"/>
      <c r="N61" s="181"/>
      <c r="O61" s="181"/>
      <c r="P61" s="181"/>
      <c r="Q61" s="181"/>
      <c r="R61" s="181"/>
      <c r="S61" s="43"/>
    </row>
    <row r="62" spans="1:19">
      <c r="B62" s="142"/>
      <c r="C62" s="96"/>
      <c r="D62" s="97"/>
      <c r="E62" s="92"/>
      <c r="F62" s="92"/>
      <c r="G62" s="55"/>
      <c r="H62" s="182"/>
      <c r="I62" s="182"/>
      <c r="J62" s="182"/>
      <c r="K62" s="182"/>
      <c r="L62" s="182"/>
      <c r="M62" s="115"/>
      <c r="N62" s="182"/>
      <c r="O62" s="182"/>
      <c r="P62" s="182"/>
      <c r="Q62" s="182"/>
      <c r="R62" s="182"/>
      <c r="S62" s="43"/>
    </row>
    <row r="63" spans="1:19">
      <c r="B63" s="146"/>
      <c r="C63" s="116"/>
      <c r="D63" s="116"/>
      <c r="E63" s="116"/>
      <c r="F63" s="116"/>
      <c r="G63" s="116"/>
      <c r="H63" s="116"/>
      <c r="S63" s="43"/>
    </row>
    <row r="64" spans="1:19">
      <c r="B64" s="146"/>
      <c r="C64" s="99" t="s">
        <v>106</v>
      </c>
      <c r="D64" s="100" t="s">
        <v>110</v>
      </c>
      <c r="E64" s="111"/>
      <c r="F64" s="111"/>
      <c r="G64" s="110"/>
      <c r="H64" s="110"/>
      <c r="S64" s="43"/>
    </row>
    <row r="65" spans="2:19">
      <c r="B65" s="146"/>
      <c r="C65" s="85">
        <f>C51+1</f>
        <v>23</v>
      </c>
      <c r="D65" s="86" t="s">
        <v>120</v>
      </c>
      <c r="E65" s="147" t="s">
        <v>58</v>
      </c>
      <c r="F65" s="147">
        <v>1</v>
      </c>
      <c r="G65" s="110"/>
      <c r="H65" s="41"/>
      <c r="I65" s="41"/>
      <c r="J65" s="41"/>
      <c r="K65" s="41"/>
      <c r="L65" s="158">
        <f>'Frontier Shift'!$L$30</f>
        <v>2.1135451561678953E-2</v>
      </c>
      <c r="M65" s="88"/>
      <c r="N65" s="158">
        <f>'Frontier Shift'!$N$30</f>
        <v>2.0268220774132262E-2</v>
      </c>
      <c r="O65" s="158">
        <f>'Frontier Shift'!$O$30</f>
        <v>2.0134022465991497E-2</v>
      </c>
      <c r="P65" s="158">
        <f>'Frontier Shift'!$P$30</f>
        <v>2.0605906547490616E-2</v>
      </c>
      <c r="Q65" s="158">
        <f>'Frontier Shift'!$Q$30</f>
        <v>1.8922248184602308E-2</v>
      </c>
      <c r="R65" s="158">
        <f>'Frontier Shift'!$R$30</f>
        <v>1.8922248184602308E-2</v>
      </c>
      <c r="S65" s="43"/>
    </row>
    <row r="66" spans="2:19">
      <c r="B66" s="148"/>
      <c r="C66" s="85">
        <f>C65+1</f>
        <v>24</v>
      </c>
      <c r="D66" s="149" t="s">
        <v>121</v>
      </c>
      <c r="E66" s="150" t="s">
        <v>58</v>
      </c>
      <c r="F66" s="150">
        <v>1</v>
      </c>
      <c r="G66" s="109"/>
      <c r="H66" s="41"/>
      <c r="I66" s="41"/>
      <c r="J66" s="41"/>
      <c r="K66" s="41"/>
      <c r="L66" s="158">
        <f>'Frontier Shift'!$L$31</f>
        <v>2.1135451561678953E-2</v>
      </c>
      <c r="M66" s="88"/>
      <c r="N66" s="158">
        <f>'Frontier Shift'!$N$31</f>
        <v>4.0975294337398105E-2</v>
      </c>
      <c r="O66" s="158">
        <f>'Frontier Shift'!$O$31</f>
        <v>6.0284319306649792E-2</v>
      </c>
      <c r="P66" s="158">
        <f>'Frontier Shift'!$P$31</f>
        <v>7.9648012804228507E-2</v>
      </c>
      <c r="Q66" s="158">
        <f>'Frontier Shift'!$Q$31</f>
        <v>9.7063141523138774E-2</v>
      </c>
      <c r="R66" s="158">
        <f>'Frontier Shift'!$R$31</f>
        <v>0.11414873685426308</v>
      </c>
      <c r="S66" s="43"/>
    </row>
    <row r="67" spans="2:19" ht="17" thickBot="1">
      <c r="B67" s="151"/>
      <c r="C67" s="152"/>
      <c r="D67" s="152"/>
      <c r="E67" s="152"/>
      <c r="F67" s="152"/>
      <c r="G67" s="152"/>
      <c r="H67" s="152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6"/>
    </row>
    <row r="68" spans="2:19"/>
    <row r="69" spans="2:19" ht="17" thickBot="1"/>
    <row r="70" spans="2:19">
      <c r="B70" s="47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50"/>
    </row>
    <row r="71" spans="2:19">
      <c r="B71" s="51"/>
      <c r="C71" s="98" t="s">
        <v>122</v>
      </c>
      <c r="S71" s="43"/>
    </row>
    <row r="72" spans="2:19">
      <c r="B72" s="51"/>
      <c r="S72" s="43"/>
    </row>
    <row r="73" spans="2:19">
      <c r="B73" s="51"/>
      <c r="C73" s="56"/>
      <c r="D73" s="55"/>
      <c r="E73" s="58"/>
      <c r="F73" s="58"/>
      <c r="G73" s="55"/>
      <c r="H73" s="55"/>
      <c r="I73" s="55"/>
      <c r="J73" s="55"/>
      <c r="K73" s="55"/>
      <c r="L73" s="55"/>
      <c r="M73" s="55"/>
      <c r="N73" s="177" t="str">
        <f>Inflation!$N$5</f>
        <v>Transmission Price Control 2027</v>
      </c>
      <c r="O73" s="178"/>
      <c r="P73" s="178"/>
      <c r="Q73" s="178"/>
      <c r="R73" s="179"/>
      <c r="S73" s="43"/>
    </row>
    <row r="74" spans="2:19">
      <c r="B74" s="51"/>
      <c r="C74" s="77"/>
      <c r="D74" s="58"/>
      <c r="E74" s="58"/>
      <c r="F74" s="58"/>
      <c r="G74" s="58"/>
      <c r="H74" s="113">
        <f>Inflation!$H$6</f>
        <v>-5</v>
      </c>
      <c r="I74" s="113">
        <f>Inflation!$I$6</f>
        <v>-4</v>
      </c>
      <c r="J74" s="113">
        <f>Inflation!$J$6</f>
        <v>-3</v>
      </c>
      <c r="K74" s="113">
        <f>Inflation!$K$6</f>
        <v>-2</v>
      </c>
      <c r="L74" s="113">
        <f>Inflation!$L$6</f>
        <v>-1</v>
      </c>
      <c r="M74" s="79"/>
      <c r="N74" s="113">
        <f>Inflation!$N$6</f>
        <v>1</v>
      </c>
      <c r="O74" s="113">
        <f>Inflation!$O$6</f>
        <v>2</v>
      </c>
      <c r="P74" s="113">
        <f>Inflation!$P$6</f>
        <v>3</v>
      </c>
      <c r="Q74" s="113">
        <f>Inflation!$Q$6</f>
        <v>4</v>
      </c>
      <c r="R74" s="113">
        <f>Inflation!$R$6</f>
        <v>5</v>
      </c>
      <c r="S74" s="43"/>
    </row>
    <row r="75" spans="2:19" ht="18" customHeight="1">
      <c r="B75" s="51"/>
      <c r="C75" s="93"/>
      <c r="D75" s="94"/>
      <c r="E75" s="91"/>
      <c r="F75" s="91"/>
      <c r="G75" s="55"/>
      <c r="H75" s="180" t="str">
        <f>Inflation!$H$7</f>
        <v>GAS
YEAR
2022-23</v>
      </c>
      <c r="I75" s="180" t="str">
        <f>Inflation!$I$7</f>
        <v>GAS
YEAR
2023-24</v>
      </c>
      <c r="J75" s="180" t="str">
        <f>Inflation!$J$7</f>
        <v>GAS
YEAR
2024-25</v>
      </c>
      <c r="K75" s="180" t="str">
        <f>Inflation!$K$7</f>
        <v>GAS
YEAR
2025-26</v>
      </c>
      <c r="L75" s="180" t="str">
        <f>Inflation!$L$7</f>
        <v>GAS
YEAR
2026-27</v>
      </c>
      <c r="M75" s="114"/>
      <c r="N75" s="180" t="str">
        <f>Inflation!$N$7</f>
        <v>GAS
YEAR
2027-28</v>
      </c>
      <c r="O75" s="180" t="str">
        <f>Inflation!$O$7</f>
        <v>GAS
YEAR
2028-29</v>
      </c>
      <c r="P75" s="180" t="str">
        <f>Inflation!$P$7</f>
        <v>GAS
YEAR
2029-30</v>
      </c>
      <c r="Q75" s="180" t="str">
        <f>Inflation!$Q$7</f>
        <v>GAS
YEAR
2030-31</v>
      </c>
      <c r="R75" s="180" t="str">
        <f>Inflation!$R$7</f>
        <v>GAS
YEAR
2031-32</v>
      </c>
      <c r="S75" s="43"/>
    </row>
    <row r="76" spans="2:19">
      <c r="B76" s="51"/>
      <c r="C76" s="95"/>
      <c r="D76" s="89" t="s">
        <v>51</v>
      </c>
      <c r="E76" s="90" t="s">
        <v>52</v>
      </c>
      <c r="F76" s="90" t="s">
        <v>53</v>
      </c>
      <c r="G76" s="55"/>
      <c r="H76" s="181"/>
      <c r="I76" s="181"/>
      <c r="J76" s="181"/>
      <c r="K76" s="181"/>
      <c r="L76" s="181"/>
      <c r="M76" s="114"/>
      <c r="N76" s="181"/>
      <c r="O76" s="181"/>
      <c r="P76" s="181"/>
      <c r="Q76" s="181"/>
      <c r="R76" s="181"/>
      <c r="S76" s="43"/>
    </row>
    <row r="77" spans="2:19">
      <c r="B77" s="51"/>
      <c r="C77" s="96"/>
      <c r="D77" s="97"/>
      <c r="E77" s="92"/>
      <c r="F77" s="92"/>
      <c r="G77" s="55"/>
      <c r="H77" s="182"/>
      <c r="I77" s="182"/>
      <c r="J77" s="182"/>
      <c r="K77" s="182"/>
      <c r="L77" s="182"/>
      <c r="M77" s="115"/>
      <c r="N77" s="182"/>
      <c r="O77" s="182"/>
      <c r="P77" s="182"/>
      <c r="Q77" s="182"/>
      <c r="R77" s="182"/>
      <c r="S77" s="43"/>
    </row>
    <row r="78" spans="2:19">
      <c r="B78" s="51"/>
      <c r="S78" s="43"/>
    </row>
    <row r="79" spans="2:19">
      <c r="B79" s="51"/>
      <c r="C79" s="99" t="s">
        <v>109</v>
      </c>
      <c r="D79" s="100" t="s">
        <v>110</v>
      </c>
      <c r="E79" s="58"/>
      <c r="F79" s="58"/>
      <c r="G79" s="55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43"/>
    </row>
    <row r="80" spans="2:19">
      <c r="B80" s="51"/>
      <c r="C80" s="85">
        <f>C66+1</f>
        <v>25</v>
      </c>
      <c r="D80" s="86" t="s">
        <v>111</v>
      </c>
      <c r="E80" s="85" t="s">
        <v>85</v>
      </c>
      <c r="F80" s="85">
        <v>3</v>
      </c>
      <c r="G80" s="55"/>
      <c r="H80" s="41"/>
      <c r="I80" s="41"/>
      <c r="J80" s="41"/>
      <c r="K80" s="41"/>
      <c r="L80" s="41"/>
      <c r="M80" s="88"/>
      <c r="N80" s="159">
        <f t="shared" ref="N80:N86" si="3">N41*(1-N$66)</f>
        <v>0</v>
      </c>
      <c r="O80" s="159">
        <f t="shared" ref="O80:R80" si="4">O41*(1-O$66)</f>
        <v>0</v>
      </c>
      <c r="P80" s="159">
        <f t="shared" si="4"/>
        <v>0</v>
      </c>
      <c r="Q80" s="159">
        <f t="shared" si="4"/>
        <v>0</v>
      </c>
      <c r="R80" s="159">
        <f t="shared" si="4"/>
        <v>0</v>
      </c>
      <c r="S80" s="43"/>
    </row>
    <row r="81" spans="2:19">
      <c r="B81" s="51"/>
      <c r="C81" s="85">
        <f t="shared" ref="C81:C85" si="5">C80+1</f>
        <v>26</v>
      </c>
      <c r="D81" s="86" t="s">
        <v>112</v>
      </c>
      <c r="E81" s="85" t="s">
        <v>85</v>
      </c>
      <c r="F81" s="85">
        <v>3</v>
      </c>
      <c r="G81" s="55"/>
      <c r="H81" s="41"/>
      <c r="I81" s="41"/>
      <c r="J81" s="41"/>
      <c r="K81" s="41"/>
      <c r="L81" s="41"/>
      <c r="M81" s="88"/>
      <c r="N81" s="159">
        <f t="shared" si="3"/>
        <v>0</v>
      </c>
      <c r="O81" s="159">
        <f t="shared" ref="O81:R81" si="6">O42*(1-O$66)</f>
        <v>0</v>
      </c>
      <c r="P81" s="159">
        <f t="shared" si="6"/>
        <v>0</v>
      </c>
      <c r="Q81" s="159">
        <f t="shared" si="6"/>
        <v>0</v>
      </c>
      <c r="R81" s="159">
        <f t="shared" si="6"/>
        <v>0</v>
      </c>
      <c r="S81" s="43"/>
    </row>
    <row r="82" spans="2:19">
      <c r="B82" s="51"/>
      <c r="C82" s="85">
        <f t="shared" si="5"/>
        <v>27</v>
      </c>
      <c r="D82" s="86" t="s">
        <v>91</v>
      </c>
      <c r="E82" s="85" t="s">
        <v>85</v>
      </c>
      <c r="F82" s="85">
        <v>3</v>
      </c>
      <c r="G82" s="55"/>
      <c r="H82" s="41"/>
      <c r="I82" s="41"/>
      <c r="J82" s="41"/>
      <c r="K82" s="41"/>
      <c r="L82" s="41"/>
      <c r="M82" s="88"/>
      <c r="N82" s="159">
        <f t="shared" si="3"/>
        <v>0</v>
      </c>
      <c r="O82" s="159">
        <f t="shared" ref="O82:R82" si="7">O43*(1-O$66)</f>
        <v>0</v>
      </c>
      <c r="P82" s="159">
        <f t="shared" si="7"/>
        <v>0</v>
      </c>
      <c r="Q82" s="159">
        <f t="shared" si="7"/>
        <v>0</v>
      </c>
      <c r="R82" s="159">
        <f t="shared" si="7"/>
        <v>0</v>
      </c>
      <c r="S82" s="43"/>
    </row>
    <row r="83" spans="2:19">
      <c r="B83" s="51"/>
      <c r="C83" s="85">
        <f t="shared" si="5"/>
        <v>28</v>
      </c>
      <c r="D83" s="86" t="s">
        <v>100</v>
      </c>
      <c r="E83" s="85" t="s">
        <v>85</v>
      </c>
      <c r="F83" s="85">
        <v>3</v>
      </c>
      <c r="G83" s="55"/>
      <c r="H83" s="41"/>
      <c r="I83" s="41"/>
      <c r="J83" s="41"/>
      <c r="K83" s="41"/>
      <c r="L83" s="41"/>
      <c r="M83" s="88"/>
      <c r="N83" s="159">
        <f>N44*(1-N$66)</f>
        <v>0</v>
      </c>
      <c r="O83" s="159">
        <f t="shared" ref="O83:R83" si="8">O44*(1-O$66)</f>
        <v>0</v>
      </c>
      <c r="P83" s="159">
        <f t="shared" si="8"/>
        <v>0</v>
      </c>
      <c r="Q83" s="159">
        <f t="shared" si="8"/>
        <v>0</v>
      </c>
      <c r="R83" s="159">
        <f t="shared" si="8"/>
        <v>0</v>
      </c>
      <c r="S83" s="43"/>
    </row>
    <row r="84" spans="2:19">
      <c r="B84" s="51"/>
      <c r="C84" s="85">
        <f t="shared" si="5"/>
        <v>29</v>
      </c>
      <c r="D84" s="86" t="s">
        <v>105</v>
      </c>
      <c r="E84" s="85" t="s">
        <v>85</v>
      </c>
      <c r="F84" s="85">
        <v>3</v>
      </c>
      <c r="G84" s="55"/>
      <c r="H84" s="41"/>
      <c r="I84" s="41"/>
      <c r="J84" s="41"/>
      <c r="K84" s="41"/>
      <c r="L84" s="41"/>
      <c r="M84" s="88"/>
      <c r="N84" s="159">
        <f t="shared" si="3"/>
        <v>0</v>
      </c>
      <c r="O84" s="159">
        <f t="shared" ref="O84:R84" si="9">O45*(1-O$66)</f>
        <v>0</v>
      </c>
      <c r="P84" s="159">
        <f t="shared" si="9"/>
        <v>0</v>
      </c>
      <c r="Q84" s="159">
        <f t="shared" si="9"/>
        <v>0</v>
      </c>
      <c r="R84" s="159">
        <f t="shared" si="9"/>
        <v>0</v>
      </c>
      <c r="S84" s="43"/>
    </row>
    <row r="85" spans="2:19">
      <c r="B85" s="51"/>
      <c r="C85" s="85">
        <f t="shared" si="5"/>
        <v>30</v>
      </c>
      <c r="D85" s="133" t="s">
        <v>107</v>
      </c>
      <c r="E85" s="85" t="s">
        <v>85</v>
      </c>
      <c r="F85" s="85">
        <v>3</v>
      </c>
      <c r="G85" s="55"/>
      <c r="H85" s="41"/>
      <c r="I85" s="41"/>
      <c r="J85" s="41"/>
      <c r="K85" s="41"/>
      <c r="L85" s="41"/>
      <c r="M85" s="88"/>
      <c r="N85" s="159">
        <f>N46</f>
        <v>0</v>
      </c>
      <c r="O85" s="159">
        <f>O46</f>
        <v>0</v>
      </c>
      <c r="P85" s="159">
        <f>P46</f>
        <v>0</v>
      </c>
      <c r="Q85" s="159">
        <f>Q46</f>
        <v>0</v>
      </c>
      <c r="R85" s="159">
        <f>R46</f>
        <v>0</v>
      </c>
      <c r="S85" s="43"/>
    </row>
    <row r="86" spans="2:19">
      <c r="B86" s="51"/>
      <c r="C86" s="85">
        <f>C85+1</f>
        <v>31</v>
      </c>
      <c r="D86" s="133" t="s">
        <v>113</v>
      </c>
      <c r="E86" s="85" t="s">
        <v>85</v>
      </c>
      <c r="F86" s="85">
        <v>3</v>
      </c>
      <c r="G86" s="55"/>
      <c r="H86" s="41"/>
      <c r="I86" s="41"/>
      <c r="J86" s="41"/>
      <c r="K86" s="41"/>
      <c r="L86" s="41"/>
      <c r="M86" s="88"/>
      <c r="N86" s="159">
        <f t="shared" si="3"/>
        <v>0</v>
      </c>
      <c r="O86" s="159">
        <f t="shared" ref="O86:R86" si="10">O47*(1-O$66)</f>
        <v>0</v>
      </c>
      <c r="P86" s="159">
        <f t="shared" si="10"/>
        <v>0</v>
      </c>
      <c r="Q86" s="159">
        <f t="shared" si="10"/>
        <v>0</v>
      </c>
      <c r="R86" s="159">
        <f t="shared" si="10"/>
        <v>0</v>
      </c>
      <c r="S86" s="43"/>
    </row>
    <row r="87" spans="2:19" ht="17" thickBot="1">
      <c r="B87" s="64"/>
      <c r="C87" s="153"/>
      <c r="D87" s="154"/>
      <c r="E87" s="153"/>
      <c r="F87" s="153"/>
      <c r="G87" s="155"/>
      <c r="H87" s="156"/>
      <c r="I87" s="156"/>
      <c r="J87" s="156"/>
      <c r="K87" s="156"/>
      <c r="L87" s="156"/>
      <c r="M87" s="155"/>
      <c r="N87" s="156"/>
      <c r="O87" s="156"/>
      <c r="P87" s="156"/>
      <c r="Q87" s="156"/>
      <c r="R87" s="156"/>
      <c r="S87" s="66"/>
    </row>
    <row r="88" spans="2:19">
      <c r="C88" s="164" t="s">
        <v>123</v>
      </c>
    </row>
    <row r="89" spans="2:19"/>
    <row r="90" spans="2:19"/>
    <row r="91" spans="2:19">
      <c r="C91" s="99" t="s">
        <v>124</v>
      </c>
      <c r="D91" s="100" t="s">
        <v>125</v>
      </c>
      <c r="E91" s="58"/>
      <c r="F91" s="58"/>
      <c r="G91" s="55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</row>
    <row r="92" spans="2:19">
      <c r="C92" s="85">
        <f>C86+1</f>
        <v>32</v>
      </c>
      <c r="D92" s="86" t="s">
        <v>111</v>
      </c>
      <c r="E92" s="85"/>
      <c r="F92" s="85"/>
      <c r="G92" s="55"/>
      <c r="H92" s="85" t="str">
        <f>IF(H12='Table 2 - GMO Staff'!H35,"OK","Error")</f>
        <v>OK</v>
      </c>
      <c r="I92" s="85" t="str">
        <f>IF(I12='Table 2 - GMO Staff'!I35,"OK","Error")</f>
        <v>OK</v>
      </c>
      <c r="J92" s="85" t="str">
        <f>IF(J12='Table 2 - GMO Staff'!J35,"OK","Error")</f>
        <v>OK</v>
      </c>
      <c r="K92" s="85" t="str">
        <f>IF(K12='Table 2 - GMO Staff'!K35,"OK","Error")</f>
        <v>OK</v>
      </c>
      <c r="L92" s="85" t="str">
        <f>IF(L12='Table 2 - GMO Staff'!L35,"OK","Error")</f>
        <v>OK</v>
      </c>
      <c r="M92" s="88"/>
      <c r="N92" s="85" t="str">
        <f>IF(N12='Table 2 - GMO Staff'!N35,"OK","Error")</f>
        <v>OK</v>
      </c>
      <c r="O92" s="85" t="str">
        <f>IF(O12='Table 2 - GMO Staff'!O35,"OK","Error")</f>
        <v>OK</v>
      </c>
      <c r="P92" s="85" t="str">
        <f>IF(P12='Table 2 - GMO Staff'!P35,"OK","Error")</f>
        <v>OK</v>
      </c>
      <c r="Q92" s="85" t="str">
        <f>IF(Q12='Table 2 - GMO Staff'!Q35,"OK","Error")</f>
        <v>OK</v>
      </c>
      <c r="R92" s="85" t="str">
        <f>IF(R12='Table 2 - GMO Staff'!R35,"OK","Error")</f>
        <v>OK</v>
      </c>
    </row>
    <row r="93" spans="2:19">
      <c r="C93" s="85">
        <f t="shared" ref="C93:C94" si="11">C92+1</f>
        <v>33</v>
      </c>
      <c r="D93" s="86" t="s">
        <v>87</v>
      </c>
      <c r="E93" s="85"/>
      <c r="F93" s="85"/>
      <c r="G93" s="55"/>
      <c r="H93" s="85" t="str">
        <f>IF(H13='Table 2 - GMO Staff'!H17,"OK","Error")</f>
        <v>OK</v>
      </c>
      <c r="I93" s="85" t="str">
        <f>IF(I13='Table 2 - GMO Staff'!I17,"OK","Error")</f>
        <v>OK</v>
      </c>
      <c r="J93" s="85" t="str">
        <f>IF(J13='Table 2 - GMO Staff'!J17,"OK","Error")</f>
        <v>OK</v>
      </c>
      <c r="K93" s="85" t="str">
        <f>IF(K13='Table 2 - GMO Staff'!K17,"OK","Error")</f>
        <v>OK</v>
      </c>
      <c r="L93" s="85" t="str">
        <f>IF(L13='Table 2 - GMO Staff'!L17,"OK","Error")</f>
        <v>OK</v>
      </c>
      <c r="M93" s="88"/>
      <c r="N93" s="85" t="str">
        <f>IF(N13='Table 2 - GMO Staff'!N17,"OK","Error")</f>
        <v>OK</v>
      </c>
      <c r="O93" s="85" t="str">
        <f>IF(O13='Table 2 - GMO Staff'!O17,"OK","Error")</f>
        <v>OK</v>
      </c>
      <c r="P93" s="85" t="str">
        <f>IF(P13='Table 2 - GMO Staff'!P17,"OK","Error")</f>
        <v>OK</v>
      </c>
      <c r="Q93" s="85" t="str">
        <f>IF(Q13='Table 2 - GMO Staff'!Q17,"OK","Error")</f>
        <v>OK</v>
      </c>
      <c r="R93" s="85" t="str">
        <f>IF(R13='Table 2 - GMO Staff'!R17,"OK","Error")</f>
        <v>OK</v>
      </c>
    </row>
    <row r="94" spans="2:19">
      <c r="C94" s="85">
        <f t="shared" si="11"/>
        <v>34</v>
      </c>
      <c r="D94" s="86" t="s">
        <v>126</v>
      </c>
      <c r="E94" s="85"/>
      <c r="F94" s="85"/>
      <c r="G94" s="55"/>
      <c r="H94" s="85" t="str">
        <f>IF(H86='Table 1a - MEL'!H86+'Table 1b - GNI (UK)'!H86,"OK","Error")</f>
        <v>OK</v>
      </c>
      <c r="I94" s="85" t="str">
        <f>IF(I86='Table 1a - MEL'!I86+'Table 1b - GNI (UK)'!I86,"OK","Error")</f>
        <v>OK</v>
      </c>
      <c r="J94" s="85" t="str">
        <f>IF(J86='Table 1a - MEL'!J86+'Table 1b - GNI (UK)'!J86,"OK","Error")</f>
        <v>OK</v>
      </c>
      <c r="K94" s="85" t="str">
        <f>IF(K86='Table 1a - MEL'!K86+'Table 1b - GNI (UK)'!K86,"OK","Error")</f>
        <v>OK</v>
      </c>
      <c r="L94" s="85" t="str">
        <f>IF(L86='Table 1a - MEL'!L86+'Table 1b - GNI (UK)'!L86,"OK","Error")</f>
        <v>OK</v>
      </c>
      <c r="M94" s="85"/>
      <c r="N94" s="85" t="str">
        <f>IF(N86='Table 1a - MEL'!N86+'Table 1b - GNI (UK)'!N86,"OK","Error")</f>
        <v>OK</v>
      </c>
      <c r="O94" s="85" t="str">
        <f>IF(O86='Table 1a - MEL'!O86+'Table 1b - GNI (UK)'!O86,"OK","Error")</f>
        <v>OK</v>
      </c>
      <c r="P94" s="85" t="str">
        <f>IF(P86='Table 1a - MEL'!P86+'Table 1b - GNI (UK)'!P86,"OK","Error")</f>
        <v>OK</v>
      </c>
      <c r="Q94" s="85" t="str">
        <f>IF(Q86='Table 1a - MEL'!Q86+'Table 1b - GNI (UK)'!Q86,"OK","Error")</f>
        <v>OK</v>
      </c>
      <c r="R94" s="85" t="str">
        <f>IF(R86='Table 1a - MEL'!R86+'Table 1b - GNI (UK)'!R86,"OK","Error")</f>
        <v>OK</v>
      </c>
    </row>
    <row r="95" spans="2:19"/>
    <row r="96" spans="2:19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4"/>
    <row r="135"/>
    <row r="136"/>
    <row r="137"/>
    <row r="138"/>
    <row r="139"/>
  </sheetData>
  <mergeCells count="33">
    <mergeCell ref="N5:R5"/>
    <mergeCell ref="H7:H9"/>
    <mergeCell ref="I7:I9"/>
    <mergeCell ref="J7:J9"/>
    <mergeCell ref="K7:K9"/>
    <mergeCell ref="L7:L9"/>
    <mergeCell ref="N7:N9"/>
    <mergeCell ref="O7:O9"/>
    <mergeCell ref="P7:P9"/>
    <mergeCell ref="Q7:Q9"/>
    <mergeCell ref="R7:R9"/>
    <mergeCell ref="N58:R58"/>
    <mergeCell ref="H60:H62"/>
    <mergeCell ref="I60:I62"/>
    <mergeCell ref="J60:J62"/>
    <mergeCell ref="K60:K62"/>
    <mergeCell ref="L60:L62"/>
    <mergeCell ref="N60:N62"/>
    <mergeCell ref="O60:O62"/>
    <mergeCell ref="P60:P62"/>
    <mergeCell ref="H75:H77"/>
    <mergeCell ref="I75:I77"/>
    <mergeCell ref="J75:J77"/>
    <mergeCell ref="K75:K77"/>
    <mergeCell ref="L75:L77"/>
    <mergeCell ref="P75:P77"/>
    <mergeCell ref="Q75:Q77"/>
    <mergeCell ref="R75:R77"/>
    <mergeCell ref="Q60:Q62"/>
    <mergeCell ref="R60:R62"/>
    <mergeCell ref="N73:R73"/>
    <mergeCell ref="N75:N77"/>
    <mergeCell ref="O75:O77"/>
  </mergeCells>
  <pageMargins left="0.70866141732283472" right="0.70866141732283472" top="0.74803149606299213" bottom="0.74803149606299213" header="0.31496062992125984" footer="0.31496062992125984"/>
  <pageSetup paperSize="8" scale="3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471F-CA0A-446F-AA56-F3825A27A5C3}">
  <sheetPr>
    <pageSetUpPr fitToPage="1"/>
  </sheetPr>
  <dimension ref="A1:T139"/>
  <sheetViews>
    <sheetView showGridLines="0" zoomScaleNormal="100" zoomScaleSheetLayoutView="100" workbookViewId="0"/>
  </sheetViews>
  <sheetFormatPr defaultColWidth="0" defaultRowHeight="16.5" zeroHeight="1"/>
  <cols>
    <col min="1" max="1" width="1.84375" style="37" customWidth="1"/>
    <col min="2" max="2" width="2.69140625" style="37" customWidth="1"/>
    <col min="3" max="3" width="6.23046875" style="37" customWidth="1"/>
    <col min="4" max="4" width="39.3046875" style="37" bestFit="1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2:20" ht="17" thickBot="1"/>
    <row r="2" spans="2:20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2:20">
      <c r="B3" s="73"/>
      <c r="C3" s="56" t="s">
        <v>38</v>
      </c>
      <c r="D3" s="55"/>
      <c r="E3" s="58"/>
      <c r="F3" s="157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2:20">
      <c r="B4" s="73"/>
      <c r="C4" s="98" t="s">
        <v>127</v>
      </c>
      <c r="D4" s="55"/>
      <c r="E4" s="58"/>
      <c r="F4" s="15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2:20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2:20" s="42" customFormat="1">
      <c r="B6" s="76"/>
      <c r="C6" s="77"/>
      <c r="D6" s="58"/>
      <c r="E6" s="58"/>
      <c r="F6" s="58"/>
      <c r="G6" s="58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8"/>
    </row>
    <row r="7" spans="2:20" ht="18" customHeight="1">
      <c r="B7" s="73"/>
      <c r="C7" s="93"/>
      <c r="D7" s="94"/>
      <c r="E7" s="91"/>
      <c r="F7" s="91"/>
      <c r="G7" s="55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5"/>
    </row>
    <row r="8" spans="2:20">
      <c r="B8" s="73"/>
      <c r="C8" s="95"/>
      <c r="D8" s="89" t="s">
        <v>51</v>
      </c>
      <c r="E8" s="90" t="s">
        <v>52</v>
      </c>
      <c r="F8" s="90" t="s">
        <v>53</v>
      </c>
      <c r="G8" s="55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2:20">
      <c r="B9" s="73"/>
      <c r="C9" s="96"/>
      <c r="D9" s="97"/>
      <c r="E9" s="92"/>
      <c r="F9" s="92"/>
      <c r="G9" s="55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2:20">
      <c r="B10" s="73"/>
      <c r="C10" s="55"/>
      <c r="D10" s="55"/>
      <c r="E10" s="58"/>
      <c r="F10" s="58"/>
      <c r="G10" s="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75"/>
      <c r="T10" s="55"/>
    </row>
    <row r="11" spans="2:20">
      <c r="B11" s="73"/>
      <c r="C11" s="99" t="s">
        <v>54</v>
      </c>
      <c r="D11" s="100" t="s">
        <v>83</v>
      </c>
      <c r="E11" s="84"/>
      <c r="F11" s="55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75"/>
      <c r="T11" s="55"/>
    </row>
    <row r="12" spans="2:20">
      <c r="B12" s="73"/>
      <c r="C12" s="85">
        <v>1</v>
      </c>
      <c r="D12" s="86" t="s">
        <v>84</v>
      </c>
      <c r="E12" s="85" t="s">
        <v>85</v>
      </c>
      <c r="F12" s="85">
        <v>3</v>
      </c>
      <c r="G12" s="55"/>
      <c r="H12" s="160">
        <f>'Table 2a - MEL'!H35</f>
        <v>0</v>
      </c>
      <c r="I12" s="160">
        <f>'Table 2a - MEL'!I35</f>
        <v>0</v>
      </c>
      <c r="J12" s="160">
        <f>'Table 2a - MEL'!J35</f>
        <v>0</v>
      </c>
      <c r="K12" s="161">
        <f>'Table 2a - MEL'!K35</f>
        <v>0</v>
      </c>
      <c r="L12" s="161">
        <f>'Table 2a - MEL'!L35</f>
        <v>0</v>
      </c>
      <c r="M12" s="88"/>
      <c r="N12" s="161">
        <f>'Table 2a - MEL'!N35</f>
        <v>0</v>
      </c>
      <c r="O12" s="161">
        <f>'Table 2a - MEL'!O35</f>
        <v>0</v>
      </c>
      <c r="P12" s="161">
        <f>'Table 2a - MEL'!P35</f>
        <v>0</v>
      </c>
      <c r="Q12" s="161">
        <f>'Table 2a - MEL'!Q35</f>
        <v>0</v>
      </c>
      <c r="R12" s="161">
        <f>'Table 2a - MEL'!R35</f>
        <v>0</v>
      </c>
      <c r="S12" s="75"/>
      <c r="T12" s="55"/>
    </row>
    <row r="13" spans="2:20">
      <c r="B13" s="73"/>
      <c r="C13" s="85" t="s">
        <v>86</v>
      </c>
      <c r="D13" s="86" t="s">
        <v>87</v>
      </c>
      <c r="E13" s="85" t="s">
        <v>56</v>
      </c>
      <c r="F13" s="85">
        <v>1</v>
      </c>
      <c r="G13" s="55"/>
      <c r="H13" s="160">
        <f>'Table 2a - MEL'!H17</f>
        <v>0</v>
      </c>
      <c r="I13" s="160">
        <f>'Table 2a - MEL'!I17</f>
        <v>0</v>
      </c>
      <c r="J13" s="160">
        <f>'Table 2a - MEL'!J17</f>
        <v>0</v>
      </c>
      <c r="K13" s="161">
        <f>'Table 2a - MEL'!K17</f>
        <v>0</v>
      </c>
      <c r="L13" s="161">
        <f>'Table 2a - MEL'!L17</f>
        <v>0</v>
      </c>
      <c r="M13" s="88"/>
      <c r="N13" s="161">
        <f>'Table 2a - MEL'!N17</f>
        <v>0</v>
      </c>
      <c r="O13" s="161">
        <f>'Table 2a - MEL'!O17</f>
        <v>0</v>
      </c>
      <c r="P13" s="161">
        <f>'Table 2a - MEL'!P17</f>
        <v>0</v>
      </c>
      <c r="Q13" s="161">
        <f>'Table 2a - MEL'!Q17</f>
        <v>0</v>
      </c>
      <c r="R13" s="161">
        <f>'Table 2a - MEL'!R17</f>
        <v>0</v>
      </c>
      <c r="S13" s="75"/>
      <c r="T13" s="55"/>
    </row>
    <row r="14" spans="2:20">
      <c r="B14" s="73"/>
      <c r="C14" s="58"/>
      <c r="D14" s="55"/>
      <c r="E14" s="58"/>
      <c r="F14" s="58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75"/>
      <c r="T14" s="55"/>
    </row>
    <row r="15" spans="2:20">
      <c r="B15" s="73"/>
      <c r="C15" s="99" t="s">
        <v>72</v>
      </c>
      <c r="D15" s="100" t="s">
        <v>88</v>
      </c>
      <c r="E15" s="84"/>
      <c r="F15" s="55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75"/>
      <c r="T15" s="55"/>
    </row>
    <row r="16" spans="2:20">
      <c r="B16" s="73"/>
      <c r="C16" s="85">
        <f>C12+1</f>
        <v>2</v>
      </c>
      <c r="D16" s="86" t="s">
        <v>89</v>
      </c>
      <c r="E16" s="85" t="s">
        <v>85</v>
      </c>
      <c r="F16" s="85">
        <v>3</v>
      </c>
      <c r="G16" s="55"/>
      <c r="H16" s="160"/>
      <c r="I16" s="160"/>
      <c r="J16" s="160"/>
      <c r="K16" s="36"/>
      <c r="L16" s="36"/>
      <c r="M16" s="88"/>
      <c r="N16" s="36"/>
      <c r="O16" s="36"/>
      <c r="P16" s="36"/>
      <c r="Q16" s="36"/>
      <c r="R16" s="36"/>
      <c r="S16" s="75"/>
      <c r="T16" s="55"/>
    </row>
    <row r="17" spans="2:20">
      <c r="B17" s="73"/>
      <c r="C17" s="85">
        <f>C16+1</f>
        <v>3</v>
      </c>
      <c r="D17" s="86" t="s">
        <v>90</v>
      </c>
      <c r="E17" s="85" t="s">
        <v>85</v>
      </c>
      <c r="F17" s="85">
        <v>3</v>
      </c>
      <c r="G17" s="55"/>
      <c r="H17" s="160"/>
      <c r="I17" s="160"/>
      <c r="J17" s="160"/>
      <c r="K17" s="36"/>
      <c r="L17" s="36"/>
      <c r="M17" s="88"/>
      <c r="N17" s="36"/>
      <c r="O17" s="36"/>
      <c r="P17" s="36"/>
      <c r="Q17" s="36"/>
      <c r="R17" s="36"/>
      <c r="S17" s="75"/>
      <c r="T17" s="55"/>
    </row>
    <row r="18" spans="2:20">
      <c r="B18" s="73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75"/>
      <c r="T18" s="55"/>
    </row>
    <row r="19" spans="2:20">
      <c r="B19" s="73"/>
      <c r="C19" s="99" t="s">
        <v>75</v>
      </c>
      <c r="D19" s="100" t="s">
        <v>91</v>
      </c>
      <c r="E19" s="58"/>
      <c r="F19" s="58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75"/>
      <c r="T19" s="55"/>
    </row>
    <row r="20" spans="2:20">
      <c r="B20" s="73"/>
      <c r="C20" s="85">
        <f>C17+1</f>
        <v>4</v>
      </c>
      <c r="D20" s="86" t="s">
        <v>92</v>
      </c>
      <c r="E20" s="85" t="s">
        <v>85</v>
      </c>
      <c r="F20" s="85">
        <v>3</v>
      </c>
      <c r="G20" s="55"/>
      <c r="H20" s="160"/>
      <c r="I20" s="160"/>
      <c r="J20" s="160"/>
      <c r="K20" s="36"/>
      <c r="L20" s="36"/>
      <c r="M20" s="88"/>
      <c r="N20" s="36"/>
      <c r="O20" s="36"/>
      <c r="P20" s="36"/>
      <c r="Q20" s="36"/>
      <c r="R20" s="36"/>
      <c r="S20" s="75"/>
      <c r="T20" s="55"/>
    </row>
    <row r="21" spans="2:20">
      <c r="B21" s="73"/>
      <c r="C21" s="85">
        <v>5</v>
      </c>
      <c r="D21" s="86" t="s">
        <v>93</v>
      </c>
      <c r="E21" s="85" t="s">
        <v>85</v>
      </c>
      <c r="F21" s="85">
        <v>3</v>
      </c>
      <c r="G21" s="55"/>
      <c r="H21" s="160"/>
      <c r="I21" s="160"/>
      <c r="J21" s="160"/>
      <c r="K21" s="36"/>
      <c r="L21" s="36"/>
      <c r="M21" s="88"/>
      <c r="N21" s="36"/>
      <c r="O21" s="36"/>
      <c r="P21" s="36"/>
      <c r="Q21" s="36"/>
      <c r="R21" s="36"/>
      <c r="S21" s="75"/>
      <c r="T21" s="55"/>
    </row>
    <row r="22" spans="2:20">
      <c r="B22" s="73"/>
      <c r="C22" s="85">
        <v>6</v>
      </c>
      <c r="D22" s="86" t="s">
        <v>94</v>
      </c>
      <c r="E22" s="85" t="s">
        <v>85</v>
      </c>
      <c r="F22" s="85">
        <v>3</v>
      </c>
      <c r="G22" s="55"/>
      <c r="H22" s="160"/>
      <c r="I22" s="160"/>
      <c r="J22" s="160"/>
      <c r="K22" s="36"/>
      <c r="L22" s="36"/>
      <c r="M22" s="88"/>
      <c r="N22" s="36"/>
      <c r="O22" s="36"/>
      <c r="P22" s="36"/>
      <c r="Q22" s="36"/>
      <c r="R22" s="36"/>
      <c r="S22" s="75"/>
      <c r="T22" s="55"/>
    </row>
    <row r="23" spans="2:20">
      <c r="B23" s="73"/>
      <c r="C23" s="85">
        <v>7</v>
      </c>
      <c r="D23" s="86" t="s">
        <v>95</v>
      </c>
      <c r="E23" s="85" t="s">
        <v>85</v>
      </c>
      <c r="F23" s="85">
        <v>3</v>
      </c>
      <c r="G23" s="55"/>
      <c r="H23" s="160"/>
      <c r="I23" s="160"/>
      <c r="J23" s="160"/>
      <c r="K23" s="36"/>
      <c r="L23" s="36"/>
      <c r="M23" s="88"/>
      <c r="N23" s="36"/>
      <c r="O23" s="36"/>
      <c r="P23" s="36"/>
      <c r="Q23" s="36"/>
      <c r="R23" s="36"/>
      <c r="S23" s="75"/>
      <c r="T23" s="55"/>
    </row>
    <row r="24" spans="2:20">
      <c r="B24" s="73"/>
      <c r="C24" s="85">
        <v>8</v>
      </c>
      <c r="D24" s="86" t="s">
        <v>96</v>
      </c>
      <c r="E24" s="85" t="s">
        <v>85</v>
      </c>
      <c r="F24" s="85">
        <v>3</v>
      </c>
      <c r="G24" s="55"/>
      <c r="H24" s="160"/>
      <c r="I24" s="160"/>
      <c r="J24" s="160"/>
      <c r="K24" s="36"/>
      <c r="L24" s="36"/>
      <c r="M24" s="88"/>
      <c r="N24" s="36"/>
      <c r="O24" s="36"/>
      <c r="P24" s="36"/>
      <c r="Q24" s="36"/>
      <c r="R24" s="36"/>
      <c r="S24" s="75"/>
      <c r="T24" s="55"/>
    </row>
    <row r="25" spans="2:20">
      <c r="B25" s="73"/>
      <c r="C25" s="85" t="str">
        <f>9&amp;"a"</f>
        <v>9a</v>
      </c>
      <c r="D25" s="132" t="s">
        <v>97</v>
      </c>
      <c r="E25" s="85" t="s">
        <v>85</v>
      </c>
      <c r="F25" s="85">
        <v>3</v>
      </c>
      <c r="G25" s="55"/>
      <c r="H25" s="160"/>
      <c r="I25" s="160"/>
      <c r="J25" s="160"/>
      <c r="K25" s="36"/>
      <c r="L25" s="36"/>
      <c r="M25" s="88"/>
      <c r="N25" s="36"/>
      <c r="O25" s="36"/>
      <c r="P25" s="36"/>
      <c r="Q25" s="36"/>
      <c r="R25" s="36"/>
      <c r="S25" s="75"/>
      <c r="T25" s="55"/>
    </row>
    <row r="26" spans="2:20">
      <c r="B26" s="73"/>
      <c r="C26" s="85" t="str">
        <f>9&amp;"b"</f>
        <v>9b</v>
      </c>
      <c r="D26" s="132" t="s">
        <v>98</v>
      </c>
      <c r="E26" s="85" t="s">
        <v>85</v>
      </c>
      <c r="F26" s="85">
        <v>3</v>
      </c>
      <c r="G26" s="55"/>
      <c r="H26" s="160"/>
      <c r="I26" s="160"/>
      <c r="J26" s="160"/>
      <c r="K26" s="36"/>
      <c r="L26" s="36"/>
      <c r="M26" s="88"/>
      <c r="N26" s="36"/>
      <c r="O26" s="36"/>
      <c r="P26" s="36"/>
      <c r="Q26" s="36"/>
      <c r="R26" s="36"/>
      <c r="S26" s="75"/>
      <c r="T26" s="55"/>
    </row>
    <row r="27" spans="2:20">
      <c r="B27" s="73"/>
      <c r="C27" s="85" t="str">
        <f>9&amp;"c"</f>
        <v>9c</v>
      </c>
      <c r="D27" s="132" t="s">
        <v>99</v>
      </c>
      <c r="E27" s="85" t="s">
        <v>85</v>
      </c>
      <c r="F27" s="85">
        <v>3</v>
      </c>
      <c r="G27" s="55"/>
      <c r="H27" s="160"/>
      <c r="I27" s="160"/>
      <c r="J27" s="160"/>
      <c r="K27" s="36"/>
      <c r="L27" s="36"/>
      <c r="M27" s="88"/>
      <c r="N27" s="36"/>
      <c r="O27" s="36"/>
      <c r="P27" s="36"/>
      <c r="Q27" s="36"/>
      <c r="R27" s="36"/>
      <c r="S27" s="75"/>
      <c r="T27" s="55"/>
    </row>
    <row r="28" spans="2:20">
      <c r="B28" s="73"/>
      <c r="C28" s="58"/>
      <c r="D28" s="134"/>
      <c r="E28" s="58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75"/>
      <c r="T28" s="55"/>
    </row>
    <row r="29" spans="2:20">
      <c r="B29" s="73"/>
      <c r="C29" s="99" t="s">
        <v>77</v>
      </c>
      <c r="D29" s="100" t="s">
        <v>100</v>
      </c>
      <c r="E29" s="58"/>
      <c r="F29" s="58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75"/>
      <c r="T29" s="55"/>
    </row>
    <row r="30" spans="2:20">
      <c r="B30" s="73"/>
      <c r="C30" s="85">
        <v>10</v>
      </c>
      <c r="D30" s="86" t="s">
        <v>101</v>
      </c>
      <c r="E30" s="85" t="s">
        <v>85</v>
      </c>
      <c r="F30" s="85">
        <v>3</v>
      </c>
      <c r="G30" s="55"/>
      <c r="H30" s="160"/>
      <c r="I30" s="160"/>
      <c r="J30" s="160"/>
      <c r="K30" s="36"/>
      <c r="L30" s="36"/>
      <c r="M30" s="88"/>
      <c r="N30" s="36"/>
      <c r="O30" s="36"/>
      <c r="P30" s="36"/>
      <c r="Q30" s="36"/>
      <c r="R30" s="36"/>
      <c r="S30" s="75"/>
      <c r="T30" s="55"/>
    </row>
    <row r="31" spans="2:20">
      <c r="B31" s="73"/>
      <c r="C31" s="85">
        <f>C30+1</f>
        <v>11</v>
      </c>
      <c r="D31" s="86" t="s">
        <v>102</v>
      </c>
      <c r="E31" s="85" t="s">
        <v>85</v>
      </c>
      <c r="F31" s="85">
        <v>3</v>
      </c>
      <c r="G31" s="55"/>
      <c r="H31" s="160"/>
      <c r="I31" s="160"/>
      <c r="J31" s="160"/>
      <c r="K31" s="36"/>
      <c r="L31" s="36"/>
      <c r="M31" s="88"/>
      <c r="N31" s="36"/>
      <c r="O31" s="36"/>
      <c r="P31" s="36"/>
      <c r="Q31" s="36"/>
      <c r="R31" s="36"/>
      <c r="S31" s="75"/>
      <c r="T31" s="55"/>
    </row>
    <row r="32" spans="2:20">
      <c r="B32" s="73"/>
      <c r="C32" s="85">
        <f>C31+1</f>
        <v>12</v>
      </c>
      <c r="D32" s="86" t="s">
        <v>103</v>
      </c>
      <c r="E32" s="85" t="s">
        <v>85</v>
      </c>
      <c r="F32" s="85">
        <v>3</v>
      </c>
      <c r="G32" s="55"/>
      <c r="H32" s="160"/>
      <c r="I32" s="160"/>
      <c r="J32" s="160"/>
      <c r="K32" s="36"/>
      <c r="L32" s="36"/>
      <c r="M32" s="88"/>
      <c r="N32" s="36"/>
      <c r="O32" s="36"/>
      <c r="P32" s="36"/>
      <c r="Q32" s="36"/>
      <c r="R32" s="36"/>
      <c r="S32" s="75"/>
      <c r="T32" s="55"/>
    </row>
    <row r="33" spans="1:20">
      <c r="B33" s="73"/>
      <c r="C33" s="58"/>
      <c r="D33" s="134"/>
      <c r="E33" s="58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75"/>
      <c r="T33" s="55"/>
    </row>
    <row r="34" spans="1:20">
      <c r="B34" s="73"/>
      <c r="C34" s="99" t="s">
        <v>104</v>
      </c>
      <c r="D34" s="100" t="s">
        <v>105</v>
      </c>
      <c r="E34" s="58"/>
      <c r="F34" s="58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75"/>
      <c r="T34" s="55"/>
    </row>
    <row r="35" spans="1:20">
      <c r="B35" s="73"/>
      <c r="C35" s="85">
        <f>C31+1</f>
        <v>12</v>
      </c>
      <c r="D35" s="86" t="s">
        <v>105</v>
      </c>
      <c r="E35" s="85" t="s">
        <v>85</v>
      </c>
      <c r="F35" s="85">
        <v>3</v>
      </c>
      <c r="G35" s="55"/>
      <c r="H35" s="160"/>
      <c r="I35" s="160"/>
      <c r="J35" s="160"/>
      <c r="K35" s="36"/>
      <c r="L35" s="36"/>
      <c r="M35" s="88"/>
      <c r="N35" s="36"/>
      <c r="O35" s="36"/>
      <c r="P35" s="36"/>
      <c r="Q35" s="36"/>
      <c r="R35" s="36"/>
      <c r="S35" s="75"/>
      <c r="T35" s="55"/>
    </row>
    <row r="36" spans="1:20">
      <c r="B36" s="73"/>
      <c r="C36" s="58"/>
      <c r="D36" s="134"/>
      <c r="E36" s="58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75"/>
      <c r="T36" s="55"/>
    </row>
    <row r="37" spans="1:20">
      <c r="A37" s="43"/>
      <c r="B37" s="73"/>
      <c r="C37" s="99" t="s">
        <v>106</v>
      </c>
      <c r="D37" s="100" t="s">
        <v>107</v>
      </c>
      <c r="S37" s="43"/>
    </row>
    <row r="38" spans="1:20">
      <c r="A38" s="43"/>
      <c r="C38" s="85">
        <f>C35+1</f>
        <v>13</v>
      </c>
      <c r="D38" s="59" t="s">
        <v>108</v>
      </c>
      <c r="E38" s="85" t="s">
        <v>85</v>
      </c>
      <c r="F38" s="85">
        <v>3</v>
      </c>
      <c r="H38" s="160"/>
      <c r="I38" s="160"/>
      <c r="J38" s="160"/>
      <c r="K38" s="36"/>
      <c r="L38" s="36"/>
      <c r="M38" s="88"/>
      <c r="N38" s="36"/>
      <c r="O38" s="36"/>
      <c r="P38" s="36"/>
      <c r="Q38" s="36"/>
      <c r="R38" s="36"/>
      <c r="S38" s="43"/>
    </row>
    <row r="39" spans="1:20">
      <c r="A39" s="43"/>
      <c r="S39" s="43"/>
    </row>
    <row r="40" spans="1:20">
      <c r="A40" s="43"/>
      <c r="C40" s="99" t="s">
        <v>109</v>
      </c>
      <c r="D40" s="100" t="s">
        <v>110</v>
      </c>
      <c r="E40" s="58"/>
      <c r="F40" s="58"/>
      <c r="G40" s="5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43"/>
    </row>
    <row r="41" spans="1:20">
      <c r="A41" s="43"/>
      <c r="C41" s="85">
        <f>C38+1</f>
        <v>14</v>
      </c>
      <c r="D41" s="86" t="s">
        <v>111</v>
      </c>
      <c r="E41" s="85" t="s">
        <v>85</v>
      </c>
      <c r="F41" s="85">
        <v>3</v>
      </c>
      <c r="G41" s="55"/>
      <c r="H41" s="162">
        <f>H12</f>
        <v>0</v>
      </c>
      <c r="I41" s="162">
        <f>I12</f>
        <v>0</v>
      </c>
      <c r="J41" s="162">
        <f>J12</f>
        <v>0</v>
      </c>
      <c r="K41" s="162">
        <f>K12</f>
        <v>0</v>
      </c>
      <c r="L41" s="162">
        <f>L12</f>
        <v>0</v>
      </c>
      <c r="M41" s="88"/>
      <c r="N41" s="162">
        <f>N12</f>
        <v>0</v>
      </c>
      <c r="O41" s="162">
        <f>O12</f>
        <v>0</v>
      </c>
      <c r="P41" s="162">
        <f>P12</f>
        <v>0</v>
      </c>
      <c r="Q41" s="162">
        <f>Q12</f>
        <v>0</v>
      </c>
      <c r="R41" s="162">
        <f>R12</f>
        <v>0</v>
      </c>
      <c r="S41" s="43"/>
    </row>
    <row r="42" spans="1:20">
      <c r="A42" s="43"/>
      <c r="C42" s="85">
        <f t="shared" ref="C42:C46" si="0">C41+1</f>
        <v>15</v>
      </c>
      <c r="D42" s="86" t="s">
        <v>112</v>
      </c>
      <c r="E42" s="85" t="s">
        <v>85</v>
      </c>
      <c r="F42" s="85">
        <v>3</v>
      </c>
      <c r="G42" s="55"/>
      <c r="H42" s="161">
        <f>SUM(H16:H17)</f>
        <v>0</v>
      </c>
      <c r="I42" s="161">
        <f>SUM(I16:I17)</f>
        <v>0</v>
      </c>
      <c r="J42" s="161">
        <f>SUM(J16:J17)</f>
        <v>0</v>
      </c>
      <c r="K42" s="161">
        <f>SUM(K16:K17)</f>
        <v>0</v>
      </c>
      <c r="L42" s="161">
        <f>SUM(L16:L17)</f>
        <v>0</v>
      </c>
      <c r="M42" s="88"/>
      <c r="N42" s="161">
        <f>SUM(N16:N17)</f>
        <v>0</v>
      </c>
      <c r="O42" s="161">
        <f>SUM(O16:O17)</f>
        <v>0</v>
      </c>
      <c r="P42" s="161">
        <f>SUM(P16:P17)</f>
        <v>0</v>
      </c>
      <c r="Q42" s="161">
        <f>SUM(Q16:Q17)</f>
        <v>0</v>
      </c>
      <c r="R42" s="161">
        <f>SUM(R16:R17)</f>
        <v>0</v>
      </c>
      <c r="S42" s="43"/>
    </row>
    <row r="43" spans="1:20">
      <c r="A43" s="43"/>
      <c r="C43" s="85">
        <f t="shared" si="0"/>
        <v>16</v>
      </c>
      <c r="D43" s="86" t="s">
        <v>91</v>
      </c>
      <c r="E43" s="85" t="s">
        <v>85</v>
      </c>
      <c r="F43" s="85">
        <v>3</v>
      </c>
      <c r="G43" s="55"/>
      <c r="H43" s="161">
        <f>SUM(H20:H27)</f>
        <v>0</v>
      </c>
      <c r="I43" s="161">
        <f>SUM(I20:I27)</f>
        <v>0</v>
      </c>
      <c r="J43" s="161">
        <f>SUM(J20:J27)</f>
        <v>0</v>
      </c>
      <c r="K43" s="161">
        <f>SUM(K20:K27)</f>
        <v>0</v>
      </c>
      <c r="L43" s="161">
        <f>SUM(L20:L27)</f>
        <v>0</v>
      </c>
      <c r="M43" s="88"/>
      <c r="N43" s="161">
        <f>SUM(N20:N27)</f>
        <v>0</v>
      </c>
      <c r="O43" s="161">
        <f>SUM(O20:O27)</f>
        <v>0</v>
      </c>
      <c r="P43" s="161">
        <f>SUM(P20:P27)</f>
        <v>0</v>
      </c>
      <c r="Q43" s="161">
        <f>SUM(Q20:Q27)</f>
        <v>0</v>
      </c>
      <c r="R43" s="161">
        <f>SUM(R20:R27)</f>
        <v>0</v>
      </c>
      <c r="S43" s="43"/>
    </row>
    <row r="44" spans="1:20">
      <c r="A44" s="43"/>
      <c r="C44" s="85">
        <f t="shared" si="0"/>
        <v>17</v>
      </c>
      <c r="D44" s="86" t="s">
        <v>100</v>
      </c>
      <c r="E44" s="85" t="s">
        <v>85</v>
      </c>
      <c r="F44" s="85">
        <v>3</v>
      </c>
      <c r="G44" s="55"/>
      <c r="H44" s="161">
        <f>SUM(H30:H32)</f>
        <v>0</v>
      </c>
      <c r="I44" s="161">
        <f>SUM(I30:I32)</f>
        <v>0</v>
      </c>
      <c r="J44" s="161">
        <f>SUM(J30:J32)</f>
        <v>0</v>
      </c>
      <c r="K44" s="161">
        <f>SUM(K30:K32)</f>
        <v>0</v>
      </c>
      <c r="L44" s="161">
        <f>SUM(L30:L32)</f>
        <v>0</v>
      </c>
      <c r="M44" s="88"/>
      <c r="N44" s="161">
        <f>SUM(N30:N32)</f>
        <v>0</v>
      </c>
      <c r="O44" s="161">
        <f>SUM(O30:O32)</f>
        <v>0</v>
      </c>
      <c r="P44" s="161">
        <f>SUM(P30:P32)</f>
        <v>0</v>
      </c>
      <c r="Q44" s="161">
        <f>SUM(Q30:Q32)</f>
        <v>0</v>
      </c>
      <c r="R44" s="161">
        <f>SUM(R30:R32)</f>
        <v>0</v>
      </c>
      <c r="S44" s="43"/>
    </row>
    <row r="45" spans="1:20">
      <c r="A45" s="43"/>
      <c r="C45" s="85">
        <f t="shared" si="0"/>
        <v>18</v>
      </c>
      <c r="D45" s="86" t="s">
        <v>105</v>
      </c>
      <c r="E45" s="85" t="s">
        <v>85</v>
      </c>
      <c r="F45" s="85">
        <v>3</v>
      </c>
      <c r="G45" s="55"/>
      <c r="H45" s="162">
        <f>H35</f>
        <v>0</v>
      </c>
      <c r="I45" s="162">
        <f>I35</f>
        <v>0</v>
      </c>
      <c r="J45" s="162">
        <f>J35</f>
        <v>0</v>
      </c>
      <c r="K45" s="162">
        <f>K35</f>
        <v>0</v>
      </c>
      <c r="L45" s="162">
        <f>L35</f>
        <v>0</v>
      </c>
      <c r="M45" s="88"/>
      <c r="N45" s="162">
        <f>N35</f>
        <v>0</v>
      </c>
      <c r="O45" s="162">
        <f>O35</f>
        <v>0</v>
      </c>
      <c r="P45" s="162">
        <f>P35</f>
        <v>0</v>
      </c>
      <c r="Q45" s="162">
        <f>Q35</f>
        <v>0</v>
      </c>
      <c r="R45" s="162">
        <f>R35</f>
        <v>0</v>
      </c>
      <c r="S45" s="43"/>
    </row>
    <row r="46" spans="1:20">
      <c r="A46" s="43"/>
      <c r="C46" s="85">
        <f t="shared" si="0"/>
        <v>19</v>
      </c>
      <c r="D46" s="133" t="s">
        <v>107</v>
      </c>
      <c r="E46" s="85" t="s">
        <v>85</v>
      </c>
      <c r="F46" s="85">
        <v>3</v>
      </c>
      <c r="G46" s="55"/>
      <c r="H46" s="162">
        <f>H38</f>
        <v>0</v>
      </c>
      <c r="I46" s="162">
        <f t="shared" ref="I46:L46" si="1">I38</f>
        <v>0</v>
      </c>
      <c r="J46" s="162">
        <f t="shared" si="1"/>
        <v>0</v>
      </c>
      <c r="K46" s="162">
        <f t="shared" si="1"/>
        <v>0</v>
      </c>
      <c r="L46" s="162">
        <f t="shared" si="1"/>
        <v>0</v>
      </c>
      <c r="M46" s="88"/>
      <c r="N46" s="162">
        <f t="shared" ref="N46:R46" si="2">N38</f>
        <v>0</v>
      </c>
      <c r="O46" s="162">
        <f t="shared" si="2"/>
        <v>0</v>
      </c>
      <c r="P46" s="162">
        <f t="shared" si="2"/>
        <v>0</v>
      </c>
      <c r="Q46" s="162">
        <f t="shared" si="2"/>
        <v>0</v>
      </c>
      <c r="R46" s="162">
        <f t="shared" si="2"/>
        <v>0</v>
      </c>
      <c r="S46" s="43"/>
    </row>
    <row r="47" spans="1:20">
      <c r="A47" s="43"/>
      <c r="C47" s="85">
        <f>C46+1</f>
        <v>20</v>
      </c>
      <c r="D47" s="133" t="s">
        <v>113</v>
      </c>
      <c r="E47" s="85" t="s">
        <v>85</v>
      </c>
      <c r="F47" s="85">
        <v>3</v>
      </c>
      <c r="G47" s="55"/>
      <c r="H47" s="161">
        <f>SUM(H41:H46)</f>
        <v>0</v>
      </c>
      <c r="I47" s="161">
        <f>SUM(I41:I46)</f>
        <v>0</v>
      </c>
      <c r="J47" s="161">
        <f>SUM(J41:J46)</f>
        <v>0</v>
      </c>
      <c r="K47" s="161">
        <f>SUM(K41:K46)</f>
        <v>0</v>
      </c>
      <c r="L47" s="161">
        <f>SUM(L41:L46)</f>
        <v>0</v>
      </c>
      <c r="M47" s="88"/>
      <c r="N47" s="161">
        <f>SUM(N41:N46)</f>
        <v>0</v>
      </c>
      <c r="O47" s="161">
        <f>SUM(O41:O46)</f>
        <v>0</v>
      </c>
      <c r="P47" s="161">
        <f>SUM(P41:P46)</f>
        <v>0</v>
      </c>
      <c r="Q47" s="161">
        <f>SUM(Q41:Q46)</f>
        <v>0</v>
      </c>
      <c r="R47" s="161">
        <f>SUM(R41:R46)</f>
        <v>0</v>
      </c>
      <c r="S47" s="43"/>
    </row>
    <row r="48" spans="1:20">
      <c r="A48" s="43"/>
      <c r="C48" s="58"/>
      <c r="D48" s="134"/>
      <c r="E48" s="58"/>
      <c r="F48" s="58"/>
      <c r="G48" s="55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43"/>
    </row>
    <row r="49" spans="1:19">
      <c r="A49" s="43"/>
      <c r="C49" s="99" t="s">
        <v>114</v>
      </c>
      <c r="D49" s="100" t="s">
        <v>115</v>
      </c>
      <c r="S49" s="43"/>
    </row>
    <row r="50" spans="1:19">
      <c r="A50" s="43"/>
      <c r="C50" s="85">
        <f>C47+1</f>
        <v>21</v>
      </c>
      <c r="D50" s="136" t="s">
        <v>116</v>
      </c>
      <c r="E50" s="137" t="s">
        <v>117</v>
      </c>
      <c r="F50" s="137">
        <v>0</v>
      </c>
      <c r="G50" s="135"/>
      <c r="H50" s="41"/>
      <c r="I50" s="41"/>
      <c r="J50" s="41"/>
      <c r="K50" s="36"/>
      <c r="L50" s="36"/>
      <c r="M50" s="88"/>
      <c r="N50" s="36"/>
      <c r="O50" s="36"/>
      <c r="P50" s="36"/>
      <c r="Q50" s="36"/>
      <c r="R50" s="36"/>
      <c r="S50" s="43"/>
    </row>
    <row r="51" spans="1:19">
      <c r="A51" s="43"/>
      <c r="C51" s="85">
        <f>C50+1</f>
        <v>22</v>
      </c>
      <c r="D51" s="136" t="s">
        <v>118</v>
      </c>
      <c r="E51" s="137" t="s">
        <v>119</v>
      </c>
      <c r="F51" s="137">
        <v>0</v>
      </c>
      <c r="G51" s="135"/>
      <c r="H51" s="41"/>
      <c r="I51" s="41"/>
      <c r="J51" s="41"/>
      <c r="K51" s="36"/>
      <c r="L51" s="36"/>
      <c r="M51" s="88"/>
      <c r="N51" s="36"/>
      <c r="O51" s="36"/>
      <c r="P51" s="36"/>
      <c r="Q51" s="36"/>
      <c r="R51" s="36"/>
      <c r="S51" s="43"/>
    </row>
    <row r="52" spans="1:19" ht="17" thickBot="1">
      <c r="A52" s="4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6"/>
    </row>
    <row r="53" spans="1:19"/>
    <row r="54" spans="1:19" ht="17" thickBot="1"/>
    <row r="55" spans="1:19">
      <c r="B55" s="138"/>
      <c r="C55" s="139"/>
      <c r="D55" s="140"/>
      <c r="E55" s="141"/>
      <c r="F55" s="141"/>
      <c r="G55" s="140"/>
      <c r="H55" s="140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50"/>
    </row>
    <row r="56" spans="1:19">
      <c r="B56" s="142"/>
      <c r="C56" s="109" t="s">
        <v>62</v>
      </c>
      <c r="D56" s="110"/>
      <c r="E56" s="111"/>
      <c r="F56" s="143"/>
      <c r="G56" s="110"/>
      <c r="H56" s="110"/>
      <c r="S56" s="43"/>
    </row>
    <row r="57" spans="1:19">
      <c r="B57" s="142"/>
      <c r="C57" s="144"/>
      <c r="D57" s="110"/>
      <c r="E57" s="111"/>
      <c r="F57" s="143"/>
      <c r="G57" s="110"/>
      <c r="H57" s="110"/>
      <c r="S57" s="43"/>
    </row>
    <row r="58" spans="1:19">
      <c r="B58" s="142"/>
      <c r="C58" s="56"/>
      <c r="D58" s="55"/>
      <c r="E58" s="58"/>
      <c r="F58" s="58"/>
      <c r="G58" s="55"/>
      <c r="H58" s="55"/>
      <c r="I58" s="55"/>
      <c r="J58" s="55"/>
      <c r="K58" s="55"/>
      <c r="L58" s="55"/>
      <c r="M58" s="55"/>
      <c r="N58" s="177" t="str">
        <f>Inflation!$N$5</f>
        <v>Transmission Price Control 2027</v>
      </c>
      <c r="O58" s="178"/>
      <c r="P58" s="178"/>
      <c r="Q58" s="178"/>
      <c r="R58" s="179"/>
      <c r="S58" s="43"/>
    </row>
    <row r="59" spans="1:19">
      <c r="B59" s="145"/>
      <c r="C59" s="77"/>
      <c r="D59" s="58"/>
      <c r="E59" s="58"/>
      <c r="F59" s="58"/>
      <c r="G59" s="58"/>
      <c r="H59" s="113">
        <f>Inflation!$H$6</f>
        <v>-5</v>
      </c>
      <c r="I59" s="113">
        <f>Inflation!$I$6</f>
        <v>-4</v>
      </c>
      <c r="J59" s="113">
        <f>Inflation!$J$6</f>
        <v>-3</v>
      </c>
      <c r="K59" s="113">
        <f>Inflation!$K$6</f>
        <v>-2</v>
      </c>
      <c r="L59" s="113">
        <f>Inflation!$L$6</f>
        <v>-1</v>
      </c>
      <c r="M59" s="79"/>
      <c r="N59" s="113">
        <f>Inflation!$N$6</f>
        <v>1</v>
      </c>
      <c r="O59" s="113">
        <f>Inflation!$O$6</f>
        <v>2</v>
      </c>
      <c r="P59" s="113">
        <f>Inflation!$P$6</f>
        <v>3</v>
      </c>
      <c r="Q59" s="113">
        <f>Inflation!$Q$6</f>
        <v>4</v>
      </c>
      <c r="R59" s="113">
        <f>Inflation!$R$6</f>
        <v>5</v>
      </c>
      <c r="S59" s="43"/>
    </row>
    <row r="60" spans="1:19" ht="18" customHeight="1">
      <c r="B60" s="142"/>
      <c r="C60" s="93"/>
      <c r="D60" s="94"/>
      <c r="E60" s="91"/>
      <c r="F60" s="91"/>
      <c r="G60" s="55"/>
      <c r="H60" s="180" t="str">
        <f>Inflation!$H$7</f>
        <v>GAS
YEAR
2022-23</v>
      </c>
      <c r="I60" s="180" t="str">
        <f>Inflation!$I$7</f>
        <v>GAS
YEAR
2023-24</v>
      </c>
      <c r="J60" s="180" t="str">
        <f>Inflation!$J$7</f>
        <v>GAS
YEAR
2024-25</v>
      </c>
      <c r="K60" s="180" t="str">
        <f>Inflation!$K$7</f>
        <v>GAS
YEAR
2025-26</v>
      </c>
      <c r="L60" s="180" t="str">
        <f>Inflation!$L$7</f>
        <v>GAS
YEAR
2026-27</v>
      </c>
      <c r="M60" s="114"/>
      <c r="N60" s="180" t="str">
        <f>Inflation!$N$7</f>
        <v>GAS
YEAR
2027-28</v>
      </c>
      <c r="O60" s="180" t="str">
        <f>Inflation!$O$7</f>
        <v>GAS
YEAR
2028-29</v>
      </c>
      <c r="P60" s="180" t="str">
        <f>Inflation!$P$7</f>
        <v>GAS
YEAR
2029-30</v>
      </c>
      <c r="Q60" s="180" t="str">
        <f>Inflation!$Q$7</f>
        <v>GAS
YEAR
2030-31</v>
      </c>
      <c r="R60" s="180" t="str">
        <f>Inflation!$R$7</f>
        <v>GAS
YEAR
2031-32</v>
      </c>
      <c r="S60" s="43"/>
    </row>
    <row r="61" spans="1:19">
      <c r="B61" s="142"/>
      <c r="C61" s="95"/>
      <c r="D61" s="89" t="s">
        <v>51</v>
      </c>
      <c r="E61" s="90" t="s">
        <v>52</v>
      </c>
      <c r="F61" s="90" t="s">
        <v>53</v>
      </c>
      <c r="G61" s="55"/>
      <c r="H61" s="181"/>
      <c r="I61" s="181"/>
      <c r="J61" s="181"/>
      <c r="K61" s="181"/>
      <c r="L61" s="181"/>
      <c r="M61" s="114"/>
      <c r="N61" s="181"/>
      <c r="O61" s="181"/>
      <c r="P61" s="181"/>
      <c r="Q61" s="181"/>
      <c r="R61" s="181"/>
      <c r="S61" s="43"/>
    </row>
    <row r="62" spans="1:19">
      <c r="B62" s="142"/>
      <c r="C62" s="96"/>
      <c r="D62" s="97"/>
      <c r="E62" s="92"/>
      <c r="F62" s="92"/>
      <c r="G62" s="55"/>
      <c r="H62" s="182"/>
      <c r="I62" s="182"/>
      <c r="J62" s="182"/>
      <c r="K62" s="182"/>
      <c r="L62" s="182"/>
      <c r="M62" s="115"/>
      <c r="N62" s="182"/>
      <c r="O62" s="182"/>
      <c r="P62" s="182"/>
      <c r="Q62" s="182"/>
      <c r="R62" s="182"/>
      <c r="S62" s="43"/>
    </row>
    <row r="63" spans="1:19">
      <c r="B63" s="146"/>
      <c r="C63" s="116"/>
      <c r="D63" s="116"/>
      <c r="E63" s="116"/>
      <c r="F63" s="116"/>
      <c r="G63" s="116"/>
      <c r="H63" s="116"/>
      <c r="S63" s="43"/>
    </row>
    <row r="64" spans="1:19">
      <c r="B64" s="146"/>
      <c r="C64" s="99" t="s">
        <v>106</v>
      </c>
      <c r="D64" s="100" t="s">
        <v>110</v>
      </c>
      <c r="E64" s="111"/>
      <c r="F64" s="111"/>
      <c r="G64" s="110"/>
      <c r="H64" s="110"/>
      <c r="S64" s="43"/>
    </row>
    <row r="65" spans="2:19">
      <c r="B65" s="146"/>
      <c r="C65" s="85">
        <f>C51+1</f>
        <v>23</v>
      </c>
      <c r="D65" s="86" t="s">
        <v>120</v>
      </c>
      <c r="E65" s="147" t="s">
        <v>58</v>
      </c>
      <c r="F65" s="147">
        <v>1</v>
      </c>
      <c r="G65" s="110"/>
      <c r="H65" s="41"/>
      <c r="I65" s="41"/>
      <c r="J65" s="41"/>
      <c r="K65" s="41"/>
      <c r="L65" s="158">
        <f>'Frontier Shift'!$L$30</f>
        <v>2.1135451561678953E-2</v>
      </c>
      <c r="M65" s="88"/>
      <c r="N65" s="158">
        <f>'Frontier Shift'!$N$30</f>
        <v>2.0268220774132262E-2</v>
      </c>
      <c r="O65" s="158">
        <f>'Frontier Shift'!$O$30</f>
        <v>2.0134022465991497E-2</v>
      </c>
      <c r="P65" s="158">
        <f>'Frontier Shift'!$P$30</f>
        <v>2.0605906547490616E-2</v>
      </c>
      <c r="Q65" s="158">
        <f>'Frontier Shift'!$Q$30</f>
        <v>1.8922248184602308E-2</v>
      </c>
      <c r="R65" s="158">
        <f>'Frontier Shift'!$R$30</f>
        <v>1.8922248184602308E-2</v>
      </c>
      <c r="S65" s="43"/>
    </row>
    <row r="66" spans="2:19">
      <c r="B66" s="148"/>
      <c r="C66" s="85">
        <f>C65+1</f>
        <v>24</v>
      </c>
      <c r="D66" s="149" t="s">
        <v>121</v>
      </c>
      <c r="E66" s="150" t="s">
        <v>58</v>
      </c>
      <c r="F66" s="150">
        <v>1</v>
      </c>
      <c r="G66" s="109"/>
      <c r="H66" s="41"/>
      <c r="I66" s="41"/>
      <c r="J66" s="41"/>
      <c r="K66" s="41"/>
      <c r="L66" s="158">
        <f>'Frontier Shift'!$L$31</f>
        <v>2.1135451561678953E-2</v>
      </c>
      <c r="M66" s="88"/>
      <c r="N66" s="158">
        <f>'Frontier Shift'!$N$31</f>
        <v>4.0975294337398105E-2</v>
      </c>
      <c r="O66" s="158">
        <f>'Frontier Shift'!$O$31</f>
        <v>6.0284319306649792E-2</v>
      </c>
      <c r="P66" s="158">
        <f>'Frontier Shift'!$P$31</f>
        <v>7.9648012804228507E-2</v>
      </c>
      <c r="Q66" s="158">
        <f>'Frontier Shift'!$Q$31</f>
        <v>9.7063141523138774E-2</v>
      </c>
      <c r="R66" s="158">
        <f>'Frontier Shift'!$R$31</f>
        <v>0.11414873685426308</v>
      </c>
      <c r="S66" s="43"/>
    </row>
    <row r="67" spans="2:19" ht="17" thickBot="1">
      <c r="B67" s="151"/>
      <c r="C67" s="152"/>
      <c r="D67" s="152"/>
      <c r="E67" s="152"/>
      <c r="F67" s="152"/>
      <c r="G67" s="152"/>
      <c r="H67" s="152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6"/>
    </row>
    <row r="68" spans="2:19"/>
    <row r="69" spans="2:19" ht="17" thickBot="1"/>
    <row r="70" spans="2:19">
      <c r="B70" s="47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50"/>
    </row>
    <row r="71" spans="2:19">
      <c r="B71" s="51"/>
      <c r="C71" s="98" t="s">
        <v>122</v>
      </c>
      <c r="S71" s="43"/>
    </row>
    <row r="72" spans="2:19">
      <c r="B72" s="51"/>
      <c r="S72" s="43"/>
    </row>
    <row r="73" spans="2:19">
      <c r="B73" s="51"/>
      <c r="C73" s="56"/>
      <c r="D73" s="55"/>
      <c r="E73" s="58"/>
      <c r="F73" s="58"/>
      <c r="G73" s="55"/>
      <c r="H73" s="55"/>
      <c r="I73" s="55"/>
      <c r="J73" s="55"/>
      <c r="K73" s="55"/>
      <c r="L73" s="55"/>
      <c r="M73" s="55"/>
      <c r="N73" s="177" t="str">
        <f>Inflation!$N$5</f>
        <v>Transmission Price Control 2027</v>
      </c>
      <c r="O73" s="178"/>
      <c r="P73" s="178"/>
      <c r="Q73" s="178"/>
      <c r="R73" s="179"/>
      <c r="S73" s="43"/>
    </row>
    <row r="74" spans="2:19">
      <c r="B74" s="51"/>
      <c r="C74" s="77"/>
      <c r="D74" s="58"/>
      <c r="E74" s="58"/>
      <c r="F74" s="58"/>
      <c r="G74" s="58"/>
      <c r="H74" s="113">
        <f>Inflation!$H$6</f>
        <v>-5</v>
      </c>
      <c r="I74" s="113">
        <f>Inflation!$I$6</f>
        <v>-4</v>
      </c>
      <c r="J74" s="113">
        <f>Inflation!$J$6</f>
        <v>-3</v>
      </c>
      <c r="K74" s="113">
        <f>Inflation!$K$6</f>
        <v>-2</v>
      </c>
      <c r="L74" s="113">
        <f>Inflation!$L$6</f>
        <v>-1</v>
      </c>
      <c r="M74" s="79"/>
      <c r="N74" s="113">
        <f>Inflation!$N$6</f>
        <v>1</v>
      </c>
      <c r="O74" s="113">
        <f>Inflation!$O$6</f>
        <v>2</v>
      </c>
      <c r="P74" s="113">
        <f>Inflation!$P$6</f>
        <v>3</v>
      </c>
      <c r="Q74" s="113">
        <f>Inflation!$Q$6</f>
        <v>4</v>
      </c>
      <c r="R74" s="113">
        <f>Inflation!$R$6</f>
        <v>5</v>
      </c>
      <c r="S74" s="43"/>
    </row>
    <row r="75" spans="2:19" ht="18" customHeight="1">
      <c r="B75" s="51"/>
      <c r="C75" s="93"/>
      <c r="D75" s="94"/>
      <c r="E75" s="91"/>
      <c r="F75" s="91"/>
      <c r="G75" s="55"/>
      <c r="H75" s="180" t="str">
        <f>Inflation!$H$7</f>
        <v>GAS
YEAR
2022-23</v>
      </c>
      <c r="I75" s="180" t="str">
        <f>Inflation!$I$7</f>
        <v>GAS
YEAR
2023-24</v>
      </c>
      <c r="J75" s="180" t="str">
        <f>Inflation!$J$7</f>
        <v>GAS
YEAR
2024-25</v>
      </c>
      <c r="K75" s="180" t="str">
        <f>Inflation!$K$7</f>
        <v>GAS
YEAR
2025-26</v>
      </c>
      <c r="L75" s="180" t="str">
        <f>Inflation!$L$7</f>
        <v>GAS
YEAR
2026-27</v>
      </c>
      <c r="M75" s="114"/>
      <c r="N75" s="180" t="str">
        <f>Inflation!$N$7</f>
        <v>GAS
YEAR
2027-28</v>
      </c>
      <c r="O75" s="180" t="str">
        <f>Inflation!$O$7</f>
        <v>GAS
YEAR
2028-29</v>
      </c>
      <c r="P75" s="180" t="str">
        <f>Inflation!$P$7</f>
        <v>GAS
YEAR
2029-30</v>
      </c>
      <c r="Q75" s="180" t="str">
        <f>Inflation!$Q$7</f>
        <v>GAS
YEAR
2030-31</v>
      </c>
      <c r="R75" s="180" t="str">
        <f>Inflation!$R$7</f>
        <v>GAS
YEAR
2031-32</v>
      </c>
      <c r="S75" s="43"/>
    </row>
    <row r="76" spans="2:19">
      <c r="B76" s="51"/>
      <c r="C76" s="95"/>
      <c r="D76" s="89" t="s">
        <v>51</v>
      </c>
      <c r="E76" s="90" t="s">
        <v>52</v>
      </c>
      <c r="F76" s="90" t="s">
        <v>53</v>
      </c>
      <c r="G76" s="55"/>
      <c r="H76" s="181"/>
      <c r="I76" s="181"/>
      <c r="J76" s="181"/>
      <c r="K76" s="181"/>
      <c r="L76" s="181"/>
      <c r="M76" s="114"/>
      <c r="N76" s="181"/>
      <c r="O76" s="181"/>
      <c r="P76" s="181"/>
      <c r="Q76" s="181"/>
      <c r="R76" s="181"/>
      <c r="S76" s="43"/>
    </row>
    <row r="77" spans="2:19">
      <c r="B77" s="51"/>
      <c r="C77" s="96"/>
      <c r="D77" s="97"/>
      <c r="E77" s="92"/>
      <c r="F77" s="92"/>
      <c r="G77" s="55"/>
      <c r="H77" s="182"/>
      <c r="I77" s="182"/>
      <c r="J77" s="182"/>
      <c r="K77" s="182"/>
      <c r="L77" s="182"/>
      <c r="M77" s="115"/>
      <c r="N77" s="182"/>
      <c r="O77" s="182"/>
      <c r="P77" s="182"/>
      <c r="Q77" s="182"/>
      <c r="R77" s="182"/>
      <c r="S77" s="43"/>
    </row>
    <row r="78" spans="2:19">
      <c r="B78" s="51"/>
      <c r="S78" s="43"/>
    </row>
    <row r="79" spans="2:19">
      <c r="B79" s="51"/>
      <c r="C79" s="99" t="s">
        <v>109</v>
      </c>
      <c r="D79" s="100" t="s">
        <v>110</v>
      </c>
      <c r="E79" s="58"/>
      <c r="F79" s="58"/>
      <c r="G79" s="55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43"/>
    </row>
    <row r="80" spans="2:19">
      <c r="B80" s="51"/>
      <c r="C80" s="85">
        <f>C66+1</f>
        <v>25</v>
      </c>
      <c r="D80" s="86" t="s">
        <v>111</v>
      </c>
      <c r="E80" s="85" t="s">
        <v>85</v>
      </c>
      <c r="F80" s="85">
        <v>3</v>
      </c>
      <c r="G80" s="55"/>
      <c r="H80" s="41"/>
      <c r="I80" s="41"/>
      <c r="J80" s="41"/>
      <c r="K80" s="41"/>
      <c r="L80" s="41"/>
      <c r="M80" s="88"/>
      <c r="N80" s="159">
        <f t="shared" ref="N80:R86" si="3">N41*(1-N$66)</f>
        <v>0</v>
      </c>
      <c r="O80" s="159">
        <f t="shared" si="3"/>
        <v>0</v>
      </c>
      <c r="P80" s="159">
        <f t="shared" si="3"/>
        <v>0</v>
      </c>
      <c r="Q80" s="159">
        <f t="shared" si="3"/>
        <v>0</v>
      </c>
      <c r="R80" s="159">
        <f t="shared" si="3"/>
        <v>0</v>
      </c>
      <c r="S80" s="43"/>
    </row>
    <row r="81" spans="2:19">
      <c r="B81" s="51"/>
      <c r="C81" s="85">
        <f t="shared" ref="C81:C85" si="4">C80+1</f>
        <v>26</v>
      </c>
      <c r="D81" s="86" t="s">
        <v>112</v>
      </c>
      <c r="E81" s="85" t="s">
        <v>85</v>
      </c>
      <c r="F81" s="85">
        <v>3</v>
      </c>
      <c r="G81" s="55"/>
      <c r="H81" s="41"/>
      <c r="I81" s="41"/>
      <c r="J81" s="41"/>
      <c r="K81" s="41"/>
      <c r="L81" s="41"/>
      <c r="M81" s="88"/>
      <c r="N81" s="159">
        <f t="shared" si="3"/>
        <v>0</v>
      </c>
      <c r="O81" s="159">
        <f t="shared" si="3"/>
        <v>0</v>
      </c>
      <c r="P81" s="159">
        <f t="shared" si="3"/>
        <v>0</v>
      </c>
      <c r="Q81" s="159">
        <f t="shared" si="3"/>
        <v>0</v>
      </c>
      <c r="R81" s="159">
        <f t="shared" si="3"/>
        <v>0</v>
      </c>
      <c r="S81" s="43"/>
    </row>
    <row r="82" spans="2:19">
      <c r="B82" s="51"/>
      <c r="C82" s="85">
        <f t="shared" si="4"/>
        <v>27</v>
      </c>
      <c r="D82" s="86" t="s">
        <v>91</v>
      </c>
      <c r="E82" s="85" t="s">
        <v>85</v>
      </c>
      <c r="F82" s="85">
        <v>3</v>
      </c>
      <c r="G82" s="55"/>
      <c r="H82" s="41"/>
      <c r="I82" s="41"/>
      <c r="J82" s="41"/>
      <c r="K82" s="41"/>
      <c r="L82" s="41"/>
      <c r="M82" s="88"/>
      <c r="N82" s="159">
        <f t="shared" si="3"/>
        <v>0</v>
      </c>
      <c r="O82" s="159">
        <f t="shared" si="3"/>
        <v>0</v>
      </c>
      <c r="P82" s="159">
        <f t="shared" si="3"/>
        <v>0</v>
      </c>
      <c r="Q82" s="159">
        <f t="shared" si="3"/>
        <v>0</v>
      </c>
      <c r="R82" s="159">
        <f t="shared" si="3"/>
        <v>0</v>
      </c>
      <c r="S82" s="43"/>
    </row>
    <row r="83" spans="2:19">
      <c r="B83" s="51"/>
      <c r="C83" s="85">
        <f t="shared" si="4"/>
        <v>28</v>
      </c>
      <c r="D83" s="86" t="s">
        <v>100</v>
      </c>
      <c r="E83" s="85" t="s">
        <v>85</v>
      </c>
      <c r="F83" s="85">
        <v>3</v>
      </c>
      <c r="G83" s="55"/>
      <c r="H83" s="41"/>
      <c r="I83" s="41"/>
      <c r="J83" s="41"/>
      <c r="K83" s="41"/>
      <c r="L83" s="41"/>
      <c r="M83" s="88"/>
      <c r="N83" s="159">
        <f>N44*(1-N$66)</f>
        <v>0</v>
      </c>
      <c r="O83" s="159">
        <f t="shared" si="3"/>
        <v>0</v>
      </c>
      <c r="P83" s="159">
        <f t="shared" si="3"/>
        <v>0</v>
      </c>
      <c r="Q83" s="159">
        <f t="shared" si="3"/>
        <v>0</v>
      </c>
      <c r="R83" s="159">
        <f t="shared" si="3"/>
        <v>0</v>
      </c>
      <c r="S83" s="43"/>
    </row>
    <row r="84" spans="2:19">
      <c r="B84" s="51"/>
      <c r="C84" s="85">
        <f t="shared" si="4"/>
        <v>29</v>
      </c>
      <c r="D84" s="86" t="s">
        <v>105</v>
      </c>
      <c r="E84" s="85" t="s">
        <v>85</v>
      </c>
      <c r="F84" s="85">
        <v>3</v>
      </c>
      <c r="G84" s="55"/>
      <c r="H84" s="41"/>
      <c r="I84" s="41"/>
      <c r="J84" s="41"/>
      <c r="K84" s="41"/>
      <c r="L84" s="41"/>
      <c r="M84" s="88"/>
      <c r="N84" s="159">
        <f t="shared" si="3"/>
        <v>0</v>
      </c>
      <c r="O84" s="159">
        <f t="shared" si="3"/>
        <v>0</v>
      </c>
      <c r="P84" s="159">
        <f t="shared" si="3"/>
        <v>0</v>
      </c>
      <c r="Q84" s="159">
        <f t="shared" si="3"/>
        <v>0</v>
      </c>
      <c r="R84" s="159">
        <f t="shared" si="3"/>
        <v>0</v>
      </c>
      <c r="S84" s="43"/>
    </row>
    <row r="85" spans="2:19">
      <c r="B85" s="51"/>
      <c r="C85" s="85">
        <f t="shared" si="4"/>
        <v>30</v>
      </c>
      <c r="D85" s="133" t="s">
        <v>107</v>
      </c>
      <c r="E85" s="85" t="s">
        <v>85</v>
      </c>
      <c r="F85" s="85">
        <v>3</v>
      </c>
      <c r="G85" s="55"/>
      <c r="H85" s="41"/>
      <c r="I85" s="41"/>
      <c r="J85" s="41"/>
      <c r="K85" s="41"/>
      <c r="L85" s="41"/>
      <c r="M85" s="88"/>
      <c r="N85" s="159">
        <f>N46</f>
        <v>0</v>
      </c>
      <c r="O85" s="159">
        <f>O46</f>
        <v>0</v>
      </c>
      <c r="P85" s="159">
        <f>P46</f>
        <v>0</v>
      </c>
      <c r="Q85" s="159">
        <f>Q46</f>
        <v>0</v>
      </c>
      <c r="R85" s="159">
        <f>R46</f>
        <v>0</v>
      </c>
      <c r="S85" s="43"/>
    </row>
    <row r="86" spans="2:19">
      <c r="B86" s="51"/>
      <c r="C86" s="85">
        <f>C85+1</f>
        <v>31</v>
      </c>
      <c r="D86" s="133" t="s">
        <v>113</v>
      </c>
      <c r="E86" s="85" t="s">
        <v>85</v>
      </c>
      <c r="F86" s="85">
        <v>3</v>
      </c>
      <c r="G86" s="55"/>
      <c r="H86" s="41"/>
      <c r="I86" s="41"/>
      <c r="J86" s="41"/>
      <c r="K86" s="41"/>
      <c r="L86" s="41"/>
      <c r="M86" s="88"/>
      <c r="N86" s="159">
        <f t="shared" si="3"/>
        <v>0</v>
      </c>
      <c r="O86" s="159">
        <f t="shared" si="3"/>
        <v>0</v>
      </c>
      <c r="P86" s="159">
        <f t="shared" si="3"/>
        <v>0</v>
      </c>
      <c r="Q86" s="159">
        <f t="shared" si="3"/>
        <v>0</v>
      </c>
      <c r="R86" s="159">
        <f t="shared" si="3"/>
        <v>0</v>
      </c>
      <c r="S86" s="43"/>
    </row>
    <row r="87" spans="2:19" ht="17" thickBot="1">
      <c r="B87" s="64"/>
      <c r="C87" s="153"/>
      <c r="D87" s="154"/>
      <c r="E87" s="153"/>
      <c r="F87" s="153"/>
      <c r="G87" s="155"/>
      <c r="H87" s="156"/>
      <c r="I87" s="156"/>
      <c r="J87" s="156"/>
      <c r="K87" s="156"/>
      <c r="L87" s="156"/>
      <c r="M87" s="155"/>
      <c r="N87" s="156"/>
      <c r="O87" s="156"/>
      <c r="P87" s="156"/>
      <c r="Q87" s="156"/>
      <c r="R87" s="156"/>
      <c r="S87" s="66"/>
    </row>
    <row r="88" spans="2:19">
      <c r="C88" s="164" t="s">
        <v>123</v>
      </c>
    </row>
    <row r="89" spans="2:19"/>
    <row r="90" spans="2:19"/>
    <row r="91" spans="2:19"/>
    <row r="92" spans="2:19"/>
    <row r="93" spans="2:19"/>
    <row r="94" spans="2:19"/>
    <row r="95" spans="2:19"/>
    <row r="96" spans="2:19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9"/>
  </sheetData>
  <mergeCells count="33">
    <mergeCell ref="P75:P77"/>
    <mergeCell ref="Q75:Q77"/>
    <mergeCell ref="R75:R77"/>
    <mergeCell ref="Q60:Q62"/>
    <mergeCell ref="R60:R62"/>
    <mergeCell ref="N73:R73"/>
    <mergeCell ref="N75:N77"/>
    <mergeCell ref="O75:O77"/>
    <mergeCell ref="H75:H77"/>
    <mergeCell ref="I75:I77"/>
    <mergeCell ref="J75:J77"/>
    <mergeCell ref="K75:K77"/>
    <mergeCell ref="L75:L77"/>
    <mergeCell ref="N58:R58"/>
    <mergeCell ref="H60:H62"/>
    <mergeCell ref="I60:I62"/>
    <mergeCell ref="J60:J62"/>
    <mergeCell ref="K60:K62"/>
    <mergeCell ref="L60:L62"/>
    <mergeCell ref="N60:N62"/>
    <mergeCell ref="O60:O62"/>
    <mergeCell ref="P60:P62"/>
    <mergeCell ref="N5:R5"/>
    <mergeCell ref="H7:H9"/>
    <mergeCell ref="I7:I9"/>
    <mergeCell ref="J7:J9"/>
    <mergeCell ref="K7:K9"/>
    <mergeCell ref="L7:L9"/>
    <mergeCell ref="N7:N9"/>
    <mergeCell ref="O7:O9"/>
    <mergeCell ref="P7:P9"/>
    <mergeCell ref="Q7:Q9"/>
    <mergeCell ref="R7:R9"/>
  </mergeCells>
  <pageMargins left="0.70866141732283472" right="0.70866141732283472" top="0.74803149606299213" bottom="0.74803149606299213" header="0.31496062992125984" footer="0.31496062992125984"/>
  <pageSetup paperSize="8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32DF-9473-4D6A-A7F9-56532D9FA56C}">
  <sheetPr>
    <pageSetUpPr fitToPage="1"/>
  </sheetPr>
  <dimension ref="A1:T139"/>
  <sheetViews>
    <sheetView showGridLines="0" zoomScaleNormal="100" zoomScaleSheetLayoutView="100" workbookViewId="0"/>
  </sheetViews>
  <sheetFormatPr defaultColWidth="0" defaultRowHeight="16.5" zeroHeight="1"/>
  <cols>
    <col min="1" max="1" width="1.84375" style="37" customWidth="1"/>
    <col min="2" max="2" width="2.69140625" style="37" customWidth="1"/>
    <col min="3" max="3" width="6.23046875" style="37" customWidth="1"/>
    <col min="4" max="4" width="39.3046875" style="37" bestFit="1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2:20" ht="17" thickBot="1"/>
    <row r="2" spans="2:20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2:20">
      <c r="B3" s="73"/>
      <c r="C3" s="56" t="s">
        <v>38</v>
      </c>
      <c r="D3" s="55"/>
      <c r="E3" s="58"/>
      <c r="F3" s="157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2:20">
      <c r="B4" s="73"/>
      <c r="C4" s="98" t="s">
        <v>128</v>
      </c>
      <c r="D4" s="55"/>
      <c r="E4" s="58"/>
      <c r="F4" s="15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2:20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2:20" s="42" customFormat="1">
      <c r="B6" s="76"/>
      <c r="C6" s="77"/>
      <c r="D6" s="58"/>
      <c r="E6" s="58"/>
      <c r="F6" s="58"/>
      <c r="G6" s="58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8"/>
    </row>
    <row r="7" spans="2:20" ht="18" customHeight="1">
      <c r="B7" s="73"/>
      <c r="C7" s="93"/>
      <c r="D7" s="94"/>
      <c r="E7" s="91"/>
      <c r="F7" s="91"/>
      <c r="G7" s="55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5"/>
    </row>
    <row r="8" spans="2:20">
      <c r="B8" s="73"/>
      <c r="C8" s="95"/>
      <c r="D8" s="89" t="s">
        <v>51</v>
      </c>
      <c r="E8" s="90" t="s">
        <v>52</v>
      </c>
      <c r="F8" s="90" t="s">
        <v>53</v>
      </c>
      <c r="G8" s="55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2:20">
      <c r="B9" s="73"/>
      <c r="C9" s="96"/>
      <c r="D9" s="97"/>
      <c r="E9" s="92"/>
      <c r="F9" s="92"/>
      <c r="G9" s="55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2:20">
      <c r="B10" s="73"/>
      <c r="C10" s="55"/>
      <c r="D10" s="55"/>
      <c r="E10" s="58"/>
      <c r="F10" s="58"/>
      <c r="G10" s="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75"/>
      <c r="T10" s="55"/>
    </row>
    <row r="11" spans="2:20">
      <c r="B11" s="73"/>
      <c r="C11" s="99" t="s">
        <v>54</v>
      </c>
      <c r="D11" s="100" t="s">
        <v>83</v>
      </c>
      <c r="E11" s="84"/>
      <c r="F11" s="55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75"/>
      <c r="T11" s="55"/>
    </row>
    <row r="12" spans="2:20">
      <c r="B12" s="73"/>
      <c r="C12" s="85">
        <v>1</v>
      </c>
      <c r="D12" s="86" t="s">
        <v>84</v>
      </c>
      <c r="E12" s="85" t="s">
        <v>85</v>
      </c>
      <c r="F12" s="85">
        <v>3</v>
      </c>
      <c r="G12" s="55"/>
      <c r="H12" s="160">
        <f>'Table 2b - GNI (UK)'!H35</f>
        <v>0</v>
      </c>
      <c r="I12" s="160">
        <f>'Table 2b - GNI (UK)'!I35</f>
        <v>0</v>
      </c>
      <c r="J12" s="160">
        <f>'Table 2b - GNI (UK)'!J35</f>
        <v>0</v>
      </c>
      <c r="K12" s="161">
        <f>'Table 2b - GNI (UK)'!K35</f>
        <v>0</v>
      </c>
      <c r="L12" s="161">
        <f>'Table 2b - GNI (UK)'!L35</f>
        <v>0</v>
      </c>
      <c r="M12" s="88"/>
      <c r="N12" s="161">
        <f>'Table 2b - GNI (UK)'!N35</f>
        <v>0</v>
      </c>
      <c r="O12" s="161">
        <f>'Table 2b - GNI (UK)'!O35</f>
        <v>0</v>
      </c>
      <c r="P12" s="161">
        <f>'Table 2b - GNI (UK)'!P35</f>
        <v>0</v>
      </c>
      <c r="Q12" s="161">
        <f>'Table 2b - GNI (UK)'!Q35</f>
        <v>0</v>
      </c>
      <c r="R12" s="161">
        <f>'Table 2b - GNI (UK)'!R35</f>
        <v>0</v>
      </c>
      <c r="S12" s="75"/>
      <c r="T12" s="55"/>
    </row>
    <row r="13" spans="2:20">
      <c r="B13" s="73"/>
      <c r="C13" s="85" t="s">
        <v>86</v>
      </c>
      <c r="D13" s="86" t="s">
        <v>87</v>
      </c>
      <c r="E13" s="85" t="s">
        <v>56</v>
      </c>
      <c r="F13" s="85">
        <v>1</v>
      </c>
      <c r="G13" s="55"/>
      <c r="H13" s="160">
        <f>'Table 2b - GNI (UK)'!H17</f>
        <v>0</v>
      </c>
      <c r="I13" s="160">
        <f>'Table 2b - GNI (UK)'!I17</f>
        <v>0</v>
      </c>
      <c r="J13" s="160">
        <f>'Table 2b - GNI (UK)'!J17</f>
        <v>0</v>
      </c>
      <c r="K13" s="161">
        <f>'Table 2b - GNI (UK)'!K17</f>
        <v>0</v>
      </c>
      <c r="L13" s="161">
        <f>'Table 2b - GNI (UK)'!L17</f>
        <v>0</v>
      </c>
      <c r="M13" s="88"/>
      <c r="N13" s="161">
        <f>'Table 2b - GNI (UK)'!N17</f>
        <v>0</v>
      </c>
      <c r="O13" s="161">
        <f>'Table 2b - GNI (UK)'!O17</f>
        <v>0</v>
      </c>
      <c r="P13" s="161">
        <f>'Table 2b - GNI (UK)'!P17</f>
        <v>0</v>
      </c>
      <c r="Q13" s="161">
        <f>'Table 2b - GNI (UK)'!Q17</f>
        <v>0</v>
      </c>
      <c r="R13" s="161">
        <f>'Table 2b - GNI (UK)'!R17</f>
        <v>0</v>
      </c>
      <c r="S13" s="75"/>
      <c r="T13" s="55"/>
    </row>
    <row r="14" spans="2:20">
      <c r="B14" s="73"/>
      <c r="C14" s="58"/>
      <c r="D14" s="55"/>
      <c r="E14" s="58"/>
      <c r="F14" s="58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75"/>
      <c r="T14" s="55"/>
    </row>
    <row r="15" spans="2:20">
      <c r="B15" s="73"/>
      <c r="C15" s="99" t="s">
        <v>72</v>
      </c>
      <c r="D15" s="100" t="s">
        <v>88</v>
      </c>
      <c r="E15" s="84"/>
      <c r="F15" s="55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75"/>
      <c r="T15" s="55"/>
    </row>
    <row r="16" spans="2:20">
      <c r="B16" s="73"/>
      <c r="C16" s="85">
        <f>C12+1</f>
        <v>2</v>
      </c>
      <c r="D16" s="86" t="s">
        <v>89</v>
      </c>
      <c r="E16" s="85" t="s">
        <v>85</v>
      </c>
      <c r="F16" s="85">
        <v>3</v>
      </c>
      <c r="G16" s="55"/>
      <c r="H16" s="160"/>
      <c r="I16" s="160"/>
      <c r="J16" s="160"/>
      <c r="K16" s="36"/>
      <c r="L16" s="36"/>
      <c r="M16" s="88"/>
      <c r="N16" s="36"/>
      <c r="O16" s="36"/>
      <c r="P16" s="36"/>
      <c r="Q16" s="36"/>
      <c r="R16" s="36"/>
      <c r="S16" s="75"/>
      <c r="T16" s="55"/>
    </row>
    <row r="17" spans="2:20">
      <c r="B17" s="73"/>
      <c r="C17" s="85">
        <f>C16+1</f>
        <v>3</v>
      </c>
      <c r="D17" s="86" t="s">
        <v>90</v>
      </c>
      <c r="E17" s="85" t="s">
        <v>85</v>
      </c>
      <c r="F17" s="85">
        <v>3</v>
      </c>
      <c r="G17" s="55"/>
      <c r="H17" s="160"/>
      <c r="I17" s="160"/>
      <c r="J17" s="160"/>
      <c r="K17" s="36"/>
      <c r="L17" s="36"/>
      <c r="M17" s="88"/>
      <c r="N17" s="36"/>
      <c r="O17" s="36"/>
      <c r="P17" s="36"/>
      <c r="Q17" s="36"/>
      <c r="R17" s="36"/>
      <c r="S17" s="75"/>
      <c r="T17" s="55"/>
    </row>
    <row r="18" spans="2:20">
      <c r="B18" s="73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75"/>
      <c r="T18" s="55"/>
    </row>
    <row r="19" spans="2:20">
      <c r="B19" s="73"/>
      <c r="C19" s="99" t="s">
        <v>75</v>
      </c>
      <c r="D19" s="100" t="s">
        <v>91</v>
      </c>
      <c r="E19" s="58"/>
      <c r="F19" s="58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75"/>
      <c r="T19" s="55"/>
    </row>
    <row r="20" spans="2:20">
      <c r="B20" s="73"/>
      <c r="C20" s="85">
        <f>C17+1</f>
        <v>4</v>
      </c>
      <c r="D20" s="86" t="s">
        <v>92</v>
      </c>
      <c r="E20" s="85" t="s">
        <v>85</v>
      </c>
      <c r="F20" s="85">
        <v>3</v>
      </c>
      <c r="G20" s="55"/>
      <c r="H20" s="160"/>
      <c r="I20" s="160"/>
      <c r="J20" s="160"/>
      <c r="K20" s="36"/>
      <c r="L20" s="36"/>
      <c r="M20" s="88"/>
      <c r="N20" s="36"/>
      <c r="O20" s="36"/>
      <c r="P20" s="36"/>
      <c r="Q20" s="36"/>
      <c r="R20" s="36"/>
      <c r="S20" s="75"/>
      <c r="T20" s="55"/>
    </row>
    <row r="21" spans="2:20">
      <c r="B21" s="73"/>
      <c r="C21" s="85">
        <v>5</v>
      </c>
      <c r="D21" s="86" t="s">
        <v>93</v>
      </c>
      <c r="E21" s="85" t="s">
        <v>85</v>
      </c>
      <c r="F21" s="85">
        <v>3</v>
      </c>
      <c r="G21" s="55"/>
      <c r="H21" s="160"/>
      <c r="I21" s="160"/>
      <c r="J21" s="160"/>
      <c r="K21" s="36"/>
      <c r="L21" s="36"/>
      <c r="M21" s="88"/>
      <c r="N21" s="36"/>
      <c r="O21" s="36"/>
      <c r="P21" s="36"/>
      <c r="Q21" s="36"/>
      <c r="R21" s="36"/>
      <c r="S21" s="75"/>
      <c r="T21" s="55"/>
    </row>
    <row r="22" spans="2:20">
      <c r="B22" s="73"/>
      <c r="C22" s="85">
        <v>6</v>
      </c>
      <c r="D22" s="86" t="s">
        <v>94</v>
      </c>
      <c r="E22" s="85" t="s">
        <v>85</v>
      </c>
      <c r="F22" s="85">
        <v>3</v>
      </c>
      <c r="G22" s="55"/>
      <c r="H22" s="160"/>
      <c r="I22" s="160"/>
      <c r="J22" s="160"/>
      <c r="K22" s="36"/>
      <c r="L22" s="36"/>
      <c r="M22" s="88"/>
      <c r="N22" s="36"/>
      <c r="O22" s="36"/>
      <c r="P22" s="36"/>
      <c r="Q22" s="36"/>
      <c r="R22" s="36"/>
      <c r="S22" s="75"/>
      <c r="T22" s="55"/>
    </row>
    <row r="23" spans="2:20">
      <c r="B23" s="73"/>
      <c r="C23" s="85">
        <v>7</v>
      </c>
      <c r="D23" s="86" t="s">
        <v>95</v>
      </c>
      <c r="E23" s="85" t="s">
        <v>85</v>
      </c>
      <c r="F23" s="85">
        <v>3</v>
      </c>
      <c r="G23" s="55"/>
      <c r="H23" s="160"/>
      <c r="I23" s="160"/>
      <c r="J23" s="160"/>
      <c r="K23" s="36"/>
      <c r="L23" s="36"/>
      <c r="M23" s="88"/>
      <c r="N23" s="36"/>
      <c r="O23" s="36"/>
      <c r="P23" s="36"/>
      <c r="Q23" s="36"/>
      <c r="R23" s="36"/>
      <c r="S23" s="75"/>
      <c r="T23" s="55"/>
    </row>
    <row r="24" spans="2:20">
      <c r="B24" s="73"/>
      <c r="C24" s="85">
        <v>8</v>
      </c>
      <c r="D24" s="86" t="s">
        <v>96</v>
      </c>
      <c r="E24" s="85" t="s">
        <v>85</v>
      </c>
      <c r="F24" s="85">
        <v>3</v>
      </c>
      <c r="G24" s="55"/>
      <c r="H24" s="160"/>
      <c r="I24" s="160"/>
      <c r="J24" s="160"/>
      <c r="K24" s="36"/>
      <c r="L24" s="36"/>
      <c r="M24" s="88"/>
      <c r="N24" s="36"/>
      <c r="O24" s="36"/>
      <c r="P24" s="36"/>
      <c r="Q24" s="36"/>
      <c r="R24" s="36"/>
      <c r="S24" s="75"/>
      <c r="T24" s="55"/>
    </row>
    <row r="25" spans="2:20">
      <c r="B25" s="73"/>
      <c r="C25" s="85" t="str">
        <f>9&amp;"a"</f>
        <v>9a</v>
      </c>
      <c r="D25" s="132" t="s">
        <v>97</v>
      </c>
      <c r="E25" s="85" t="s">
        <v>85</v>
      </c>
      <c r="F25" s="85">
        <v>3</v>
      </c>
      <c r="G25" s="55"/>
      <c r="H25" s="160"/>
      <c r="I25" s="160"/>
      <c r="J25" s="160"/>
      <c r="K25" s="36"/>
      <c r="L25" s="36"/>
      <c r="M25" s="88"/>
      <c r="N25" s="36"/>
      <c r="O25" s="36"/>
      <c r="P25" s="36"/>
      <c r="Q25" s="36"/>
      <c r="R25" s="36"/>
      <c r="S25" s="75"/>
      <c r="T25" s="55"/>
    </row>
    <row r="26" spans="2:20">
      <c r="B26" s="73"/>
      <c r="C26" s="85" t="str">
        <f>9&amp;"b"</f>
        <v>9b</v>
      </c>
      <c r="D26" s="132" t="s">
        <v>98</v>
      </c>
      <c r="E26" s="85" t="s">
        <v>85</v>
      </c>
      <c r="F26" s="85">
        <v>3</v>
      </c>
      <c r="G26" s="55"/>
      <c r="H26" s="160"/>
      <c r="I26" s="160"/>
      <c r="J26" s="160"/>
      <c r="K26" s="36"/>
      <c r="L26" s="36"/>
      <c r="M26" s="88"/>
      <c r="N26" s="36"/>
      <c r="O26" s="36"/>
      <c r="P26" s="36"/>
      <c r="Q26" s="36"/>
      <c r="R26" s="36"/>
      <c r="S26" s="75"/>
      <c r="T26" s="55"/>
    </row>
    <row r="27" spans="2:20">
      <c r="B27" s="73"/>
      <c r="C27" s="85" t="str">
        <f>9&amp;"c"</f>
        <v>9c</v>
      </c>
      <c r="D27" s="132" t="s">
        <v>99</v>
      </c>
      <c r="E27" s="85" t="s">
        <v>85</v>
      </c>
      <c r="F27" s="85">
        <v>3</v>
      </c>
      <c r="G27" s="55"/>
      <c r="H27" s="160"/>
      <c r="I27" s="160"/>
      <c r="J27" s="160"/>
      <c r="K27" s="36"/>
      <c r="L27" s="36"/>
      <c r="M27" s="88"/>
      <c r="N27" s="36"/>
      <c r="O27" s="36"/>
      <c r="P27" s="36"/>
      <c r="Q27" s="36"/>
      <c r="R27" s="36"/>
      <c r="S27" s="75"/>
      <c r="T27" s="55"/>
    </row>
    <row r="28" spans="2:20">
      <c r="B28" s="73"/>
      <c r="C28" s="58"/>
      <c r="D28" s="134"/>
      <c r="E28" s="58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75"/>
      <c r="T28" s="55"/>
    </row>
    <row r="29" spans="2:20">
      <c r="B29" s="73"/>
      <c r="C29" s="99" t="s">
        <v>77</v>
      </c>
      <c r="D29" s="100" t="s">
        <v>100</v>
      </c>
      <c r="E29" s="58"/>
      <c r="F29" s="58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75"/>
      <c r="T29" s="55"/>
    </row>
    <row r="30" spans="2:20">
      <c r="B30" s="73"/>
      <c r="C30" s="85">
        <v>10</v>
      </c>
      <c r="D30" s="86" t="s">
        <v>101</v>
      </c>
      <c r="E30" s="85" t="s">
        <v>85</v>
      </c>
      <c r="F30" s="85">
        <v>3</v>
      </c>
      <c r="G30" s="55"/>
      <c r="H30" s="160"/>
      <c r="I30" s="160"/>
      <c r="J30" s="160"/>
      <c r="K30" s="36"/>
      <c r="L30" s="36"/>
      <c r="M30" s="88"/>
      <c r="N30" s="36"/>
      <c r="O30" s="36"/>
      <c r="P30" s="36"/>
      <c r="Q30" s="36"/>
      <c r="R30" s="36"/>
      <c r="S30" s="75"/>
      <c r="T30" s="55"/>
    </row>
    <row r="31" spans="2:20">
      <c r="B31" s="73"/>
      <c r="C31" s="85">
        <f>C30+1</f>
        <v>11</v>
      </c>
      <c r="D31" s="86" t="s">
        <v>102</v>
      </c>
      <c r="E31" s="85" t="s">
        <v>85</v>
      </c>
      <c r="F31" s="85">
        <v>3</v>
      </c>
      <c r="G31" s="55"/>
      <c r="H31" s="160"/>
      <c r="I31" s="160"/>
      <c r="J31" s="160"/>
      <c r="K31" s="36"/>
      <c r="L31" s="36"/>
      <c r="M31" s="88"/>
      <c r="N31" s="36"/>
      <c r="O31" s="36"/>
      <c r="P31" s="36"/>
      <c r="Q31" s="36"/>
      <c r="R31" s="36"/>
      <c r="S31" s="75"/>
      <c r="T31" s="55"/>
    </row>
    <row r="32" spans="2:20">
      <c r="B32" s="73"/>
      <c r="C32" s="85">
        <f>C31+1</f>
        <v>12</v>
      </c>
      <c r="D32" s="86" t="s">
        <v>103</v>
      </c>
      <c r="E32" s="85" t="s">
        <v>85</v>
      </c>
      <c r="F32" s="85">
        <v>3</v>
      </c>
      <c r="G32" s="55"/>
      <c r="H32" s="160"/>
      <c r="I32" s="160"/>
      <c r="J32" s="160"/>
      <c r="K32" s="36"/>
      <c r="L32" s="36"/>
      <c r="M32" s="88"/>
      <c r="N32" s="36"/>
      <c r="O32" s="36"/>
      <c r="P32" s="36"/>
      <c r="Q32" s="36"/>
      <c r="R32" s="36"/>
      <c r="S32" s="75"/>
      <c r="T32" s="55"/>
    </row>
    <row r="33" spans="1:20">
      <c r="B33" s="73"/>
      <c r="C33" s="58"/>
      <c r="D33" s="134"/>
      <c r="E33" s="58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75"/>
      <c r="T33" s="55"/>
    </row>
    <row r="34" spans="1:20">
      <c r="B34" s="73"/>
      <c r="C34" s="99" t="s">
        <v>104</v>
      </c>
      <c r="D34" s="100" t="s">
        <v>105</v>
      </c>
      <c r="E34" s="58"/>
      <c r="F34" s="58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75"/>
      <c r="T34" s="55"/>
    </row>
    <row r="35" spans="1:20">
      <c r="B35" s="73"/>
      <c r="C35" s="85">
        <f>C32+1</f>
        <v>13</v>
      </c>
      <c r="D35" s="86" t="s">
        <v>105</v>
      </c>
      <c r="E35" s="85" t="s">
        <v>85</v>
      </c>
      <c r="F35" s="85">
        <v>3</v>
      </c>
      <c r="G35" s="55"/>
      <c r="H35" s="160"/>
      <c r="I35" s="160"/>
      <c r="J35" s="160"/>
      <c r="K35" s="36"/>
      <c r="L35" s="36"/>
      <c r="M35" s="88"/>
      <c r="N35" s="36"/>
      <c r="O35" s="36"/>
      <c r="P35" s="36"/>
      <c r="Q35" s="36"/>
      <c r="R35" s="36"/>
      <c r="S35" s="75"/>
      <c r="T35" s="55"/>
    </row>
    <row r="36" spans="1:20">
      <c r="B36" s="73"/>
      <c r="C36" s="58"/>
      <c r="D36" s="134"/>
      <c r="E36" s="58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75"/>
      <c r="T36" s="55"/>
    </row>
    <row r="37" spans="1:20">
      <c r="A37" s="43"/>
      <c r="B37" s="73"/>
      <c r="C37" s="99" t="s">
        <v>106</v>
      </c>
      <c r="D37" s="100" t="s">
        <v>107</v>
      </c>
      <c r="S37" s="43"/>
    </row>
    <row r="38" spans="1:20">
      <c r="A38" s="43"/>
      <c r="C38" s="85">
        <f>C35+1</f>
        <v>14</v>
      </c>
      <c r="D38" s="59" t="s">
        <v>108</v>
      </c>
      <c r="E38" s="85" t="s">
        <v>85</v>
      </c>
      <c r="F38" s="85">
        <v>3</v>
      </c>
      <c r="H38" s="160"/>
      <c r="I38" s="160"/>
      <c r="J38" s="160"/>
      <c r="K38" s="36"/>
      <c r="L38" s="36"/>
      <c r="M38" s="88"/>
      <c r="N38" s="36"/>
      <c r="O38" s="36"/>
      <c r="P38" s="36"/>
      <c r="Q38" s="36"/>
      <c r="R38" s="36"/>
      <c r="S38" s="43"/>
    </row>
    <row r="39" spans="1:20">
      <c r="A39" s="43"/>
      <c r="S39" s="43"/>
    </row>
    <row r="40" spans="1:20">
      <c r="A40" s="43"/>
      <c r="C40" s="99" t="s">
        <v>109</v>
      </c>
      <c r="D40" s="100" t="s">
        <v>110</v>
      </c>
      <c r="E40" s="58"/>
      <c r="F40" s="58"/>
      <c r="G40" s="5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43"/>
    </row>
    <row r="41" spans="1:20">
      <c r="A41" s="43"/>
      <c r="C41" s="85">
        <f>C38+1</f>
        <v>15</v>
      </c>
      <c r="D41" s="86" t="s">
        <v>111</v>
      </c>
      <c r="E41" s="85" t="s">
        <v>85</v>
      </c>
      <c r="F41" s="85">
        <v>3</v>
      </c>
      <c r="G41" s="55"/>
      <c r="H41" s="162">
        <f>H12</f>
        <v>0</v>
      </c>
      <c r="I41" s="162">
        <f>I12</f>
        <v>0</v>
      </c>
      <c r="J41" s="162">
        <f>J12</f>
        <v>0</v>
      </c>
      <c r="K41" s="162">
        <f>K12</f>
        <v>0</v>
      </c>
      <c r="L41" s="162">
        <f>L12</f>
        <v>0</v>
      </c>
      <c r="M41" s="88"/>
      <c r="N41" s="162">
        <f>N12</f>
        <v>0</v>
      </c>
      <c r="O41" s="162">
        <f>O12</f>
        <v>0</v>
      </c>
      <c r="P41" s="162">
        <f>P12</f>
        <v>0</v>
      </c>
      <c r="Q41" s="162">
        <f>Q12</f>
        <v>0</v>
      </c>
      <c r="R41" s="162">
        <f>R12</f>
        <v>0</v>
      </c>
      <c r="S41" s="43"/>
    </row>
    <row r="42" spans="1:20">
      <c r="A42" s="43"/>
      <c r="C42" s="85">
        <f t="shared" ref="C42:C46" si="0">C41+1</f>
        <v>16</v>
      </c>
      <c r="D42" s="86" t="s">
        <v>112</v>
      </c>
      <c r="E42" s="85" t="s">
        <v>85</v>
      </c>
      <c r="F42" s="85">
        <v>3</v>
      </c>
      <c r="G42" s="55"/>
      <c r="H42" s="161">
        <f>SUM(H16:H17)</f>
        <v>0</v>
      </c>
      <c r="I42" s="161">
        <f>SUM(I16:I17)</f>
        <v>0</v>
      </c>
      <c r="J42" s="161">
        <f>SUM(J16:J17)</f>
        <v>0</v>
      </c>
      <c r="K42" s="161">
        <f>SUM(K16:K17)</f>
        <v>0</v>
      </c>
      <c r="L42" s="161">
        <f>SUM(L16:L17)</f>
        <v>0</v>
      </c>
      <c r="M42" s="88"/>
      <c r="N42" s="161">
        <f>SUM(N16:N17)</f>
        <v>0</v>
      </c>
      <c r="O42" s="161">
        <f>SUM(O16:O17)</f>
        <v>0</v>
      </c>
      <c r="P42" s="161">
        <f>SUM(P16:P17)</f>
        <v>0</v>
      </c>
      <c r="Q42" s="161">
        <f>SUM(Q16:Q17)</f>
        <v>0</v>
      </c>
      <c r="R42" s="161">
        <f>SUM(R16:R17)</f>
        <v>0</v>
      </c>
      <c r="S42" s="43"/>
    </row>
    <row r="43" spans="1:20">
      <c r="A43" s="43"/>
      <c r="C43" s="85">
        <f t="shared" si="0"/>
        <v>17</v>
      </c>
      <c r="D43" s="86" t="s">
        <v>91</v>
      </c>
      <c r="E43" s="85" t="s">
        <v>85</v>
      </c>
      <c r="F43" s="85">
        <v>3</v>
      </c>
      <c r="G43" s="55"/>
      <c r="H43" s="161">
        <f>SUM(H20:H27)</f>
        <v>0</v>
      </c>
      <c r="I43" s="161">
        <f>SUM(I20:I27)</f>
        <v>0</v>
      </c>
      <c r="J43" s="161">
        <f>SUM(J20:J27)</f>
        <v>0</v>
      </c>
      <c r="K43" s="161">
        <f>SUM(K20:K27)</f>
        <v>0</v>
      </c>
      <c r="L43" s="161">
        <f>SUM(L20:L27)</f>
        <v>0</v>
      </c>
      <c r="M43" s="88"/>
      <c r="N43" s="161">
        <f>SUM(N20:N27)</f>
        <v>0</v>
      </c>
      <c r="O43" s="161">
        <f>SUM(O20:O27)</f>
        <v>0</v>
      </c>
      <c r="P43" s="161">
        <f>SUM(P20:P27)</f>
        <v>0</v>
      </c>
      <c r="Q43" s="161">
        <f>SUM(Q20:Q27)</f>
        <v>0</v>
      </c>
      <c r="R43" s="161">
        <f>SUM(R20:R27)</f>
        <v>0</v>
      </c>
      <c r="S43" s="43"/>
    </row>
    <row r="44" spans="1:20">
      <c r="A44" s="43"/>
      <c r="C44" s="85">
        <f t="shared" si="0"/>
        <v>18</v>
      </c>
      <c r="D44" s="86" t="s">
        <v>100</v>
      </c>
      <c r="E44" s="85" t="s">
        <v>85</v>
      </c>
      <c r="F44" s="85">
        <v>3</v>
      </c>
      <c r="G44" s="55"/>
      <c r="H44" s="161">
        <f>SUM(H30:H32)</f>
        <v>0</v>
      </c>
      <c r="I44" s="161">
        <f>SUM(I30:I32)</f>
        <v>0</v>
      </c>
      <c r="J44" s="161">
        <f>SUM(J30:J32)</f>
        <v>0</v>
      </c>
      <c r="K44" s="161">
        <f>SUM(K30:K32)</f>
        <v>0</v>
      </c>
      <c r="L44" s="161">
        <f>SUM(L30:L32)</f>
        <v>0</v>
      </c>
      <c r="M44" s="88"/>
      <c r="N44" s="161">
        <f>SUM(N30:N32)</f>
        <v>0</v>
      </c>
      <c r="O44" s="161">
        <f>SUM(O30:O32)</f>
        <v>0</v>
      </c>
      <c r="P44" s="161">
        <f>SUM(P30:P32)</f>
        <v>0</v>
      </c>
      <c r="Q44" s="161">
        <f>SUM(Q30:Q32)</f>
        <v>0</v>
      </c>
      <c r="R44" s="161">
        <f>SUM(R30:R32)</f>
        <v>0</v>
      </c>
      <c r="S44" s="43"/>
    </row>
    <row r="45" spans="1:20">
      <c r="A45" s="43"/>
      <c r="C45" s="85">
        <f t="shared" si="0"/>
        <v>19</v>
      </c>
      <c r="D45" s="86" t="s">
        <v>105</v>
      </c>
      <c r="E45" s="85" t="s">
        <v>85</v>
      </c>
      <c r="F45" s="85">
        <v>3</v>
      </c>
      <c r="G45" s="55"/>
      <c r="H45" s="162">
        <f>H35</f>
        <v>0</v>
      </c>
      <c r="I45" s="162">
        <f>I35</f>
        <v>0</v>
      </c>
      <c r="J45" s="162">
        <f>J35</f>
        <v>0</v>
      </c>
      <c r="K45" s="162">
        <f>K35</f>
        <v>0</v>
      </c>
      <c r="L45" s="162">
        <f>L35</f>
        <v>0</v>
      </c>
      <c r="M45" s="88"/>
      <c r="N45" s="162">
        <f>N35</f>
        <v>0</v>
      </c>
      <c r="O45" s="162">
        <f>O35</f>
        <v>0</v>
      </c>
      <c r="P45" s="162">
        <f>P35</f>
        <v>0</v>
      </c>
      <c r="Q45" s="162">
        <f>Q35</f>
        <v>0</v>
      </c>
      <c r="R45" s="162">
        <f>R35</f>
        <v>0</v>
      </c>
      <c r="S45" s="43"/>
    </row>
    <row r="46" spans="1:20">
      <c r="A46" s="43"/>
      <c r="C46" s="85">
        <f t="shared" si="0"/>
        <v>20</v>
      </c>
      <c r="D46" s="133" t="s">
        <v>107</v>
      </c>
      <c r="E46" s="85" t="s">
        <v>85</v>
      </c>
      <c r="F46" s="85">
        <v>3</v>
      </c>
      <c r="G46" s="55"/>
      <c r="H46" s="162">
        <f>H38</f>
        <v>0</v>
      </c>
      <c r="I46" s="162">
        <f t="shared" ref="I46:J46" si="1">I38</f>
        <v>0</v>
      </c>
      <c r="J46" s="162">
        <f t="shared" si="1"/>
        <v>0</v>
      </c>
      <c r="K46" s="162">
        <f>K38</f>
        <v>0</v>
      </c>
      <c r="L46" s="162">
        <f>L38</f>
        <v>0</v>
      </c>
      <c r="M46" s="88"/>
      <c r="N46" s="162">
        <f>N38</f>
        <v>0</v>
      </c>
      <c r="O46" s="162">
        <f>O38</f>
        <v>0</v>
      </c>
      <c r="P46" s="162">
        <f>P38</f>
        <v>0</v>
      </c>
      <c r="Q46" s="162">
        <f>Q38</f>
        <v>0</v>
      </c>
      <c r="R46" s="162">
        <f>R38</f>
        <v>0</v>
      </c>
      <c r="S46" s="43"/>
    </row>
    <row r="47" spans="1:20">
      <c r="A47" s="43"/>
      <c r="C47" s="85">
        <f>C46+1</f>
        <v>21</v>
      </c>
      <c r="D47" s="133" t="s">
        <v>113</v>
      </c>
      <c r="E47" s="85" t="s">
        <v>85</v>
      </c>
      <c r="F47" s="85">
        <v>3</v>
      </c>
      <c r="G47" s="55"/>
      <c r="H47" s="161">
        <f>SUM(H41:H46)</f>
        <v>0</v>
      </c>
      <c r="I47" s="161">
        <f>SUM(I41:I46)</f>
        <v>0</v>
      </c>
      <c r="J47" s="161">
        <f>SUM(J41:J46)</f>
        <v>0</v>
      </c>
      <c r="K47" s="161">
        <f>SUM(K41:K46)</f>
        <v>0</v>
      </c>
      <c r="L47" s="161">
        <f>SUM(L41:L46)</f>
        <v>0</v>
      </c>
      <c r="M47" s="88"/>
      <c r="N47" s="161">
        <f>SUM(N41:N46)</f>
        <v>0</v>
      </c>
      <c r="O47" s="161">
        <f>SUM(O41:O46)</f>
        <v>0</v>
      </c>
      <c r="P47" s="161">
        <f>SUM(P41:P46)</f>
        <v>0</v>
      </c>
      <c r="Q47" s="161">
        <f>SUM(Q41:Q46)</f>
        <v>0</v>
      </c>
      <c r="R47" s="161">
        <f>SUM(R41:R46)</f>
        <v>0</v>
      </c>
      <c r="S47" s="43"/>
    </row>
    <row r="48" spans="1:20">
      <c r="A48" s="43"/>
      <c r="C48" s="58"/>
      <c r="D48" s="134"/>
      <c r="E48" s="58"/>
      <c r="F48" s="58"/>
      <c r="G48" s="55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43"/>
    </row>
    <row r="49" spans="1:19">
      <c r="A49" s="43"/>
      <c r="C49" s="99" t="s">
        <v>114</v>
      </c>
      <c r="D49" s="100" t="s">
        <v>115</v>
      </c>
      <c r="S49" s="43"/>
    </row>
    <row r="50" spans="1:19">
      <c r="A50" s="43"/>
      <c r="C50" s="85">
        <f>C47+1</f>
        <v>22</v>
      </c>
      <c r="D50" s="136" t="s">
        <v>116</v>
      </c>
      <c r="E50" s="137" t="s">
        <v>117</v>
      </c>
      <c r="F50" s="137">
        <v>0</v>
      </c>
      <c r="G50" s="135"/>
      <c r="H50" s="41"/>
      <c r="I50" s="41"/>
      <c r="J50" s="41"/>
      <c r="K50" s="36"/>
      <c r="L50" s="36"/>
      <c r="M50" s="88"/>
      <c r="N50" s="36"/>
      <c r="O50" s="36"/>
      <c r="P50" s="36"/>
      <c r="Q50" s="36"/>
      <c r="R50" s="36"/>
      <c r="S50" s="43"/>
    </row>
    <row r="51" spans="1:19">
      <c r="A51" s="43"/>
      <c r="C51" s="85">
        <f>C50+1</f>
        <v>23</v>
      </c>
      <c r="D51" s="136" t="s">
        <v>118</v>
      </c>
      <c r="E51" s="137" t="s">
        <v>119</v>
      </c>
      <c r="F51" s="137">
        <v>0</v>
      </c>
      <c r="G51" s="135"/>
      <c r="H51" s="41"/>
      <c r="I51" s="41"/>
      <c r="J51" s="41"/>
      <c r="K51" s="36"/>
      <c r="L51" s="36"/>
      <c r="M51" s="88"/>
      <c r="N51" s="36"/>
      <c r="O51" s="36"/>
      <c r="P51" s="36"/>
      <c r="Q51" s="36"/>
      <c r="R51" s="36"/>
      <c r="S51" s="43"/>
    </row>
    <row r="52" spans="1:19" ht="17" thickBot="1">
      <c r="A52" s="4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6"/>
    </row>
    <row r="53" spans="1:19"/>
    <row r="54" spans="1:19" ht="17" thickBot="1"/>
    <row r="55" spans="1:19">
      <c r="B55" s="138"/>
      <c r="C55" s="139"/>
      <c r="D55" s="140"/>
      <c r="E55" s="141"/>
      <c r="F55" s="141"/>
      <c r="G55" s="140"/>
      <c r="H55" s="140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50"/>
    </row>
    <row r="56" spans="1:19">
      <c r="B56" s="142"/>
      <c r="C56" s="109" t="s">
        <v>62</v>
      </c>
      <c r="D56" s="110"/>
      <c r="E56" s="111"/>
      <c r="F56" s="143"/>
      <c r="G56" s="110"/>
      <c r="H56" s="110"/>
      <c r="S56" s="43"/>
    </row>
    <row r="57" spans="1:19">
      <c r="B57" s="142"/>
      <c r="C57" s="144"/>
      <c r="D57" s="110"/>
      <c r="E57" s="111"/>
      <c r="F57" s="143"/>
      <c r="G57" s="110"/>
      <c r="H57" s="110"/>
      <c r="S57" s="43"/>
    </row>
    <row r="58" spans="1:19">
      <c r="B58" s="142"/>
      <c r="C58" s="56"/>
      <c r="D58" s="55"/>
      <c r="E58" s="58"/>
      <c r="F58" s="58"/>
      <c r="G58" s="55"/>
      <c r="H58" s="55"/>
      <c r="I58" s="55"/>
      <c r="J58" s="55"/>
      <c r="K58" s="55"/>
      <c r="L58" s="55"/>
      <c r="M58" s="55"/>
      <c r="N58" s="177" t="str">
        <f>Inflation!$N$5</f>
        <v>Transmission Price Control 2027</v>
      </c>
      <c r="O58" s="178"/>
      <c r="P58" s="178"/>
      <c r="Q58" s="178"/>
      <c r="R58" s="179"/>
      <c r="S58" s="43"/>
    </row>
    <row r="59" spans="1:19">
      <c r="B59" s="145"/>
      <c r="C59" s="77"/>
      <c r="D59" s="58"/>
      <c r="E59" s="58"/>
      <c r="F59" s="58"/>
      <c r="G59" s="58"/>
      <c r="H59" s="113">
        <f>Inflation!$H$6</f>
        <v>-5</v>
      </c>
      <c r="I59" s="113">
        <f>Inflation!$I$6</f>
        <v>-4</v>
      </c>
      <c r="J59" s="113">
        <f>Inflation!$J$6</f>
        <v>-3</v>
      </c>
      <c r="K59" s="113">
        <f>Inflation!$K$6</f>
        <v>-2</v>
      </c>
      <c r="L59" s="113">
        <f>Inflation!$L$6</f>
        <v>-1</v>
      </c>
      <c r="M59" s="79"/>
      <c r="N59" s="113">
        <f>Inflation!$N$6</f>
        <v>1</v>
      </c>
      <c r="O59" s="113">
        <f>Inflation!$O$6</f>
        <v>2</v>
      </c>
      <c r="P59" s="113">
        <f>Inflation!$P$6</f>
        <v>3</v>
      </c>
      <c r="Q59" s="113">
        <f>Inflation!$Q$6</f>
        <v>4</v>
      </c>
      <c r="R59" s="113">
        <f>Inflation!$R$6</f>
        <v>5</v>
      </c>
      <c r="S59" s="43"/>
    </row>
    <row r="60" spans="1:19" ht="18" customHeight="1">
      <c r="B60" s="142"/>
      <c r="C60" s="93"/>
      <c r="D60" s="94"/>
      <c r="E60" s="91"/>
      <c r="F60" s="91"/>
      <c r="G60" s="55"/>
      <c r="H60" s="180" t="str">
        <f>Inflation!$H$7</f>
        <v>GAS
YEAR
2022-23</v>
      </c>
      <c r="I60" s="180" t="str">
        <f>Inflation!$I$7</f>
        <v>GAS
YEAR
2023-24</v>
      </c>
      <c r="J60" s="180" t="str">
        <f>Inflation!$J$7</f>
        <v>GAS
YEAR
2024-25</v>
      </c>
      <c r="K60" s="180" t="str">
        <f>Inflation!$K$7</f>
        <v>GAS
YEAR
2025-26</v>
      </c>
      <c r="L60" s="180" t="str">
        <f>Inflation!$L$7</f>
        <v>GAS
YEAR
2026-27</v>
      </c>
      <c r="M60" s="114"/>
      <c r="N60" s="180" t="str">
        <f>Inflation!$N$7</f>
        <v>GAS
YEAR
2027-28</v>
      </c>
      <c r="O60" s="180" t="str">
        <f>Inflation!$O$7</f>
        <v>GAS
YEAR
2028-29</v>
      </c>
      <c r="P60" s="180" t="str">
        <f>Inflation!$P$7</f>
        <v>GAS
YEAR
2029-30</v>
      </c>
      <c r="Q60" s="180" t="str">
        <f>Inflation!$Q$7</f>
        <v>GAS
YEAR
2030-31</v>
      </c>
      <c r="R60" s="180" t="str">
        <f>Inflation!$R$7</f>
        <v>GAS
YEAR
2031-32</v>
      </c>
      <c r="S60" s="43"/>
    </row>
    <row r="61" spans="1:19">
      <c r="B61" s="142"/>
      <c r="C61" s="95"/>
      <c r="D61" s="89" t="s">
        <v>51</v>
      </c>
      <c r="E61" s="90" t="s">
        <v>52</v>
      </c>
      <c r="F61" s="90" t="s">
        <v>53</v>
      </c>
      <c r="G61" s="55"/>
      <c r="H61" s="181"/>
      <c r="I61" s="181"/>
      <c r="J61" s="181"/>
      <c r="K61" s="181"/>
      <c r="L61" s="181"/>
      <c r="M61" s="114"/>
      <c r="N61" s="181"/>
      <c r="O61" s="181"/>
      <c r="P61" s="181"/>
      <c r="Q61" s="181"/>
      <c r="R61" s="181"/>
      <c r="S61" s="43"/>
    </row>
    <row r="62" spans="1:19">
      <c r="B62" s="142"/>
      <c r="C62" s="96"/>
      <c r="D62" s="97"/>
      <c r="E62" s="92"/>
      <c r="F62" s="92"/>
      <c r="G62" s="55"/>
      <c r="H62" s="182"/>
      <c r="I62" s="182"/>
      <c r="J62" s="182"/>
      <c r="K62" s="182"/>
      <c r="L62" s="182"/>
      <c r="M62" s="115"/>
      <c r="N62" s="182"/>
      <c r="O62" s="182"/>
      <c r="P62" s="182"/>
      <c r="Q62" s="182"/>
      <c r="R62" s="182"/>
      <c r="S62" s="43"/>
    </row>
    <row r="63" spans="1:19">
      <c r="B63" s="146"/>
      <c r="C63" s="116"/>
      <c r="D63" s="116"/>
      <c r="E63" s="116"/>
      <c r="F63" s="116"/>
      <c r="G63" s="116"/>
      <c r="H63" s="116"/>
      <c r="S63" s="43"/>
    </row>
    <row r="64" spans="1:19">
      <c r="B64" s="146"/>
      <c r="C64" s="99" t="s">
        <v>106</v>
      </c>
      <c r="D64" s="100" t="s">
        <v>110</v>
      </c>
      <c r="E64" s="111"/>
      <c r="F64" s="111"/>
      <c r="G64" s="110"/>
      <c r="H64" s="110"/>
      <c r="S64" s="43"/>
    </row>
    <row r="65" spans="2:19">
      <c r="B65" s="146"/>
      <c r="C65" s="85">
        <f>C51+1</f>
        <v>24</v>
      </c>
      <c r="D65" s="86" t="s">
        <v>120</v>
      </c>
      <c r="E65" s="147" t="s">
        <v>58</v>
      </c>
      <c r="F65" s="147">
        <v>1</v>
      </c>
      <c r="G65" s="110"/>
      <c r="H65" s="41"/>
      <c r="I65" s="41"/>
      <c r="J65" s="41"/>
      <c r="K65" s="41"/>
      <c r="L65" s="158">
        <f>'Frontier Shift'!$L$30</f>
        <v>2.1135451561678953E-2</v>
      </c>
      <c r="M65" s="88"/>
      <c r="N65" s="158">
        <f>'Frontier Shift'!$N$30</f>
        <v>2.0268220774132262E-2</v>
      </c>
      <c r="O65" s="158">
        <f>'Frontier Shift'!$O$30</f>
        <v>2.0134022465991497E-2</v>
      </c>
      <c r="P65" s="158">
        <f>'Frontier Shift'!$P$30</f>
        <v>2.0605906547490616E-2</v>
      </c>
      <c r="Q65" s="158">
        <f>'Frontier Shift'!$Q$30</f>
        <v>1.8922248184602308E-2</v>
      </c>
      <c r="R65" s="158">
        <f>'Frontier Shift'!$R$30</f>
        <v>1.8922248184602308E-2</v>
      </c>
      <c r="S65" s="43"/>
    </row>
    <row r="66" spans="2:19">
      <c r="B66" s="148"/>
      <c r="C66" s="85">
        <f>C65+1</f>
        <v>25</v>
      </c>
      <c r="D66" s="149" t="s">
        <v>121</v>
      </c>
      <c r="E66" s="150" t="s">
        <v>58</v>
      </c>
      <c r="F66" s="150">
        <v>1</v>
      </c>
      <c r="G66" s="109"/>
      <c r="H66" s="41"/>
      <c r="I66" s="41"/>
      <c r="J66" s="41"/>
      <c r="K66" s="41"/>
      <c r="L66" s="158">
        <f>'Frontier Shift'!$L$31</f>
        <v>2.1135451561678953E-2</v>
      </c>
      <c r="M66" s="88"/>
      <c r="N66" s="158">
        <f>'Frontier Shift'!$N$31</f>
        <v>4.0975294337398105E-2</v>
      </c>
      <c r="O66" s="158">
        <f>'Frontier Shift'!$O$31</f>
        <v>6.0284319306649792E-2</v>
      </c>
      <c r="P66" s="158">
        <f>'Frontier Shift'!$P$31</f>
        <v>7.9648012804228507E-2</v>
      </c>
      <c r="Q66" s="158">
        <f>'Frontier Shift'!$Q$31</f>
        <v>9.7063141523138774E-2</v>
      </c>
      <c r="R66" s="158">
        <f>'Frontier Shift'!$R$31</f>
        <v>0.11414873685426308</v>
      </c>
      <c r="S66" s="43"/>
    </row>
    <row r="67" spans="2:19" ht="17" thickBot="1">
      <c r="B67" s="151"/>
      <c r="C67" s="152"/>
      <c r="D67" s="152"/>
      <c r="E67" s="152"/>
      <c r="F67" s="152"/>
      <c r="G67" s="152"/>
      <c r="H67" s="152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6"/>
    </row>
    <row r="68" spans="2:19"/>
    <row r="69" spans="2:19" ht="17" thickBot="1"/>
    <row r="70" spans="2:19">
      <c r="B70" s="47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50"/>
    </row>
    <row r="71" spans="2:19">
      <c r="B71" s="51"/>
      <c r="C71" s="98" t="s">
        <v>122</v>
      </c>
      <c r="S71" s="43"/>
    </row>
    <row r="72" spans="2:19">
      <c r="B72" s="51"/>
      <c r="S72" s="43"/>
    </row>
    <row r="73" spans="2:19">
      <c r="B73" s="51"/>
      <c r="C73" s="56"/>
      <c r="D73" s="55"/>
      <c r="E73" s="58"/>
      <c r="F73" s="58"/>
      <c r="G73" s="55"/>
      <c r="H73" s="55"/>
      <c r="I73" s="55"/>
      <c r="J73" s="55"/>
      <c r="K73" s="55"/>
      <c r="L73" s="55"/>
      <c r="M73" s="55"/>
      <c r="N73" s="177" t="str">
        <f>Inflation!$N$5</f>
        <v>Transmission Price Control 2027</v>
      </c>
      <c r="O73" s="178"/>
      <c r="P73" s="178"/>
      <c r="Q73" s="178"/>
      <c r="R73" s="179"/>
      <c r="S73" s="43"/>
    </row>
    <row r="74" spans="2:19">
      <c r="B74" s="51"/>
      <c r="C74" s="77"/>
      <c r="D74" s="58"/>
      <c r="E74" s="58"/>
      <c r="F74" s="58"/>
      <c r="G74" s="58"/>
      <c r="H74" s="113">
        <f>Inflation!$H$6</f>
        <v>-5</v>
      </c>
      <c r="I74" s="113">
        <f>Inflation!$I$6</f>
        <v>-4</v>
      </c>
      <c r="J74" s="113">
        <f>Inflation!$J$6</f>
        <v>-3</v>
      </c>
      <c r="K74" s="113">
        <f>Inflation!$K$6</f>
        <v>-2</v>
      </c>
      <c r="L74" s="113">
        <f>Inflation!$L$6</f>
        <v>-1</v>
      </c>
      <c r="M74" s="79"/>
      <c r="N74" s="113">
        <f>Inflation!$N$6</f>
        <v>1</v>
      </c>
      <c r="O74" s="113">
        <f>Inflation!$O$6</f>
        <v>2</v>
      </c>
      <c r="P74" s="113">
        <f>Inflation!$P$6</f>
        <v>3</v>
      </c>
      <c r="Q74" s="113">
        <f>Inflation!$Q$6</f>
        <v>4</v>
      </c>
      <c r="R74" s="113">
        <f>Inflation!$R$6</f>
        <v>5</v>
      </c>
      <c r="S74" s="43"/>
    </row>
    <row r="75" spans="2:19" ht="18" customHeight="1">
      <c r="B75" s="51"/>
      <c r="C75" s="93"/>
      <c r="D75" s="94"/>
      <c r="E75" s="91"/>
      <c r="F75" s="91"/>
      <c r="G75" s="55"/>
      <c r="H75" s="180" t="str">
        <f>Inflation!$H$7</f>
        <v>GAS
YEAR
2022-23</v>
      </c>
      <c r="I75" s="180" t="str">
        <f>Inflation!$I$7</f>
        <v>GAS
YEAR
2023-24</v>
      </c>
      <c r="J75" s="180" t="str">
        <f>Inflation!$J$7</f>
        <v>GAS
YEAR
2024-25</v>
      </c>
      <c r="K75" s="180" t="str">
        <f>Inflation!$K$7</f>
        <v>GAS
YEAR
2025-26</v>
      </c>
      <c r="L75" s="180" t="str">
        <f>Inflation!$L$7</f>
        <v>GAS
YEAR
2026-27</v>
      </c>
      <c r="M75" s="114"/>
      <c r="N75" s="180" t="str">
        <f>Inflation!$N$7</f>
        <v>GAS
YEAR
2027-28</v>
      </c>
      <c r="O75" s="180" t="str">
        <f>Inflation!$O$7</f>
        <v>GAS
YEAR
2028-29</v>
      </c>
      <c r="P75" s="180" t="str">
        <f>Inflation!$P$7</f>
        <v>GAS
YEAR
2029-30</v>
      </c>
      <c r="Q75" s="180" t="str">
        <f>Inflation!$Q$7</f>
        <v>GAS
YEAR
2030-31</v>
      </c>
      <c r="R75" s="180" t="str">
        <f>Inflation!$R$7</f>
        <v>GAS
YEAR
2031-32</v>
      </c>
      <c r="S75" s="43"/>
    </row>
    <row r="76" spans="2:19">
      <c r="B76" s="51"/>
      <c r="C76" s="95"/>
      <c r="D76" s="89" t="s">
        <v>51</v>
      </c>
      <c r="E76" s="90" t="s">
        <v>52</v>
      </c>
      <c r="F76" s="90" t="s">
        <v>53</v>
      </c>
      <c r="G76" s="55"/>
      <c r="H76" s="181"/>
      <c r="I76" s="181"/>
      <c r="J76" s="181"/>
      <c r="K76" s="181"/>
      <c r="L76" s="181"/>
      <c r="M76" s="114"/>
      <c r="N76" s="181"/>
      <c r="O76" s="181"/>
      <c r="P76" s="181"/>
      <c r="Q76" s="181"/>
      <c r="R76" s="181"/>
      <c r="S76" s="43"/>
    </row>
    <row r="77" spans="2:19">
      <c r="B77" s="51"/>
      <c r="C77" s="96"/>
      <c r="D77" s="97"/>
      <c r="E77" s="92"/>
      <c r="F77" s="92"/>
      <c r="G77" s="55"/>
      <c r="H77" s="182"/>
      <c r="I77" s="182"/>
      <c r="J77" s="182"/>
      <c r="K77" s="182"/>
      <c r="L77" s="182"/>
      <c r="M77" s="115"/>
      <c r="N77" s="182"/>
      <c r="O77" s="182"/>
      <c r="P77" s="182"/>
      <c r="Q77" s="182"/>
      <c r="R77" s="182"/>
      <c r="S77" s="43"/>
    </row>
    <row r="78" spans="2:19">
      <c r="B78" s="51"/>
      <c r="S78" s="43"/>
    </row>
    <row r="79" spans="2:19">
      <c r="B79" s="51"/>
      <c r="C79" s="99" t="s">
        <v>109</v>
      </c>
      <c r="D79" s="100" t="s">
        <v>110</v>
      </c>
      <c r="E79" s="58"/>
      <c r="F79" s="58"/>
      <c r="G79" s="55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43"/>
    </row>
    <row r="80" spans="2:19">
      <c r="B80" s="51"/>
      <c r="C80" s="85">
        <f>C66+1</f>
        <v>26</v>
      </c>
      <c r="D80" s="86" t="s">
        <v>111</v>
      </c>
      <c r="E80" s="85" t="s">
        <v>85</v>
      </c>
      <c r="F80" s="85">
        <v>3</v>
      </c>
      <c r="G80" s="55"/>
      <c r="H80" s="41"/>
      <c r="I80" s="41"/>
      <c r="J80" s="41"/>
      <c r="K80" s="41"/>
      <c r="L80" s="41"/>
      <c r="M80" s="88"/>
      <c r="N80" s="159">
        <f t="shared" ref="N80:R86" si="2">N41*(1-N$66)</f>
        <v>0</v>
      </c>
      <c r="O80" s="159">
        <f t="shared" si="2"/>
        <v>0</v>
      </c>
      <c r="P80" s="159">
        <f t="shared" si="2"/>
        <v>0</v>
      </c>
      <c r="Q80" s="159">
        <f t="shared" si="2"/>
        <v>0</v>
      </c>
      <c r="R80" s="159">
        <f t="shared" si="2"/>
        <v>0</v>
      </c>
      <c r="S80" s="43"/>
    </row>
    <row r="81" spans="2:19">
      <c r="B81" s="51"/>
      <c r="C81" s="85">
        <f t="shared" ref="C81:C85" si="3">C80+1</f>
        <v>27</v>
      </c>
      <c r="D81" s="86" t="s">
        <v>112</v>
      </c>
      <c r="E81" s="85" t="s">
        <v>85</v>
      </c>
      <c r="F81" s="85">
        <v>3</v>
      </c>
      <c r="G81" s="55"/>
      <c r="H81" s="41"/>
      <c r="I81" s="41"/>
      <c r="J81" s="41"/>
      <c r="K81" s="41"/>
      <c r="L81" s="41"/>
      <c r="M81" s="88"/>
      <c r="N81" s="159">
        <f t="shared" si="2"/>
        <v>0</v>
      </c>
      <c r="O81" s="159">
        <f t="shared" si="2"/>
        <v>0</v>
      </c>
      <c r="P81" s="159">
        <f t="shared" si="2"/>
        <v>0</v>
      </c>
      <c r="Q81" s="159">
        <f t="shared" si="2"/>
        <v>0</v>
      </c>
      <c r="R81" s="159">
        <f t="shared" si="2"/>
        <v>0</v>
      </c>
      <c r="S81" s="43"/>
    </row>
    <row r="82" spans="2:19">
      <c r="B82" s="51"/>
      <c r="C82" s="85">
        <f t="shared" si="3"/>
        <v>28</v>
      </c>
      <c r="D82" s="86" t="s">
        <v>91</v>
      </c>
      <c r="E82" s="85" t="s">
        <v>85</v>
      </c>
      <c r="F82" s="85">
        <v>3</v>
      </c>
      <c r="G82" s="55"/>
      <c r="H82" s="41"/>
      <c r="I82" s="41"/>
      <c r="J82" s="41"/>
      <c r="K82" s="41"/>
      <c r="L82" s="41"/>
      <c r="M82" s="88"/>
      <c r="N82" s="159">
        <f t="shared" si="2"/>
        <v>0</v>
      </c>
      <c r="O82" s="159">
        <f t="shared" si="2"/>
        <v>0</v>
      </c>
      <c r="P82" s="159">
        <f t="shared" si="2"/>
        <v>0</v>
      </c>
      <c r="Q82" s="159">
        <f t="shared" si="2"/>
        <v>0</v>
      </c>
      <c r="R82" s="159">
        <f t="shared" si="2"/>
        <v>0</v>
      </c>
      <c r="S82" s="43"/>
    </row>
    <row r="83" spans="2:19">
      <c r="B83" s="51"/>
      <c r="C83" s="85">
        <f t="shared" si="3"/>
        <v>29</v>
      </c>
      <c r="D83" s="86" t="s">
        <v>100</v>
      </c>
      <c r="E83" s="85" t="s">
        <v>85</v>
      </c>
      <c r="F83" s="85">
        <v>3</v>
      </c>
      <c r="G83" s="55"/>
      <c r="H83" s="41"/>
      <c r="I83" s="41"/>
      <c r="J83" s="41"/>
      <c r="K83" s="41"/>
      <c r="L83" s="41"/>
      <c r="M83" s="88"/>
      <c r="N83" s="159">
        <f>N44*(1-N$66)</f>
        <v>0</v>
      </c>
      <c r="O83" s="159">
        <f t="shared" si="2"/>
        <v>0</v>
      </c>
      <c r="P83" s="159">
        <f t="shared" si="2"/>
        <v>0</v>
      </c>
      <c r="Q83" s="159">
        <f t="shared" si="2"/>
        <v>0</v>
      </c>
      <c r="R83" s="159">
        <f t="shared" si="2"/>
        <v>0</v>
      </c>
      <c r="S83" s="43"/>
    </row>
    <row r="84" spans="2:19">
      <c r="B84" s="51"/>
      <c r="C84" s="85">
        <f t="shared" si="3"/>
        <v>30</v>
      </c>
      <c r="D84" s="86" t="s">
        <v>105</v>
      </c>
      <c r="E84" s="85" t="s">
        <v>85</v>
      </c>
      <c r="F84" s="85">
        <v>3</v>
      </c>
      <c r="G84" s="55"/>
      <c r="H84" s="41"/>
      <c r="I84" s="41"/>
      <c r="J84" s="41"/>
      <c r="K84" s="41"/>
      <c r="L84" s="41"/>
      <c r="M84" s="88"/>
      <c r="N84" s="159">
        <f t="shared" si="2"/>
        <v>0</v>
      </c>
      <c r="O84" s="159">
        <f t="shared" si="2"/>
        <v>0</v>
      </c>
      <c r="P84" s="159">
        <f t="shared" si="2"/>
        <v>0</v>
      </c>
      <c r="Q84" s="159">
        <f t="shared" si="2"/>
        <v>0</v>
      </c>
      <c r="R84" s="159">
        <f t="shared" si="2"/>
        <v>0</v>
      </c>
      <c r="S84" s="43"/>
    </row>
    <row r="85" spans="2:19">
      <c r="B85" s="51"/>
      <c r="C85" s="85">
        <f t="shared" si="3"/>
        <v>31</v>
      </c>
      <c r="D85" s="133" t="s">
        <v>107</v>
      </c>
      <c r="E85" s="85" t="s">
        <v>85</v>
      </c>
      <c r="F85" s="85">
        <v>3</v>
      </c>
      <c r="G85" s="55"/>
      <c r="H85" s="41"/>
      <c r="I85" s="41"/>
      <c r="J85" s="41"/>
      <c r="K85" s="41"/>
      <c r="L85" s="41"/>
      <c r="M85" s="88"/>
      <c r="N85" s="159">
        <f>N46</f>
        <v>0</v>
      </c>
      <c r="O85" s="159">
        <f>O46</f>
        <v>0</v>
      </c>
      <c r="P85" s="159">
        <f>P46</f>
        <v>0</v>
      </c>
      <c r="Q85" s="159">
        <f>Q46</f>
        <v>0</v>
      </c>
      <c r="R85" s="159">
        <f>R46</f>
        <v>0</v>
      </c>
      <c r="S85" s="43"/>
    </row>
    <row r="86" spans="2:19">
      <c r="B86" s="51"/>
      <c r="C86" s="85">
        <f>C85+1</f>
        <v>32</v>
      </c>
      <c r="D86" s="133" t="s">
        <v>113</v>
      </c>
      <c r="E86" s="85" t="s">
        <v>85</v>
      </c>
      <c r="F86" s="85">
        <v>3</v>
      </c>
      <c r="G86" s="55"/>
      <c r="H86" s="41"/>
      <c r="I86" s="41"/>
      <c r="J86" s="41"/>
      <c r="K86" s="41"/>
      <c r="L86" s="41"/>
      <c r="M86" s="88"/>
      <c r="N86" s="159">
        <f t="shared" si="2"/>
        <v>0</v>
      </c>
      <c r="O86" s="159">
        <f t="shared" si="2"/>
        <v>0</v>
      </c>
      <c r="P86" s="159">
        <f t="shared" si="2"/>
        <v>0</v>
      </c>
      <c r="Q86" s="159">
        <f t="shared" si="2"/>
        <v>0</v>
      </c>
      <c r="R86" s="159">
        <f t="shared" si="2"/>
        <v>0</v>
      </c>
      <c r="S86" s="43"/>
    </row>
    <row r="87" spans="2:19" ht="17" thickBot="1">
      <c r="B87" s="64"/>
      <c r="C87" s="153"/>
      <c r="D87" s="154"/>
      <c r="E87" s="153"/>
      <c r="F87" s="153"/>
      <c r="G87" s="155"/>
      <c r="H87" s="156"/>
      <c r="I87" s="156"/>
      <c r="J87" s="156"/>
      <c r="K87" s="156"/>
      <c r="L87" s="156"/>
      <c r="M87" s="155"/>
      <c r="N87" s="156"/>
      <c r="O87" s="156"/>
      <c r="P87" s="156"/>
      <c r="Q87" s="156"/>
      <c r="R87" s="156"/>
      <c r="S87" s="66"/>
    </row>
    <row r="88" spans="2:19">
      <c r="C88" s="164" t="s">
        <v>123</v>
      </c>
    </row>
    <row r="89" spans="2:19"/>
    <row r="90" spans="2:19"/>
    <row r="91" spans="2:19"/>
    <row r="92" spans="2:19"/>
    <row r="93" spans="2:19"/>
    <row r="94" spans="2:19"/>
    <row r="95" spans="2:19"/>
    <row r="96" spans="2:19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9"/>
  </sheetData>
  <mergeCells count="33">
    <mergeCell ref="P75:P77"/>
    <mergeCell ref="Q75:Q77"/>
    <mergeCell ref="R75:R77"/>
    <mergeCell ref="Q60:Q62"/>
    <mergeCell ref="R60:R62"/>
    <mergeCell ref="N73:R73"/>
    <mergeCell ref="N75:N77"/>
    <mergeCell ref="O75:O77"/>
    <mergeCell ref="H75:H77"/>
    <mergeCell ref="I75:I77"/>
    <mergeCell ref="J75:J77"/>
    <mergeCell ref="K75:K77"/>
    <mergeCell ref="L75:L77"/>
    <mergeCell ref="N58:R58"/>
    <mergeCell ref="H60:H62"/>
    <mergeCell ref="I60:I62"/>
    <mergeCell ref="J60:J62"/>
    <mergeCell ref="K60:K62"/>
    <mergeCell ref="L60:L62"/>
    <mergeCell ref="N60:N62"/>
    <mergeCell ref="O60:O62"/>
    <mergeCell ref="P60:P62"/>
    <mergeCell ref="N5:R5"/>
    <mergeCell ref="H7:H9"/>
    <mergeCell ref="I7:I9"/>
    <mergeCell ref="J7:J9"/>
    <mergeCell ref="K7:K9"/>
    <mergeCell ref="L7:L9"/>
    <mergeCell ref="N7:N9"/>
    <mergeCell ref="O7:O9"/>
    <mergeCell ref="P7:P9"/>
    <mergeCell ref="Q7:Q9"/>
    <mergeCell ref="R7:R9"/>
  </mergeCells>
  <pageMargins left="0.70866141732283472" right="0.70866141732283472" top="0.74803149606299213" bottom="0.74803149606299213" header="0.31496062992125984" footer="0.31496062992125984"/>
  <pageSetup paperSize="8" scale="3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74"/>
  <sheetViews>
    <sheetView showGridLines="0" zoomScaleNormal="100" workbookViewId="0"/>
  </sheetViews>
  <sheetFormatPr defaultColWidth="0" defaultRowHeight="16.5" zeroHeight="1"/>
  <cols>
    <col min="1" max="1" width="1.84375" style="37" customWidth="1"/>
    <col min="2" max="2" width="2.69140625" style="37" customWidth="1"/>
    <col min="3" max="3" width="6.23046875" style="37" customWidth="1"/>
    <col min="4" max="4" width="28.23046875" style="37" customWidth="1"/>
    <col min="5" max="5" width="5.07421875" style="37" customWidth="1"/>
    <col min="6" max="6" width="4.69140625" style="37" customWidth="1"/>
    <col min="7" max="7" width="1.3046875" style="37" customWidth="1"/>
    <col min="8" max="12" width="11" style="37" customWidth="1"/>
    <col min="13" max="13" width="2.3046875" style="37" customWidth="1"/>
    <col min="14" max="18" width="11" style="37" customWidth="1"/>
    <col min="19" max="20" width="2.69140625" style="37" customWidth="1"/>
    <col min="21" max="16384" width="8.84375" style="37" hidden="1"/>
  </cols>
  <sheetData>
    <row r="1" spans="2:20" ht="17" thickBot="1"/>
    <row r="2" spans="2:20">
      <c r="B2" s="69"/>
      <c r="C2" s="70"/>
      <c r="D2" s="49"/>
      <c r="E2" s="71"/>
      <c r="F2" s="7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2"/>
      <c r="T2" s="55"/>
    </row>
    <row r="3" spans="2:20">
      <c r="B3" s="73"/>
      <c r="C3" s="56" t="s">
        <v>38</v>
      </c>
      <c r="D3" s="55"/>
      <c r="E3" s="58"/>
      <c r="F3" s="157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5"/>
      <c r="T3" s="55"/>
    </row>
    <row r="4" spans="2:20">
      <c r="B4" s="73"/>
      <c r="C4" s="98" t="s">
        <v>129</v>
      </c>
      <c r="D4" s="55"/>
      <c r="E4" s="58"/>
      <c r="F4" s="15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5"/>
      <c r="T4" s="55"/>
    </row>
    <row r="5" spans="2:20">
      <c r="B5" s="73"/>
      <c r="C5" s="56"/>
      <c r="D5" s="55"/>
      <c r="E5" s="58"/>
      <c r="F5" s="58"/>
      <c r="G5" s="55"/>
      <c r="H5" s="55"/>
      <c r="I5" s="55"/>
      <c r="J5" s="55"/>
      <c r="K5" s="55"/>
      <c r="L5" s="55"/>
      <c r="M5" s="55"/>
      <c r="N5" s="177" t="str">
        <f>Inflation!$N$5</f>
        <v>Transmission Price Control 2027</v>
      </c>
      <c r="O5" s="178"/>
      <c r="P5" s="178"/>
      <c r="Q5" s="178"/>
      <c r="R5" s="179"/>
      <c r="S5" s="75"/>
      <c r="T5" s="55"/>
    </row>
    <row r="6" spans="2:20" s="42" customFormat="1">
      <c r="B6" s="76"/>
      <c r="C6" s="77"/>
      <c r="D6" s="58"/>
      <c r="E6" s="58"/>
      <c r="F6" s="58"/>
      <c r="G6" s="58"/>
      <c r="H6" s="113">
        <f>Inflation!$H$6</f>
        <v>-5</v>
      </c>
      <c r="I6" s="113">
        <f>Inflation!$I$6</f>
        <v>-4</v>
      </c>
      <c r="J6" s="113">
        <f>Inflation!$J$6</f>
        <v>-3</v>
      </c>
      <c r="K6" s="113">
        <f>Inflation!$K$6</f>
        <v>-2</v>
      </c>
      <c r="L6" s="113">
        <f>Inflation!$L$6</f>
        <v>-1</v>
      </c>
      <c r="M6" s="79"/>
      <c r="N6" s="113">
        <f>Inflation!$N$6</f>
        <v>1</v>
      </c>
      <c r="O6" s="113">
        <f>Inflation!$O$6</f>
        <v>2</v>
      </c>
      <c r="P6" s="113">
        <f>Inflation!$P$6</f>
        <v>3</v>
      </c>
      <c r="Q6" s="113">
        <f>Inflation!$Q$6</f>
        <v>4</v>
      </c>
      <c r="R6" s="113">
        <f>Inflation!$R$6</f>
        <v>5</v>
      </c>
      <c r="S6" s="80"/>
      <c r="T6" s="58"/>
    </row>
    <row r="7" spans="2:20" ht="18" customHeight="1">
      <c r="B7" s="73"/>
      <c r="C7" s="93"/>
      <c r="D7" s="94"/>
      <c r="E7" s="91"/>
      <c r="F7" s="91"/>
      <c r="G7" s="55"/>
      <c r="H7" s="180" t="str">
        <f>Inflation!$H$7</f>
        <v>GAS
YEAR
2022-23</v>
      </c>
      <c r="I7" s="180" t="str">
        <f>Inflation!$I$7</f>
        <v>GAS
YEAR
2023-24</v>
      </c>
      <c r="J7" s="180" t="str">
        <f>Inflation!$J$7</f>
        <v>GAS
YEAR
2024-25</v>
      </c>
      <c r="K7" s="180" t="str">
        <f>Inflation!$K$7</f>
        <v>GAS
YEAR
2025-26</v>
      </c>
      <c r="L7" s="180" t="str">
        <f>Inflation!$L$7</f>
        <v>GAS
YEAR
2026-27</v>
      </c>
      <c r="M7" s="114"/>
      <c r="N7" s="180" t="str">
        <f>Inflation!$N$7</f>
        <v>GAS
YEAR
2027-28</v>
      </c>
      <c r="O7" s="180" t="str">
        <f>Inflation!$O$7</f>
        <v>GAS
YEAR
2028-29</v>
      </c>
      <c r="P7" s="180" t="str">
        <f>Inflation!$P$7</f>
        <v>GAS
YEAR
2029-30</v>
      </c>
      <c r="Q7" s="180" t="str">
        <f>Inflation!$Q$7</f>
        <v>GAS
YEAR
2030-31</v>
      </c>
      <c r="R7" s="180" t="str">
        <f>Inflation!$R$7</f>
        <v>GAS
YEAR
2031-32</v>
      </c>
      <c r="S7" s="75"/>
      <c r="T7" s="55"/>
    </row>
    <row r="8" spans="2:20">
      <c r="B8" s="73"/>
      <c r="C8" s="95"/>
      <c r="D8" s="89" t="s">
        <v>51</v>
      </c>
      <c r="E8" s="90" t="s">
        <v>52</v>
      </c>
      <c r="F8" s="90" t="s">
        <v>53</v>
      </c>
      <c r="G8" s="55"/>
      <c r="H8" s="181"/>
      <c r="I8" s="181"/>
      <c r="J8" s="181"/>
      <c r="K8" s="181"/>
      <c r="L8" s="181"/>
      <c r="M8" s="114"/>
      <c r="N8" s="181"/>
      <c r="O8" s="181"/>
      <c r="P8" s="181"/>
      <c r="Q8" s="181"/>
      <c r="R8" s="181"/>
      <c r="S8" s="75"/>
      <c r="T8" s="55"/>
    </row>
    <row r="9" spans="2:20">
      <c r="B9" s="73"/>
      <c r="C9" s="96"/>
      <c r="D9" s="97"/>
      <c r="E9" s="92"/>
      <c r="F9" s="92"/>
      <c r="G9" s="55"/>
      <c r="H9" s="182"/>
      <c r="I9" s="182"/>
      <c r="J9" s="182"/>
      <c r="K9" s="182"/>
      <c r="L9" s="182"/>
      <c r="M9" s="115"/>
      <c r="N9" s="182"/>
      <c r="O9" s="182"/>
      <c r="P9" s="182"/>
      <c r="Q9" s="182"/>
      <c r="R9" s="182"/>
      <c r="S9" s="75"/>
      <c r="T9" s="55"/>
    </row>
    <row r="10" spans="2:20">
      <c r="B10" s="73"/>
      <c r="C10" s="55"/>
      <c r="D10" s="55"/>
      <c r="E10" s="58"/>
      <c r="F10" s="58"/>
      <c r="G10" s="55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5"/>
      <c r="T10" s="55"/>
    </row>
    <row r="11" spans="2:20">
      <c r="B11" s="73"/>
      <c r="C11" s="99" t="s">
        <v>54</v>
      </c>
      <c r="D11" s="117" t="s">
        <v>130</v>
      </c>
      <c r="E11" s="84"/>
      <c r="F11" s="55"/>
      <c r="G11" s="55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5"/>
      <c r="T11" s="55"/>
    </row>
    <row r="12" spans="2:20">
      <c r="B12" s="73"/>
      <c r="C12" s="85">
        <v>1</v>
      </c>
      <c r="D12" s="86" t="s">
        <v>131</v>
      </c>
      <c r="E12" s="85" t="s">
        <v>56</v>
      </c>
      <c r="F12" s="85">
        <v>1</v>
      </c>
      <c r="G12" s="55"/>
      <c r="H12" s="160">
        <f>SUM('Table 2a - MEL'!H12,'Table 2b - GNI (UK)'!H12)</f>
        <v>0</v>
      </c>
      <c r="I12" s="160">
        <f>SUM('Table 2a - MEL'!I12,'Table 2b - GNI (UK)'!I12)</f>
        <v>0</v>
      </c>
      <c r="J12" s="160">
        <f>SUM('Table 2a - MEL'!J12,'Table 2b - GNI (UK)'!J12)</f>
        <v>0</v>
      </c>
      <c r="K12" s="159">
        <f>SUM('Table 2a - MEL'!K12,'Table 2b - GNI (UK)'!K12)</f>
        <v>0</v>
      </c>
      <c r="L12" s="159">
        <f>SUM('Table 2a - MEL'!L12,'Table 2b - GNI (UK)'!L12)</f>
        <v>0</v>
      </c>
      <c r="M12" s="88"/>
      <c r="N12" s="159">
        <f>SUM('Table 2a - MEL'!N12,'Table 2b - GNI (UK)'!N12)</f>
        <v>0</v>
      </c>
      <c r="O12" s="159">
        <f>SUM('Table 2a - MEL'!O12,'Table 2b - GNI (UK)'!O12)</f>
        <v>0</v>
      </c>
      <c r="P12" s="159">
        <f>SUM('Table 2a - MEL'!P12,'Table 2b - GNI (UK)'!P12)</f>
        <v>0</v>
      </c>
      <c r="Q12" s="159">
        <f>SUM('Table 2a - MEL'!Q12,'Table 2b - GNI (UK)'!Q12)</f>
        <v>0</v>
      </c>
      <c r="R12" s="159">
        <f>SUM('Table 2a - MEL'!R12,'Table 2b - GNI (UK)'!R12)</f>
        <v>0</v>
      </c>
      <c r="S12" s="75"/>
      <c r="T12" s="55"/>
    </row>
    <row r="13" spans="2:20">
      <c r="B13" s="73"/>
      <c r="C13" s="85">
        <f>C12+1</f>
        <v>2</v>
      </c>
      <c r="D13" s="86" t="s">
        <v>132</v>
      </c>
      <c r="E13" s="85" t="s">
        <v>56</v>
      </c>
      <c r="F13" s="85">
        <v>1</v>
      </c>
      <c r="G13" s="55"/>
      <c r="H13" s="160">
        <f>SUM('Table 2a - MEL'!H13,'Table 2b - GNI (UK)'!H13)</f>
        <v>0</v>
      </c>
      <c r="I13" s="160">
        <f>SUM('Table 2a - MEL'!I13,'Table 2b - GNI (UK)'!I13)</f>
        <v>0</v>
      </c>
      <c r="J13" s="160">
        <f>SUM('Table 2a - MEL'!J13,'Table 2b - GNI (UK)'!J13)</f>
        <v>0</v>
      </c>
      <c r="K13" s="159">
        <f>SUM('Table 2a - MEL'!K13,'Table 2b - GNI (UK)'!K13)</f>
        <v>0</v>
      </c>
      <c r="L13" s="159">
        <f>SUM('Table 2a - MEL'!L13,'Table 2b - GNI (UK)'!L13)</f>
        <v>0</v>
      </c>
      <c r="M13" s="88"/>
      <c r="N13" s="159">
        <f>SUM('Table 2a - MEL'!N13,'Table 2b - GNI (UK)'!N13)</f>
        <v>0</v>
      </c>
      <c r="O13" s="159">
        <f>SUM('Table 2a - MEL'!O13,'Table 2b - GNI (UK)'!O13)</f>
        <v>0</v>
      </c>
      <c r="P13" s="159">
        <f>SUM('Table 2a - MEL'!P13,'Table 2b - GNI (UK)'!P13)</f>
        <v>0</v>
      </c>
      <c r="Q13" s="159">
        <f>SUM('Table 2a - MEL'!Q13,'Table 2b - GNI (UK)'!Q13)</f>
        <v>0</v>
      </c>
      <c r="R13" s="159">
        <f>SUM('Table 2a - MEL'!R13,'Table 2b - GNI (UK)'!R13)</f>
        <v>0</v>
      </c>
      <c r="S13" s="75"/>
      <c r="T13" s="55"/>
    </row>
    <row r="14" spans="2:20">
      <c r="B14" s="73"/>
      <c r="C14" s="85">
        <f>C13+1</f>
        <v>3</v>
      </c>
      <c r="D14" s="86" t="s">
        <v>133</v>
      </c>
      <c r="E14" s="85" t="s">
        <v>56</v>
      </c>
      <c r="F14" s="85">
        <v>1</v>
      </c>
      <c r="G14" s="55"/>
      <c r="H14" s="160">
        <f>SUM('Table 2a - MEL'!H14,'Table 2b - GNI (UK)'!H14)</f>
        <v>0</v>
      </c>
      <c r="I14" s="160">
        <f>SUM('Table 2a - MEL'!I14,'Table 2b - GNI (UK)'!I14)</f>
        <v>0</v>
      </c>
      <c r="J14" s="160">
        <f>SUM('Table 2a - MEL'!J14,'Table 2b - GNI (UK)'!J14)</f>
        <v>0</v>
      </c>
      <c r="K14" s="159">
        <f>SUM('Table 2a - MEL'!K14,'Table 2b - GNI (UK)'!K14)</f>
        <v>0</v>
      </c>
      <c r="L14" s="159">
        <f>SUM('Table 2a - MEL'!L14,'Table 2b - GNI (UK)'!L14)</f>
        <v>0</v>
      </c>
      <c r="M14" s="88"/>
      <c r="N14" s="159">
        <f>SUM('Table 2a - MEL'!N14,'Table 2b - GNI (UK)'!N14)</f>
        <v>0</v>
      </c>
      <c r="O14" s="159">
        <f>SUM('Table 2a - MEL'!O14,'Table 2b - GNI (UK)'!O14)</f>
        <v>0</v>
      </c>
      <c r="P14" s="159">
        <f>SUM('Table 2a - MEL'!P14,'Table 2b - GNI (UK)'!P14)</f>
        <v>0</v>
      </c>
      <c r="Q14" s="159">
        <f>SUM('Table 2a - MEL'!Q14,'Table 2b - GNI (UK)'!Q14)</f>
        <v>0</v>
      </c>
      <c r="R14" s="159">
        <f>SUM('Table 2a - MEL'!R14,'Table 2b - GNI (UK)'!R14)</f>
        <v>0</v>
      </c>
      <c r="S14" s="75"/>
      <c r="T14" s="55"/>
    </row>
    <row r="15" spans="2:20">
      <c r="B15" s="73"/>
      <c r="C15" s="85">
        <f>C14+1</f>
        <v>4</v>
      </c>
      <c r="D15" s="86" t="s">
        <v>134</v>
      </c>
      <c r="E15" s="85" t="s">
        <v>56</v>
      </c>
      <c r="F15" s="85">
        <v>1</v>
      </c>
      <c r="G15" s="55"/>
      <c r="H15" s="160">
        <f>SUM('Table 2a - MEL'!H15,'Table 2b - GNI (UK)'!H15)</f>
        <v>0</v>
      </c>
      <c r="I15" s="160">
        <f>SUM('Table 2a - MEL'!I15,'Table 2b - GNI (UK)'!I15)</f>
        <v>0</v>
      </c>
      <c r="J15" s="160">
        <f>SUM('Table 2a - MEL'!J15,'Table 2b - GNI (UK)'!J15)</f>
        <v>0</v>
      </c>
      <c r="K15" s="159">
        <f>SUM('Table 2a - MEL'!K15,'Table 2b - GNI (UK)'!K15)</f>
        <v>0</v>
      </c>
      <c r="L15" s="159">
        <f>SUM('Table 2a - MEL'!L15,'Table 2b - GNI (UK)'!L15)</f>
        <v>0</v>
      </c>
      <c r="M15" s="88"/>
      <c r="N15" s="159">
        <f>SUM('Table 2a - MEL'!N15,'Table 2b - GNI (UK)'!N15)</f>
        <v>0</v>
      </c>
      <c r="O15" s="159">
        <f>SUM('Table 2a - MEL'!O15,'Table 2b - GNI (UK)'!O15)</f>
        <v>0</v>
      </c>
      <c r="P15" s="159">
        <f>SUM('Table 2a - MEL'!P15,'Table 2b - GNI (UK)'!P15)</f>
        <v>0</v>
      </c>
      <c r="Q15" s="159">
        <f>SUM('Table 2a - MEL'!Q15,'Table 2b - GNI (UK)'!Q15)</f>
        <v>0</v>
      </c>
      <c r="R15" s="159">
        <f>SUM('Table 2a - MEL'!R15,'Table 2b - GNI (UK)'!R15)</f>
        <v>0</v>
      </c>
      <c r="S15" s="75"/>
      <c r="T15" s="55"/>
    </row>
    <row r="16" spans="2:20">
      <c r="B16" s="73"/>
      <c r="C16" s="85">
        <f>C15+1</f>
        <v>5</v>
      </c>
      <c r="D16" s="86" t="s">
        <v>135</v>
      </c>
      <c r="E16" s="85" t="s">
        <v>56</v>
      </c>
      <c r="F16" s="85">
        <v>1</v>
      </c>
      <c r="G16" s="55"/>
      <c r="H16" s="160">
        <f>SUM('Table 2a - MEL'!H16,'Table 2b - GNI (UK)'!H16)</f>
        <v>0</v>
      </c>
      <c r="I16" s="160">
        <f>SUM('Table 2a - MEL'!I16,'Table 2b - GNI (UK)'!I16)</f>
        <v>0</v>
      </c>
      <c r="J16" s="160">
        <f>SUM('Table 2a - MEL'!J16,'Table 2b - GNI (UK)'!J16)</f>
        <v>0</v>
      </c>
      <c r="K16" s="159">
        <f>SUM('Table 2a - MEL'!K16,'Table 2b - GNI (UK)'!K16)</f>
        <v>0</v>
      </c>
      <c r="L16" s="159">
        <f>SUM('Table 2a - MEL'!L16,'Table 2b - GNI (UK)'!L16)</f>
        <v>0</v>
      </c>
      <c r="M16" s="88"/>
      <c r="N16" s="159">
        <f>SUM('Table 2a - MEL'!N16,'Table 2b - GNI (UK)'!N16)</f>
        <v>0</v>
      </c>
      <c r="O16" s="159">
        <f>SUM('Table 2a - MEL'!O16,'Table 2b - GNI (UK)'!O16)</f>
        <v>0</v>
      </c>
      <c r="P16" s="159">
        <f>SUM('Table 2a - MEL'!P16,'Table 2b - GNI (UK)'!P16)</f>
        <v>0</v>
      </c>
      <c r="Q16" s="159">
        <f>SUM('Table 2a - MEL'!Q16,'Table 2b - GNI (UK)'!Q16)</f>
        <v>0</v>
      </c>
      <c r="R16" s="159">
        <f>SUM('Table 2a - MEL'!R16,'Table 2b - GNI (UK)'!R16)</f>
        <v>0</v>
      </c>
      <c r="S16" s="166"/>
      <c r="T16" s="55"/>
    </row>
    <row r="17" spans="1:20">
      <c r="B17" s="73"/>
      <c r="C17" s="85">
        <f>C16+1</f>
        <v>6</v>
      </c>
      <c r="D17" s="86" t="s">
        <v>136</v>
      </c>
      <c r="E17" s="85" t="s">
        <v>56</v>
      </c>
      <c r="F17" s="85">
        <v>1</v>
      </c>
      <c r="G17" s="55"/>
      <c r="H17" s="160">
        <f>SUM(H12:H16)</f>
        <v>0</v>
      </c>
      <c r="I17" s="160">
        <f>SUM(I12:I16)</f>
        <v>0</v>
      </c>
      <c r="J17" s="160">
        <f>SUM(J12:J16)</f>
        <v>0</v>
      </c>
      <c r="K17" s="159">
        <f>SUM(K12:K16)</f>
        <v>0</v>
      </c>
      <c r="L17" s="159">
        <f>SUM(L12:L16)</f>
        <v>0</v>
      </c>
      <c r="M17" s="88"/>
      <c r="N17" s="159">
        <f>SUM(N12:N16)</f>
        <v>0</v>
      </c>
      <c r="O17" s="159">
        <f>SUM(O12:O16)</f>
        <v>0</v>
      </c>
      <c r="P17" s="159">
        <f>SUM(P12:P16)</f>
        <v>0</v>
      </c>
      <c r="Q17" s="159">
        <f>SUM(Q12:Q16)</f>
        <v>0</v>
      </c>
      <c r="R17" s="159">
        <f>SUM(R12:R16)</f>
        <v>0</v>
      </c>
      <c r="S17" s="75"/>
      <c r="T17" s="55"/>
    </row>
    <row r="18" spans="1:20">
      <c r="B18" s="73"/>
      <c r="C18" s="55"/>
      <c r="D18" s="55"/>
      <c r="E18" s="58"/>
      <c r="F18" s="58"/>
      <c r="G18" s="55"/>
      <c r="H18" s="167"/>
      <c r="I18" s="167"/>
      <c r="J18" s="167"/>
      <c r="K18" s="167"/>
      <c r="L18" s="167"/>
      <c r="M18" s="77"/>
      <c r="N18" s="167"/>
      <c r="O18" s="167"/>
      <c r="P18" s="167"/>
      <c r="Q18" s="167"/>
      <c r="R18" s="167"/>
      <c r="S18" s="75"/>
      <c r="T18" s="55"/>
    </row>
    <row r="19" spans="1:20">
      <c r="B19" s="73"/>
      <c r="C19" s="99" t="s">
        <v>72</v>
      </c>
      <c r="D19" s="117" t="s">
        <v>137</v>
      </c>
      <c r="E19" s="58"/>
      <c r="F19" s="58"/>
      <c r="G19" s="55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75"/>
      <c r="T19" s="55"/>
    </row>
    <row r="20" spans="1:20">
      <c r="B20" s="73"/>
      <c r="C20" s="85">
        <f>C17+1</f>
        <v>7</v>
      </c>
      <c r="D20" s="86" t="s">
        <v>138</v>
      </c>
      <c r="E20" s="85" t="s">
        <v>85</v>
      </c>
      <c r="F20" s="85">
        <v>3</v>
      </c>
      <c r="G20" s="55"/>
      <c r="H20" s="160">
        <f>SUM('Table 2a - MEL'!H20,'Table 2b - GNI (UK)'!H20)</f>
        <v>0</v>
      </c>
      <c r="I20" s="160">
        <f>SUM('Table 2a - MEL'!I20,'Table 2b - GNI (UK)'!I20)</f>
        <v>0</v>
      </c>
      <c r="J20" s="160">
        <f>SUM('Table 2a - MEL'!J20,'Table 2b - GNI (UK)'!J20)</f>
        <v>0</v>
      </c>
      <c r="K20" s="159">
        <f>SUM('Table 2a - MEL'!K20,'Table 2b - GNI (UK)'!K20)</f>
        <v>0</v>
      </c>
      <c r="L20" s="159">
        <f>SUM('Table 2a - MEL'!L20,'Table 2b - GNI (UK)'!L20)</f>
        <v>0</v>
      </c>
      <c r="M20" s="88"/>
      <c r="N20" s="159">
        <f>SUM('Table 2a - MEL'!N20,'Table 2b - GNI (UK)'!N20)</f>
        <v>0</v>
      </c>
      <c r="O20" s="159">
        <f>SUM('Table 2a - MEL'!O20,'Table 2b - GNI (UK)'!O20)</f>
        <v>0</v>
      </c>
      <c r="P20" s="159">
        <f>SUM('Table 2a - MEL'!P20,'Table 2b - GNI (UK)'!P20)</f>
        <v>0</v>
      </c>
      <c r="Q20" s="159">
        <f>SUM('Table 2a - MEL'!Q20,'Table 2b - GNI (UK)'!Q20)</f>
        <v>0</v>
      </c>
      <c r="R20" s="159">
        <f>SUM('Table 2a - MEL'!R20,'Table 2b - GNI (UK)'!R20)</f>
        <v>0</v>
      </c>
      <c r="S20" s="75"/>
      <c r="T20" s="55"/>
    </row>
    <row r="21" spans="1:20">
      <c r="B21" s="73"/>
      <c r="C21" s="85">
        <f>C20+1</f>
        <v>8</v>
      </c>
      <c r="D21" s="133" t="s">
        <v>139</v>
      </c>
      <c r="E21" s="85" t="s">
        <v>85</v>
      </c>
      <c r="F21" s="85">
        <v>3</v>
      </c>
      <c r="G21" s="55"/>
      <c r="H21" s="160">
        <f>SUM('Table 2a - MEL'!H21,'Table 2b - GNI (UK)'!H21)</f>
        <v>0</v>
      </c>
      <c r="I21" s="160">
        <f>SUM('Table 2a - MEL'!I21,'Table 2b - GNI (UK)'!I21)</f>
        <v>0</v>
      </c>
      <c r="J21" s="160">
        <f>SUM('Table 2a - MEL'!J21,'Table 2b - GNI (UK)'!J21)</f>
        <v>0</v>
      </c>
      <c r="K21" s="159">
        <f>SUM('Table 2a - MEL'!K21,'Table 2b - GNI (UK)'!K21)</f>
        <v>0</v>
      </c>
      <c r="L21" s="159">
        <f>SUM('Table 2a - MEL'!L21,'Table 2b - GNI (UK)'!L21)</f>
        <v>0</v>
      </c>
      <c r="M21" s="88"/>
      <c r="N21" s="159">
        <f>SUM('Table 2a - MEL'!N21,'Table 2b - GNI (UK)'!N21)</f>
        <v>0</v>
      </c>
      <c r="O21" s="159">
        <f>SUM('Table 2a - MEL'!O21,'Table 2b - GNI (UK)'!O21)</f>
        <v>0</v>
      </c>
      <c r="P21" s="159">
        <f>SUM('Table 2a - MEL'!P21,'Table 2b - GNI (UK)'!P21)</f>
        <v>0</v>
      </c>
      <c r="Q21" s="159">
        <f>SUM('Table 2a - MEL'!Q21,'Table 2b - GNI (UK)'!Q21)</f>
        <v>0</v>
      </c>
      <c r="R21" s="159">
        <f>SUM('Table 2a - MEL'!R21,'Table 2b - GNI (UK)'!R21)</f>
        <v>0</v>
      </c>
      <c r="S21" s="75"/>
      <c r="T21" s="55"/>
    </row>
    <row r="22" spans="1:20">
      <c r="B22" s="73"/>
      <c r="C22" s="85">
        <f>C21+1</f>
        <v>9</v>
      </c>
      <c r="D22" s="133" t="s">
        <v>140</v>
      </c>
      <c r="E22" s="85" t="s">
        <v>85</v>
      </c>
      <c r="F22" s="85">
        <v>3</v>
      </c>
      <c r="G22" s="55"/>
      <c r="H22" s="160">
        <f>SUM('Table 2a - MEL'!H22,'Table 2b - GNI (UK)'!H22)</f>
        <v>0</v>
      </c>
      <c r="I22" s="160">
        <f>SUM('Table 2a - MEL'!I22,'Table 2b - GNI (UK)'!I22)</f>
        <v>0</v>
      </c>
      <c r="J22" s="160">
        <f>SUM('Table 2a - MEL'!J22,'Table 2b - GNI (UK)'!J22)</f>
        <v>0</v>
      </c>
      <c r="K22" s="159">
        <f>SUM('Table 2a - MEL'!K22,'Table 2b - GNI (UK)'!K22)</f>
        <v>0</v>
      </c>
      <c r="L22" s="159">
        <f>SUM('Table 2a - MEL'!L22,'Table 2b - GNI (UK)'!L22)</f>
        <v>0</v>
      </c>
      <c r="M22" s="88"/>
      <c r="N22" s="159">
        <f>SUM('Table 2a - MEL'!N22,'Table 2b - GNI (UK)'!N22)</f>
        <v>0</v>
      </c>
      <c r="O22" s="159">
        <f>SUM('Table 2a - MEL'!O22,'Table 2b - GNI (UK)'!O22)</f>
        <v>0</v>
      </c>
      <c r="P22" s="159">
        <f>SUM('Table 2a - MEL'!P22,'Table 2b - GNI (UK)'!P22)</f>
        <v>0</v>
      </c>
      <c r="Q22" s="159">
        <f>SUM('Table 2a - MEL'!Q22,'Table 2b - GNI (UK)'!Q22)</f>
        <v>0</v>
      </c>
      <c r="R22" s="159">
        <f>SUM('Table 2a - MEL'!R22,'Table 2b - GNI (UK)'!R22)</f>
        <v>0</v>
      </c>
      <c r="S22" s="75"/>
      <c r="T22" s="55"/>
    </row>
    <row r="23" spans="1:20">
      <c r="B23" s="73"/>
      <c r="C23" s="85">
        <f>C22+1</f>
        <v>10</v>
      </c>
      <c r="D23" s="133" t="s">
        <v>141</v>
      </c>
      <c r="E23" s="85" t="s">
        <v>85</v>
      </c>
      <c r="F23" s="85">
        <v>3</v>
      </c>
      <c r="G23" s="55"/>
      <c r="H23" s="160">
        <f>SUM('Table 2a - MEL'!H23,'Table 2b - GNI (UK)'!H23)</f>
        <v>0</v>
      </c>
      <c r="I23" s="160">
        <f>SUM('Table 2a - MEL'!I23,'Table 2b - GNI (UK)'!I23)</f>
        <v>0</v>
      </c>
      <c r="J23" s="160">
        <f>SUM('Table 2a - MEL'!J23,'Table 2b - GNI (UK)'!J23)</f>
        <v>0</v>
      </c>
      <c r="K23" s="159">
        <f>SUM('Table 2a - MEL'!K23,'Table 2b - GNI (UK)'!K23)</f>
        <v>0</v>
      </c>
      <c r="L23" s="159">
        <f>SUM('Table 2a - MEL'!L23,'Table 2b - GNI (UK)'!L23)</f>
        <v>0</v>
      </c>
      <c r="M23" s="88"/>
      <c r="N23" s="159">
        <f>SUM('Table 2a - MEL'!N23,'Table 2b - GNI (UK)'!N23)</f>
        <v>0</v>
      </c>
      <c r="O23" s="159">
        <f>SUM('Table 2a - MEL'!O23,'Table 2b - GNI (UK)'!O23)</f>
        <v>0</v>
      </c>
      <c r="P23" s="159">
        <f>SUM('Table 2a - MEL'!P23,'Table 2b - GNI (UK)'!P23)</f>
        <v>0</v>
      </c>
      <c r="Q23" s="159">
        <f>SUM('Table 2a - MEL'!Q23,'Table 2b - GNI (UK)'!Q23)</f>
        <v>0</v>
      </c>
      <c r="R23" s="159">
        <f>SUM('Table 2a - MEL'!R23,'Table 2b - GNI (UK)'!R23)</f>
        <v>0</v>
      </c>
      <c r="S23" s="75"/>
      <c r="T23" s="55"/>
    </row>
    <row r="24" spans="1:20">
      <c r="B24" s="73"/>
      <c r="C24" s="85">
        <f>C23+1</f>
        <v>11</v>
      </c>
      <c r="D24" s="133" t="s">
        <v>142</v>
      </c>
      <c r="E24" s="85" t="s">
        <v>85</v>
      </c>
      <c r="F24" s="85">
        <v>3</v>
      </c>
      <c r="G24" s="55"/>
      <c r="H24" s="160">
        <f>SUM(H20:H23)</f>
        <v>0</v>
      </c>
      <c r="I24" s="160">
        <f>SUM(I20:I23)</f>
        <v>0</v>
      </c>
      <c r="J24" s="160">
        <f>SUM(J20:J23)</f>
        <v>0</v>
      </c>
      <c r="K24" s="159">
        <f>SUM(K20:K23)</f>
        <v>0</v>
      </c>
      <c r="L24" s="159">
        <f>SUM(L20:L23)</f>
        <v>0</v>
      </c>
      <c r="M24" s="88"/>
      <c r="N24" s="159">
        <f>SUM(N20:N23)</f>
        <v>0</v>
      </c>
      <c r="O24" s="159">
        <f>SUM(O20:O23)</f>
        <v>0</v>
      </c>
      <c r="P24" s="159">
        <f>SUM(P20:P23)</f>
        <v>0</v>
      </c>
      <c r="Q24" s="159">
        <f>SUM(Q20:Q23)</f>
        <v>0</v>
      </c>
      <c r="R24" s="159">
        <f>SUM(R20:R23)</f>
        <v>0</v>
      </c>
      <c r="S24" s="75"/>
      <c r="T24" s="55"/>
    </row>
    <row r="25" spans="1:20">
      <c r="B25" s="73"/>
      <c r="C25" s="55"/>
      <c r="D25" s="55"/>
      <c r="E25" s="58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75"/>
      <c r="T25" s="55"/>
    </row>
    <row r="26" spans="1:20">
      <c r="A26" s="43"/>
      <c r="C26" s="99" t="s">
        <v>75</v>
      </c>
      <c r="D26" s="117" t="s">
        <v>143</v>
      </c>
      <c r="E26" s="58"/>
      <c r="F26" s="58"/>
      <c r="G26" s="55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43"/>
      <c r="T26" s="55"/>
    </row>
    <row r="27" spans="1:20">
      <c r="A27" s="43"/>
      <c r="C27" s="85">
        <f>C24+1</f>
        <v>12</v>
      </c>
      <c r="D27" s="86" t="s">
        <v>144</v>
      </c>
      <c r="E27" s="85" t="s">
        <v>85</v>
      </c>
      <c r="F27" s="85">
        <v>3</v>
      </c>
      <c r="G27" s="55"/>
      <c r="H27" s="160">
        <f>SUM('Table 2a - MEL'!H27,'Table 2b - GNI (UK)'!H27)</f>
        <v>0</v>
      </c>
      <c r="I27" s="160">
        <f>SUM('Table 2a - MEL'!I27,'Table 2b - GNI (UK)'!I27)</f>
        <v>0</v>
      </c>
      <c r="J27" s="160">
        <f>SUM('Table 2a - MEL'!J27,'Table 2b - GNI (UK)'!J27)</f>
        <v>0</v>
      </c>
      <c r="K27" s="159">
        <f>SUM('Table 2a - MEL'!K27,'Table 2b - GNI (UK)'!K27)</f>
        <v>0</v>
      </c>
      <c r="L27" s="159">
        <f>SUM('Table 2a - MEL'!L27,'Table 2b - GNI (UK)'!L27)</f>
        <v>0</v>
      </c>
      <c r="M27" s="88"/>
      <c r="N27" s="159">
        <f>SUM('Table 2a - MEL'!N27,'Table 2b - GNI (UK)'!N27)</f>
        <v>0</v>
      </c>
      <c r="O27" s="159">
        <f>SUM('Table 2a - MEL'!O27,'Table 2b - GNI (UK)'!O27)</f>
        <v>0</v>
      </c>
      <c r="P27" s="159">
        <f>SUM('Table 2a - MEL'!P27,'Table 2b - GNI (UK)'!P27)</f>
        <v>0</v>
      </c>
      <c r="Q27" s="159">
        <f>SUM('Table 2a - MEL'!Q27,'Table 2b - GNI (UK)'!Q27)</f>
        <v>0</v>
      </c>
      <c r="R27" s="159">
        <f>SUM('Table 2a - MEL'!R27,'Table 2b - GNI (UK)'!R27)</f>
        <v>0</v>
      </c>
      <c r="S27" s="43"/>
      <c r="T27" s="55"/>
    </row>
    <row r="28" spans="1:20">
      <c r="A28" s="43"/>
      <c r="C28" s="85">
        <f>C27+1</f>
        <v>13</v>
      </c>
      <c r="D28" s="86" t="s">
        <v>145</v>
      </c>
      <c r="E28" s="85" t="s">
        <v>85</v>
      </c>
      <c r="F28" s="85">
        <v>3</v>
      </c>
      <c r="G28" s="55"/>
      <c r="H28" s="160">
        <f>SUM('Table 2a - MEL'!H28,'Table 2b - GNI (UK)'!H28)</f>
        <v>0</v>
      </c>
      <c r="I28" s="160">
        <f>SUM('Table 2a - MEL'!I28,'Table 2b - GNI (UK)'!I28)</f>
        <v>0</v>
      </c>
      <c r="J28" s="160">
        <f>SUM('Table 2a - MEL'!J28,'Table 2b - GNI (UK)'!J28)</f>
        <v>0</v>
      </c>
      <c r="K28" s="159">
        <f>SUM('Table 2a - MEL'!K28,'Table 2b - GNI (UK)'!K28)</f>
        <v>0</v>
      </c>
      <c r="L28" s="159">
        <f>SUM('Table 2a - MEL'!L28,'Table 2b - GNI (UK)'!L28)</f>
        <v>0</v>
      </c>
      <c r="M28" s="88"/>
      <c r="N28" s="159">
        <f>SUM('Table 2a - MEL'!N28,'Table 2b - GNI (UK)'!N28)</f>
        <v>0</v>
      </c>
      <c r="O28" s="159">
        <f>SUM('Table 2a - MEL'!O28,'Table 2b - GNI (UK)'!O28)</f>
        <v>0</v>
      </c>
      <c r="P28" s="159">
        <f>SUM('Table 2a - MEL'!P28,'Table 2b - GNI (UK)'!P28)</f>
        <v>0</v>
      </c>
      <c r="Q28" s="159">
        <f>SUM('Table 2a - MEL'!Q28,'Table 2b - GNI (UK)'!Q28)</f>
        <v>0</v>
      </c>
      <c r="R28" s="159">
        <f>SUM('Table 2a - MEL'!R28,'Table 2b - GNI (UK)'!R28)</f>
        <v>0</v>
      </c>
      <c r="S28" s="43"/>
      <c r="T28" s="55"/>
    </row>
    <row r="29" spans="1:20">
      <c r="A29" s="43"/>
      <c r="C29" s="85">
        <f>C28+1</f>
        <v>14</v>
      </c>
      <c r="D29" s="133" t="s">
        <v>146</v>
      </c>
      <c r="E29" s="85" t="s">
        <v>85</v>
      </c>
      <c r="F29" s="85">
        <v>3</v>
      </c>
      <c r="G29" s="55"/>
      <c r="H29" s="160">
        <f>SUM(H27:H28)</f>
        <v>0</v>
      </c>
      <c r="I29" s="160">
        <f>SUM(I27:I28)</f>
        <v>0</v>
      </c>
      <c r="J29" s="160">
        <f>SUM(J27:J28)</f>
        <v>0</v>
      </c>
      <c r="K29" s="159">
        <f>SUM(K27:K28)</f>
        <v>0</v>
      </c>
      <c r="L29" s="159">
        <f>SUM(L27:L28)</f>
        <v>0</v>
      </c>
      <c r="M29" s="88"/>
      <c r="N29" s="159">
        <f>SUM(N27:N28)</f>
        <v>0</v>
      </c>
      <c r="O29" s="159">
        <f>SUM(O27:O28)</f>
        <v>0</v>
      </c>
      <c r="P29" s="159">
        <f>SUM(P27:P28)</f>
        <v>0</v>
      </c>
      <c r="Q29" s="159">
        <f>SUM(Q27:Q28)</f>
        <v>0</v>
      </c>
      <c r="R29" s="159">
        <f>SUM(R27:R28)</f>
        <v>0</v>
      </c>
      <c r="S29" s="43"/>
      <c r="T29" s="55"/>
    </row>
    <row r="30" spans="1:20">
      <c r="A30" s="43"/>
      <c r="S30" s="43"/>
      <c r="T30" s="55"/>
    </row>
    <row r="31" spans="1:20">
      <c r="A31" s="43"/>
      <c r="C31" s="99" t="s">
        <v>77</v>
      </c>
      <c r="D31" s="117" t="s">
        <v>147</v>
      </c>
      <c r="E31" s="58"/>
      <c r="F31" s="58"/>
      <c r="G31" s="55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43"/>
      <c r="T31" s="55"/>
    </row>
    <row r="32" spans="1:20">
      <c r="A32" s="43"/>
      <c r="C32" s="85">
        <f>C29+1</f>
        <v>15</v>
      </c>
      <c r="D32" s="86" t="s">
        <v>147</v>
      </c>
      <c r="E32" s="85" t="s">
        <v>85</v>
      </c>
      <c r="F32" s="85">
        <v>3</v>
      </c>
      <c r="G32" s="55"/>
      <c r="H32" s="160">
        <f>SUM('Table 2a - MEL'!H32,'Table 2b - GNI (UK)'!H32)</f>
        <v>0</v>
      </c>
      <c r="I32" s="160">
        <f>SUM('Table 2a - MEL'!I32,'Table 2b - GNI (UK)'!I32)</f>
        <v>0</v>
      </c>
      <c r="J32" s="160">
        <f>SUM('Table 2a - MEL'!J32,'Table 2b - GNI (UK)'!J32)</f>
        <v>0</v>
      </c>
      <c r="K32" s="159">
        <f>SUM('Table 2a - MEL'!K32,'Table 2b - GNI (UK)'!K32)</f>
        <v>0</v>
      </c>
      <c r="L32" s="159">
        <f>SUM('Table 2a - MEL'!L32,'Table 2b - GNI (UK)'!L32)</f>
        <v>0</v>
      </c>
      <c r="M32" s="88"/>
      <c r="N32" s="159">
        <f>SUM('Table 2a - MEL'!N32,'Table 2b - GNI (UK)'!N32)</f>
        <v>0</v>
      </c>
      <c r="O32" s="159">
        <f>SUM('Table 2a - MEL'!O32,'Table 2b - GNI (UK)'!O32)</f>
        <v>0</v>
      </c>
      <c r="P32" s="159">
        <f>SUM('Table 2a - MEL'!P32,'Table 2b - GNI (UK)'!P32)</f>
        <v>0</v>
      </c>
      <c r="Q32" s="159">
        <f>SUM('Table 2a - MEL'!Q32,'Table 2b - GNI (UK)'!Q32)</f>
        <v>0</v>
      </c>
      <c r="R32" s="159">
        <f>SUM('Table 2a - MEL'!R32,'Table 2b - GNI (UK)'!R32)</f>
        <v>0</v>
      </c>
      <c r="S32" s="43"/>
      <c r="T32" s="55"/>
    </row>
    <row r="33" spans="1:20">
      <c r="A33" s="43"/>
      <c r="M33" s="131"/>
      <c r="S33" s="43"/>
      <c r="T33" s="55"/>
    </row>
    <row r="34" spans="1:20">
      <c r="A34" s="43"/>
      <c r="C34" s="99" t="s">
        <v>104</v>
      </c>
      <c r="D34" s="117" t="s">
        <v>110</v>
      </c>
      <c r="E34" s="58"/>
      <c r="F34" s="58"/>
      <c r="G34" s="55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43"/>
      <c r="T34" s="55"/>
    </row>
    <row r="35" spans="1:20">
      <c r="A35" s="43"/>
      <c r="C35" s="85">
        <f>C32+1</f>
        <v>16</v>
      </c>
      <c r="D35" s="86" t="s">
        <v>148</v>
      </c>
      <c r="E35" s="85" t="s">
        <v>85</v>
      </c>
      <c r="F35" s="85">
        <v>3</v>
      </c>
      <c r="G35" s="55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59">
        <f>SUM(K24,K29,K32)</f>
        <v>0</v>
      </c>
      <c r="L35" s="159">
        <f>SUM(L24,L29,L32)</f>
        <v>0</v>
      </c>
      <c r="M35" s="88"/>
      <c r="N35" s="159">
        <f>SUM(N24,N29,N32)</f>
        <v>0</v>
      </c>
      <c r="O35" s="159">
        <f>SUM(O24,O29,O32)</f>
        <v>0</v>
      </c>
      <c r="P35" s="159">
        <f>SUM(P24,P29,P32)</f>
        <v>0</v>
      </c>
      <c r="Q35" s="159">
        <f>SUM(Q24,Q29,Q32)</f>
        <v>0</v>
      </c>
      <c r="R35" s="159">
        <f>SUM(R24,R29,R32)</f>
        <v>0</v>
      </c>
      <c r="S35" s="43"/>
      <c r="T35" s="55"/>
    </row>
    <row r="36" spans="1:20" ht="17" thickBot="1">
      <c r="A36" s="43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  <c r="T36" s="55"/>
    </row>
    <row r="37" spans="1:20"/>
    <row r="38" spans="1:20" ht="17" thickBot="1"/>
    <row r="39" spans="1:20">
      <c r="B39" s="138"/>
      <c r="C39" s="139"/>
      <c r="D39" s="140"/>
      <c r="E39" s="141"/>
      <c r="F39" s="141"/>
      <c r="G39" s="140"/>
      <c r="H39" s="140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0"/>
    </row>
    <row r="40" spans="1:20">
      <c r="B40" s="142"/>
      <c r="C40" s="109" t="s">
        <v>62</v>
      </c>
      <c r="D40" s="110"/>
      <c r="E40" s="111"/>
      <c r="F40" s="143"/>
      <c r="G40" s="110"/>
      <c r="H40" s="110"/>
      <c r="S40" s="43"/>
    </row>
    <row r="41" spans="1:20">
      <c r="B41" s="142"/>
      <c r="C41" s="144"/>
      <c r="D41" s="110"/>
      <c r="E41" s="111"/>
      <c r="F41" s="143"/>
      <c r="G41" s="110"/>
      <c r="H41" s="110"/>
      <c r="S41" s="43"/>
    </row>
    <row r="42" spans="1:20">
      <c r="B42" s="142"/>
      <c r="C42" s="56"/>
      <c r="D42" s="55"/>
      <c r="E42" s="58"/>
      <c r="F42" s="58"/>
      <c r="G42" s="55"/>
      <c r="H42" s="55"/>
      <c r="I42" s="55"/>
      <c r="J42" s="55"/>
      <c r="K42" s="55"/>
      <c r="L42" s="55"/>
      <c r="M42" s="55"/>
      <c r="N42" s="177" t="str">
        <f>Inflation!$N$5</f>
        <v>Transmission Price Control 2027</v>
      </c>
      <c r="O42" s="178"/>
      <c r="P42" s="178"/>
      <c r="Q42" s="178"/>
      <c r="R42" s="179"/>
      <c r="S42" s="43"/>
    </row>
    <row r="43" spans="1:20">
      <c r="B43" s="145"/>
      <c r="C43" s="77"/>
      <c r="D43" s="58"/>
      <c r="E43" s="58"/>
      <c r="F43" s="58"/>
      <c r="G43" s="58"/>
      <c r="H43" s="113">
        <f>Inflation!$H$6</f>
        <v>-5</v>
      </c>
      <c r="I43" s="113">
        <f>Inflation!$I$6</f>
        <v>-4</v>
      </c>
      <c r="J43" s="113">
        <f>Inflation!$J$6</f>
        <v>-3</v>
      </c>
      <c r="K43" s="113">
        <f>Inflation!$K$6</f>
        <v>-2</v>
      </c>
      <c r="L43" s="113">
        <f>Inflation!$L$6</f>
        <v>-1</v>
      </c>
      <c r="M43" s="79"/>
      <c r="N43" s="113">
        <f>Inflation!$N$6</f>
        <v>1</v>
      </c>
      <c r="O43" s="113">
        <f>Inflation!$O$6</f>
        <v>2</v>
      </c>
      <c r="P43" s="113">
        <f>Inflation!$P$6</f>
        <v>3</v>
      </c>
      <c r="Q43" s="113">
        <f>Inflation!$Q$6</f>
        <v>4</v>
      </c>
      <c r="R43" s="113">
        <f>Inflation!$R$6</f>
        <v>5</v>
      </c>
      <c r="S43" s="43"/>
    </row>
    <row r="44" spans="1:20" ht="18" customHeight="1">
      <c r="B44" s="142"/>
      <c r="C44" s="93"/>
      <c r="D44" s="94"/>
      <c r="E44" s="91"/>
      <c r="F44" s="91"/>
      <c r="G44" s="55"/>
      <c r="H44" s="180" t="str">
        <f>Inflation!$H$7</f>
        <v>GAS
YEAR
2022-23</v>
      </c>
      <c r="I44" s="180" t="str">
        <f>Inflation!$I$7</f>
        <v>GAS
YEAR
2023-24</v>
      </c>
      <c r="J44" s="180" t="str">
        <f>Inflation!$J$7</f>
        <v>GAS
YEAR
2024-25</v>
      </c>
      <c r="K44" s="180" t="str">
        <f>Inflation!$K$7</f>
        <v>GAS
YEAR
2025-26</v>
      </c>
      <c r="L44" s="180" t="str">
        <f>Inflation!$L$7</f>
        <v>GAS
YEAR
2026-27</v>
      </c>
      <c r="M44" s="114"/>
      <c r="N44" s="180" t="str">
        <f>Inflation!$N$7</f>
        <v>GAS
YEAR
2027-28</v>
      </c>
      <c r="O44" s="180" t="str">
        <f>Inflation!$O$7</f>
        <v>GAS
YEAR
2028-29</v>
      </c>
      <c r="P44" s="180" t="str">
        <f>Inflation!$P$7</f>
        <v>GAS
YEAR
2029-30</v>
      </c>
      <c r="Q44" s="180" t="str">
        <f>Inflation!$Q$7</f>
        <v>GAS
YEAR
2030-31</v>
      </c>
      <c r="R44" s="180" t="str">
        <f>Inflation!$R$7</f>
        <v>GAS
YEAR
2031-32</v>
      </c>
      <c r="S44" s="43"/>
    </row>
    <row r="45" spans="1:20">
      <c r="B45" s="142"/>
      <c r="C45" s="95"/>
      <c r="D45" s="89" t="s">
        <v>51</v>
      </c>
      <c r="E45" s="90" t="s">
        <v>52</v>
      </c>
      <c r="F45" s="90" t="s">
        <v>53</v>
      </c>
      <c r="G45" s="55"/>
      <c r="H45" s="181"/>
      <c r="I45" s="181"/>
      <c r="J45" s="181"/>
      <c r="K45" s="181"/>
      <c r="L45" s="181"/>
      <c r="M45" s="114"/>
      <c r="N45" s="181"/>
      <c r="O45" s="181"/>
      <c r="P45" s="181"/>
      <c r="Q45" s="181"/>
      <c r="R45" s="181"/>
      <c r="S45" s="43"/>
    </row>
    <row r="46" spans="1:20">
      <c r="B46" s="142"/>
      <c r="C46" s="96"/>
      <c r="D46" s="97"/>
      <c r="E46" s="92"/>
      <c r="F46" s="92"/>
      <c r="G46" s="55"/>
      <c r="H46" s="182"/>
      <c r="I46" s="182"/>
      <c r="J46" s="182"/>
      <c r="K46" s="182"/>
      <c r="L46" s="182"/>
      <c r="M46" s="115"/>
      <c r="N46" s="182"/>
      <c r="O46" s="182"/>
      <c r="P46" s="182"/>
      <c r="Q46" s="182"/>
      <c r="R46" s="182"/>
      <c r="S46" s="43"/>
    </row>
    <row r="47" spans="1:20">
      <c r="B47" s="146"/>
      <c r="C47" s="116"/>
      <c r="D47" s="116"/>
      <c r="E47" s="116"/>
      <c r="F47" s="116"/>
      <c r="G47" s="116"/>
      <c r="H47" s="116"/>
      <c r="S47" s="43"/>
    </row>
    <row r="48" spans="1:20">
      <c r="B48" s="146"/>
      <c r="C48" s="99" t="s">
        <v>114</v>
      </c>
      <c r="D48" s="117" t="s">
        <v>110</v>
      </c>
      <c r="E48" s="111"/>
      <c r="F48" s="111"/>
      <c r="G48" s="110"/>
      <c r="H48" s="110"/>
      <c r="S48" s="43"/>
    </row>
    <row r="49" spans="2:19">
      <c r="B49" s="146"/>
      <c r="C49" s="85">
        <f>C35+1</f>
        <v>17</v>
      </c>
      <c r="D49" s="86" t="s">
        <v>120</v>
      </c>
      <c r="E49" s="147" t="s">
        <v>58</v>
      </c>
      <c r="F49" s="147">
        <v>1</v>
      </c>
      <c r="G49" s="110"/>
      <c r="H49" s="41"/>
      <c r="I49" s="41"/>
      <c r="J49" s="41"/>
      <c r="K49" s="41"/>
      <c r="L49" s="158">
        <f>'Frontier Shift'!$L$30</f>
        <v>2.1135451561678953E-2</v>
      </c>
      <c r="M49" s="79"/>
      <c r="N49" s="158">
        <f>'Frontier Shift'!$N$30</f>
        <v>2.0268220774132262E-2</v>
      </c>
      <c r="O49" s="158">
        <f>'Frontier Shift'!$O$30</f>
        <v>2.0134022465991497E-2</v>
      </c>
      <c r="P49" s="158">
        <f>'Frontier Shift'!$P$30</f>
        <v>2.0605906547490616E-2</v>
      </c>
      <c r="Q49" s="158">
        <f>'Frontier Shift'!$Q$30</f>
        <v>1.8922248184602308E-2</v>
      </c>
      <c r="R49" s="158">
        <f>'Frontier Shift'!$R$30</f>
        <v>1.8922248184602308E-2</v>
      </c>
      <c r="S49" s="43"/>
    </row>
    <row r="50" spans="2:19">
      <c r="B50" s="148"/>
      <c r="C50" s="85">
        <f>C49+1</f>
        <v>18</v>
      </c>
      <c r="D50" s="149" t="s">
        <v>121</v>
      </c>
      <c r="E50" s="150" t="s">
        <v>58</v>
      </c>
      <c r="F50" s="150">
        <v>1</v>
      </c>
      <c r="G50" s="109"/>
      <c r="H50" s="41"/>
      <c r="I50" s="41"/>
      <c r="J50" s="41"/>
      <c r="K50" s="41"/>
      <c r="L50" s="158">
        <f>'Frontier Shift'!$L$31</f>
        <v>2.1135451561678953E-2</v>
      </c>
      <c r="M50" s="114"/>
      <c r="N50" s="158">
        <f>'Frontier Shift'!$N$31</f>
        <v>4.0975294337398105E-2</v>
      </c>
      <c r="O50" s="158">
        <f>'Frontier Shift'!$O$31</f>
        <v>6.0284319306649792E-2</v>
      </c>
      <c r="P50" s="158">
        <f>'Frontier Shift'!$P$31</f>
        <v>7.9648012804228507E-2</v>
      </c>
      <c r="Q50" s="158">
        <f>'Frontier Shift'!$Q$31</f>
        <v>9.7063141523138774E-2</v>
      </c>
      <c r="R50" s="158">
        <f>'Frontier Shift'!$R$31</f>
        <v>0.11414873685426308</v>
      </c>
      <c r="S50" s="43"/>
    </row>
    <row r="51" spans="2:19" ht="17" thickBot="1">
      <c r="B51" s="151"/>
      <c r="C51" s="152"/>
      <c r="D51" s="152"/>
      <c r="E51" s="152"/>
      <c r="F51" s="152"/>
      <c r="G51" s="152"/>
      <c r="H51" s="152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6"/>
    </row>
    <row r="52" spans="2:19"/>
    <row r="53" spans="2:19" ht="17" thickBot="1"/>
    <row r="54" spans="2:19">
      <c r="B54" s="47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50"/>
    </row>
    <row r="55" spans="2:19">
      <c r="B55" s="51"/>
      <c r="C55" s="98" t="s">
        <v>149</v>
      </c>
      <c r="S55" s="43"/>
    </row>
    <row r="56" spans="2:19">
      <c r="B56" s="51"/>
      <c r="S56" s="43"/>
    </row>
    <row r="57" spans="2:19">
      <c r="B57" s="51"/>
      <c r="C57" s="56"/>
      <c r="D57" s="55"/>
      <c r="E57" s="58"/>
      <c r="F57" s="58"/>
      <c r="G57" s="55"/>
      <c r="H57" s="55"/>
      <c r="I57" s="55"/>
      <c r="J57" s="55"/>
      <c r="K57" s="55"/>
      <c r="L57" s="55"/>
      <c r="M57" s="55"/>
      <c r="N57" s="177" t="str">
        <f>Inflation!$N$5</f>
        <v>Transmission Price Control 2027</v>
      </c>
      <c r="O57" s="178"/>
      <c r="P57" s="178"/>
      <c r="Q57" s="178"/>
      <c r="R57" s="179"/>
      <c r="S57" s="43"/>
    </row>
    <row r="58" spans="2:19">
      <c r="B58" s="51"/>
      <c r="C58" s="77"/>
      <c r="D58" s="58"/>
      <c r="E58" s="58"/>
      <c r="F58" s="58"/>
      <c r="G58" s="58"/>
      <c r="H58" s="113">
        <f>Inflation!$H$6</f>
        <v>-5</v>
      </c>
      <c r="I58" s="113">
        <f>Inflation!$I$6</f>
        <v>-4</v>
      </c>
      <c r="J58" s="113">
        <f>Inflation!$J$6</f>
        <v>-3</v>
      </c>
      <c r="K58" s="113">
        <f>Inflation!$K$6</f>
        <v>-2</v>
      </c>
      <c r="L58" s="113">
        <f>Inflation!$L$6</f>
        <v>-1</v>
      </c>
      <c r="M58" s="79"/>
      <c r="N58" s="113">
        <f>Inflation!$N$6</f>
        <v>1</v>
      </c>
      <c r="O58" s="113">
        <f>Inflation!$O$6</f>
        <v>2</v>
      </c>
      <c r="P58" s="113">
        <f>Inflation!$P$6</f>
        <v>3</v>
      </c>
      <c r="Q58" s="113">
        <f>Inflation!$Q$6</f>
        <v>4</v>
      </c>
      <c r="R58" s="113">
        <f>Inflation!$R$6</f>
        <v>5</v>
      </c>
      <c r="S58" s="43"/>
    </row>
    <row r="59" spans="2:19" ht="18" customHeight="1">
      <c r="B59" s="51"/>
      <c r="C59" s="93"/>
      <c r="D59" s="94"/>
      <c r="E59" s="91"/>
      <c r="F59" s="91"/>
      <c r="G59" s="55"/>
      <c r="H59" s="180" t="str">
        <f>Inflation!$H$7</f>
        <v>GAS
YEAR
2022-23</v>
      </c>
      <c r="I59" s="180" t="str">
        <f>Inflation!$I$7</f>
        <v>GAS
YEAR
2023-24</v>
      </c>
      <c r="J59" s="180" t="str">
        <f>Inflation!$J$7</f>
        <v>GAS
YEAR
2024-25</v>
      </c>
      <c r="K59" s="180" t="str">
        <f>Inflation!$K$7</f>
        <v>GAS
YEAR
2025-26</v>
      </c>
      <c r="L59" s="180" t="str">
        <f>Inflation!$L$7</f>
        <v>GAS
YEAR
2026-27</v>
      </c>
      <c r="M59" s="114"/>
      <c r="N59" s="180" t="str">
        <f>Inflation!$N$7</f>
        <v>GAS
YEAR
2027-28</v>
      </c>
      <c r="O59" s="180" t="str">
        <f>Inflation!$O$7</f>
        <v>GAS
YEAR
2028-29</v>
      </c>
      <c r="P59" s="180" t="str">
        <f>Inflation!$P$7</f>
        <v>GAS
YEAR
2029-30</v>
      </c>
      <c r="Q59" s="180" t="str">
        <f>Inflation!$Q$7</f>
        <v>GAS
YEAR
2030-31</v>
      </c>
      <c r="R59" s="180" t="str">
        <f>Inflation!$R$7</f>
        <v>GAS
YEAR
2031-32</v>
      </c>
      <c r="S59" s="43"/>
    </row>
    <row r="60" spans="2:19">
      <c r="B60" s="51"/>
      <c r="C60" s="95"/>
      <c r="D60" s="89" t="s">
        <v>51</v>
      </c>
      <c r="E60" s="90" t="s">
        <v>52</v>
      </c>
      <c r="F60" s="90" t="s">
        <v>53</v>
      </c>
      <c r="G60" s="55"/>
      <c r="H60" s="181"/>
      <c r="I60" s="181"/>
      <c r="J60" s="181"/>
      <c r="K60" s="181"/>
      <c r="L60" s="181"/>
      <c r="M60" s="114"/>
      <c r="N60" s="181"/>
      <c r="O60" s="181"/>
      <c r="P60" s="181"/>
      <c r="Q60" s="181"/>
      <c r="R60" s="181"/>
      <c r="S60" s="43"/>
    </row>
    <row r="61" spans="2:19">
      <c r="B61" s="51"/>
      <c r="C61" s="96"/>
      <c r="D61" s="97"/>
      <c r="E61" s="92"/>
      <c r="F61" s="92"/>
      <c r="G61" s="55"/>
      <c r="H61" s="182"/>
      <c r="I61" s="182"/>
      <c r="J61" s="182"/>
      <c r="K61" s="182"/>
      <c r="L61" s="182"/>
      <c r="M61" s="115"/>
      <c r="N61" s="182"/>
      <c r="O61" s="182"/>
      <c r="P61" s="182"/>
      <c r="Q61" s="182"/>
      <c r="R61" s="182"/>
      <c r="S61" s="43"/>
    </row>
    <row r="62" spans="2:19">
      <c r="B62" s="51"/>
      <c r="S62" s="43"/>
    </row>
    <row r="63" spans="2:19">
      <c r="B63" s="51"/>
      <c r="C63" s="99" t="s">
        <v>106</v>
      </c>
      <c r="D63" s="117" t="s">
        <v>110</v>
      </c>
      <c r="E63" s="58"/>
      <c r="F63" s="58"/>
      <c r="G63" s="55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43"/>
    </row>
    <row r="64" spans="2:19">
      <c r="B64" s="51"/>
      <c r="C64" s="85">
        <f>C50+1</f>
        <v>19</v>
      </c>
      <c r="D64" s="133" t="s">
        <v>150</v>
      </c>
      <c r="E64" s="85" t="s">
        <v>85</v>
      </c>
      <c r="F64" s="85">
        <v>3</v>
      </c>
      <c r="G64" s="55"/>
      <c r="H64" s="41"/>
      <c r="I64" s="41"/>
      <c r="J64" s="41"/>
      <c r="K64" s="41"/>
      <c r="L64" s="159">
        <f>L35*(1-L$50)</f>
        <v>0</v>
      </c>
      <c r="M64" s="88"/>
      <c r="N64" s="159">
        <f t="shared" ref="N64:R64" si="0">N35*(1-N$50)</f>
        <v>0</v>
      </c>
      <c r="O64" s="159">
        <f t="shared" si="0"/>
        <v>0</v>
      </c>
      <c r="P64" s="159">
        <f t="shared" si="0"/>
        <v>0</v>
      </c>
      <c r="Q64" s="159">
        <f t="shared" si="0"/>
        <v>0</v>
      </c>
      <c r="R64" s="159">
        <f t="shared" si="0"/>
        <v>0</v>
      </c>
      <c r="S64" s="43"/>
    </row>
    <row r="65" spans="2:23" ht="17" thickBot="1">
      <c r="B65" s="64"/>
      <c r="C65" s="153"/>
      <c r="D65" s="154"/>
      <c r="E65" s="153"/>
      <c r="F65" s="153"/>
      <c r="G65" s="155"/>
      <c r="H65" s="156"/>
      <c r="I65" s="156"/>
      <c r="J65" s="156"/>
      <c r="K65" s="156"/>
      <c r="L65" s="156"/>
      <c r="M65" s="155"/>
      <c r="N65" s="156"/>
      <c r="O65" s="156"/>
      <c r="P65" s="156"/>
      <c r="Q65" s="156"/>
      <c r="R65" s="156"/>
      <c r="S65" s="66"/>
    </row>
    <row r="66" spans="2:23">
      <c r="C66" s="164" t="s">
        <v>123</v>
      </c>
      <c r="T66" s="55"/>
    </row>
    <row r="67" spans="2:23">
      <c r="T67" s="55"/>
    </row>
    <row r="68" spans="2:23">
      <c r="T68" s="55"/>
    </row>
    <row r="69" spans="2:23">
      <c r="C69" s="99" t="s">
        <v>124</v>
      </c>
      <c r="D69" s="117" t="s">
        <v>125</v>
      </c>
      <c r="E69" s="84"/>
      <c r="F69" s="55"/>
      <c r="G69" s="55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T69" s="55"/>
    </row>
    <row r="70" spans="2:23">
      <c r="C70" s="85">
        <f>C64+1</f>
        <v>20</v>
      </c>
      <c r="D70" s="86" t="s">
        <v>136</v>
      </c>
      <c r="E70" s="85"/>
      <c r="F70" s="85"/>
      <c r="G70" s="55"/>
      <c r="H70" s="85" t="str">
        <f>IF(H17=SUM('Table 2a - MEL'!H17,'Table 2b - GNI (UK)'!H17), "OK", "Error")</f>
        <v>OK</v>
      </c>
      <c r="I70" s="85" t="str">
        <f>IF(I17=SUM('Table 2a - MEL'!I17,'Table 2b - GNI (UK)'!I17), "OK", "Error")</f>
        <v>OK</v>
      </c>
      <c r="J70" s="85" t="str">
        <f>IF(J17=SUM('Table 2a - MEL'!J17,'Table 2b - GNI (UK)'!J17), "OK", "Error")</f>
        <v>OK</v>
      </c>
      <c r="K70" s="85" t="str">
        <f>IF(K17=SUM('Table 2a - MEL'!K17,'Table 2b - GNI (UK)'!K17), "OK", "Error")</f>
        <v>OK</v>
      </c>
      <c r="L70" s="85" t="str">
        <f>IF(L17=SUM('Table 2a - MEL'!L17,'Table 2b - GNI (UK)'!L17), "OK", "Error")</f>
        <v>OK</v>
      </c>
      <c r="M70" s="163"/>
      <c r="N70" s="168" t="str">
        <f>IF(N17=SUM('Table 2a - MEL'!N17,'Table 2b - GNI (UK)'!N17), "OK", "Error")</f>
        <v>OK</v>
      </c>
      <c r="O70" s="168" t="str">
        <f>IF(O17=SUM('Table 2a - MEL'!O17,'Table 2b - GNI (UK)'!O17), "OK", "Error")</f>
        <v>OK</v>
      </c>
      <c r="P70" s="168" t="str">
        <f>IF(P17=SUM('Table 2a - MEL'!P17,'Table 2b - GNI (UK)'!P17), "OK", "Error")</f>
        <v>OK</v>
      </c>
      <c r="Q70" s="168" t="str">
        <f>IF(Q17=SUM('Table 2a - MEL'!Q17,'Table 2b - GNI (UK)'!Q17), "OK", "Error")</f>
        <v>OK</v>
      </c>
      <c r="R70" s="168" t="str">
        <f>IF(R17=SUM('Table 2a - MEL'!R17,'Table 2b - GNI (UK)'!R17), "OK", "Error")</f>
        <v>OK</v>
      </c>
      <c r="T70" s="55"/>
      <c r="U70" s="168"/>
      <c r="V70" s="168"/>
      <c r="W70" s="168"/>
    </row>
    <row r="71" spans="2:23">
      <c r="C71" s="85">
        <f>C70+1</f>
        <v>21</v>
      </c>
      <c r="D71" s="133" t="s">
        <v>142</v>
      </c>
      <c r="E71" s="85"/>
      <c r="F71" s="85"/>
      <c r="G71" s="55"/>
      <c r="H71" s="85" t="str">
        <f>IF(H24=SUM('Table 2a - MEL'!H24,'Table 2b - GNI (UK)'!H24), "OK", "Error")</f>
        <v>OK</v>
      </c>
      <c r="I71" s="85" t="str">
        <f>IF(I24=SUM('Table 2a - MEL'!I24,'Table 2b - GNI (UK)'!I24), "OK", "Error")</f>
        <v>OK</v>
      </c>
      <c r="J71" s="85" t="str">
        <f>IF(J24=SUM('Table 2a - MEL'!J24,'Table 2b - GNI (UK)'!J24), "OK", "Error")</f>
        <v>OK</v>
      </c>
      <c r="K71" s="85" t="str">
        <f>IF(K24=SUM('Table 2a - MEL'!K24,'Table 2b - GNI (UK)'!K24), "OK", "Error")</f>
        <v>OK</v>
      </c>
      <c r="L71" s="85" t="str">
        <f>IF(L24=SUM('Table 2a - MEL'!L24,'Table 2b - GNI (UK)'!L24), "OK", "Error")</f>
        <v>OK</v>
      </c>
      <c r="M71" s="163"/>
      <c r="N71" s="168" t="str">
        <f>IF(N24=SUM('Table 2a - MEL'!N24,'Table 2b - GNI (UK)'!N24), "OK", "Error")</f>
        <v>OK</v>
      </c>
      <c r="O71" s="168" t="str">
        <f>IF(O24=SUM('Table 2a - MEL'!O24,'Table 2b - GNI (UK)'!O24), "OK", "Error")</f>
        <v>OK</v>
      </c>
      <c r="P71" s="168" t="str">
        <f>IF(P24=SUM('Table 2a - MEL'!P24,'Table 2b - GNI (UK)'!P24), "OK", "Error")</f>
        <v>OK</v>
      </c>
      <c r="Q71" s="168" t="str">
        <f>IF(Q24=SUM('Table 2a - MEL'!Q24,'Table 2b - GNI (UK)'!Q24), "OK", "Error")</f>
        <v>OK</v>
      </c>
      <c r="R71" s="168" t="str">
        <f>IF(R24=SUM('Table 2a - MEL'!R24,'Table 2b - GNI (UK)'!R24), "OK", "Error")</f>
        <v>OK</v>
      </c>
      <c r="T71" s="55"/>
    </row>
    <row r="72" spans="2:23">
      <c r="C72" s="85">
        <f>C71+1</f>
        <v>22</v>
      </c>
      <c r="D72" s="133" t="s">
        <v>146</v>
      </c>
      <c r="E72" s="85"/>
      <c r="F72" s="85"/>
      <c r="G72" s="55"/>
      <c r="H72" s="85" t="str">
        <f>IF(H29=SUM('Table 2a - MEL'!H29,'Table 2b - GNI (UK)'!H29), "OK", "Error")</f>
        <v>OK</v>
      </c>
      <c r="I72" s="85" t="str">
        <f>IF(I29=SUM('Table 2a - MEL'!I29,'Table 2b - GNI (UK)'!I29), "OK", "Error")</f>
        <v>OK</v>
      </c>
      <c r="J72" s="85" t="str">
        <f>IF(J29=SUM('Table 2a - MEL'!J29,'Table 2b - GNI (UK)'!J29), "OK", "Error")</f>
        <v>OK</v>
      </c>
      <c r="K72" s="85" t="str">
        <f>IF(K29=SUM('Table 2a - MEL'!K29,'Table 2b - GNI (UK)'!K29), "OK", "Error")</f>
        <v>OK</v>
      </c>
      <c r="L72" s="85" t="str">
        <f>IF(L29=SUM('Table 2a - MEL'!L29,'Table 2b - GNI (UK)'!L29), "OK", "Error")</f>
        <v>OK</v>
      </c>
      <c r="M72" s="163"/>
      <c r="N72" s="168" t="str">
        <f>IF(N29=SUM('Table 2a - MEL'!N29,'Table 2b - GNI (UK)'!N29), "OK", "Error")</f>
        <v>OK</v>
      </c>
      <c r="O72" s="168" t="str">
        <f>IF(O29=SUM('Table 2a - MEL'!O29,'Table 2b - GNI (UK)'!O29), "OK", "Error")</f>
        <v>OK</v>
      </c>
      <c r="P72" s="168" t="str">
        <f>IF(P29=SUM('Table 2a - MEL'!P29,'Table 2b - GNI (UK)'!P29), "OK", "Error")</f>
        <v>OK</v>
      </c>
      <c r="Q72" s="168" t="str">
        <f>IF(Q29=SUM('Table 2a - MEL'!Q29,'Table 2b - GNI (UK)'!Q29), "OK", "Error")</f>
        <v>OK</v>
      </c>
      <c r="R72" s="168" t="str">
        <f>IF(R29=SUM('Table 2a - MEL'!R29,'Table 2b - GNI (UK)'!R29), "OK", "Error")</f>
        <v>OK</v>
      </c>
      <c r="T72" s="55"/>
    </row>
    <row r="73" spans="2:23">
      <c r="C73" s="85">
        <f>C72+1</f>
        <v>23</v>
      </c>
      <c r="D73" s="86" t="s">
        <v>148</v>
      </c>
      <c r="E73" s="85"/>
      <c r="F73" s="85"/>
      <c r="G73" s="55"/>
      <c r="H73" s="85" t="str">
        <f>IF(H35=SUM('Table 2a - MEL'!H35,'Table 2b - GNI (UK)'!H35), "OK", "Error")</f>
        <v>OK</v>
      </c>
      <c r="I73" s="85" t="str">
        <f>IF(I35=SUM('Table 2a - MEL'!I35,'Table 2b - GNI (UK)'!I35), "OK", "Error")</f>
        <v>OK</v>
      </c>
      <c r="J73" s="85" t="str">
        <f>IF(J35=SUM('Table 2a - MEL'!J35,'Table 2b - GNI (UK)'!J35), "OK", "Error")</f>
        <v>OK</v>
      </c>
      <c r="K73" s="85" t="str">
        <f>IF(K35=SUM('Table 2a - MEL'!K35,'Table 2b - GNI (UK)'!K35), "OK", "Error")</f>
        <v>OK</v>
      </c>
      <c r="L73" s="85" t="str">
        <f>IF(L35=SUM('Table 2a - MEL'!L35,'Table 2b - GNI (UK)'!L35), "OK", "Error")</f>
        <v>OK</v>
      </c>
      <c r="M73" s="163"/>
      <c r="N73" s="168" t="str">
        <f>IF(N35=SUM('Table 2a - MEL'!N35,'Table 2b - GNI (UK)'!N35), "OK", "Error")</f>
        <v>OK</v>
      </c>
      <c r="O73" s="168" t="str">
        <f>IF(O35=SUM('Table 2a - MEL'!O35,'Table 2b - GNI (UK)'!O35), "OK", "Error")</f>
        <v>OK</v>
      </c>
      <c r="P73" s="168" t="str">
        <f>IF(P35=SUM('Table 2a - MEL'!P35,'Table 2b - GNI (UK)'!P35), "OK", "Error")</f>
        <v>OK</v>
      </c>
      <c r="Q73" s="168" t="str">
        <f>IF(Q35=SUM('Table 2a - MEL'!Q35,'Table 2b - GNI (UK)'!Q35), "OK", "Error")</f>
        <v>OK</v>
      </c>
      <c r="R73" s="168" t="str">
        <f>IF(R35=SUM('Table 2a - MEL'!R35,'Table 2b - GNI (UK)'!R35), "OK", "Error")</f>
        <v>OK</v>
      </c>
      <c r="T73" s="55"/>
    </row>
    <row r="74" spans="2:23">
      <c r="T74" s="55"/>
    </row>
  </sheetData>
  <mergeCells count="33">
    <mergeCell ref="N5:R5"/>
    <mergeCell ref="N42:R42"/>
    <mergeCell ref="N57:R57"/>
    <mergeCell ref="H44:H46"/>
    <mergeCell ref="I44:I46"/>
    <mergeCell ref="J44:J46"/>
    <mergeCell ref="K44:K46"/>
    <mergeCell ref="L44:L46"/>
    <mergeCell ref="N44:N46"/>
    <mergeCell ref="O44:O46"/>
    <mergeCell ref="P44:P46"/>
    <mergeCell ref="Q44:Q46"/>
    <mergeCell ref="R44:R46"/>
    <mergeCell ref="H7:H9"/>
    <mergeCell ref="I7:I9"/>
    <mergeCell ref="J7:J9"/>
    <mergeCell ref="H59:H61"/>
    <mergeCell ref="I59:I61"/>
    <mergeCell ref="J59:J61"/>
    <mergeCell ref="K59:K61"/>
    <mergeCell ref="L59:L61"/>
    <mergeCell ref="N59:N61"/>
    <mergeCell ref="O59:O61"/>
    <mergeCell ref="P59:P61"/>
    <mergeCell ref="Q59:Q61"/>
    <mergeCell ref="R59:R61"/>
    <mergeCell ref="Q7:Q9"/>
    <mergeCell ref="R7:R9"/>
    <mergeCell ref="K7:K9"/>
    <mergeCell ref="L7:L9"/>
    <mergeCell ref="N7:N9"/>
    <mergeCell ref="O7:O9"/>
    <mergeCell ref="P7:P9"/>
  </mergeCells>
  <pageMargins left="0.70866141732283472" right="0.70866141732283472" top="0.74803149606299213" bottom="0.74803149606299213" header="0.31496062992125984" footer="0.31496062992125984"/>
  <pageSetup paperSize="8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Index</vt:lpstr>
      <vt:lpstr>Key </vt:lpstr>
      <vt:lpstr>Change Log</vt:lpstr>
      <vt:lpstr>Inflation</vt:lpstr>
      <vt:lpstr>Frontier Shift</vt:lpstr>
      <vt:lpstr>Table 1 - GMO Costs</vt:lpstr>
      <vt:lpstr>Table 1a - MEL</vt:lpstr>
      <vt:lpstr>Table 1b - GNI (UK)</vt:lpstr>
      <vt:lpstr>Table 2 - GMO Staff</vt:lpstr>
      <vt:lpstr>Table 2a - MEL</vt:lpstr>
      <vt:lpstr>Table 2b - GNI (UK)</vt:lpstr>
      <vt:lpstr>Supplementary Data</vt:lpstr>
      <vt:lpstr>'Change Log'!Print_Area</vt:lpstr>
      <vt:lpstr>'Frontier Shift'!Print_Area</vt:lpstr>
      <vt:lpstr>Index!Print_Area</vt:lpstr>
      <vt:lpstr>Inflation!Print_Area</vt:lpstr>
      <vt:lpstr>'Key '!Print_Area</vt:lpstr>
      <vt:lpstr>'Supplementary Data'!Print_Area</vt:lpstr>
      <vt:lpstr>'Table 1 - GMO Costs'!Print_Area</vt:lpstr>
      <vt:lpstr>'Table 1a - MEL'!Print_Area</vt:lpstr>
      <vt:lpstr>'Table 1b - GNI (UK)'!Print_Area</vt:lpstr>
      <vt:lpstr>'Table 2 - GMO Staff'!Print_Area</vt:lpstr>
      <vt:lpstr>'Table 2a - MEL'!Print_Area</vt:lpstr>
      <vt:lpstr>'Table 2b - GNI (UK)'!Print_Area</vt:lpstr>
    </vt:vector>
  </TitlesOfParts>
  <Manager/>
  <Company>NICS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Kieran McCullagh</dc:creator>
  <cp:keywords/>
  <dc:description/>
  <cp:lastModifiedBy>Kerr, Ciaran</cp:lastModifiedBy>
  <cp:revision/>
  <dcterms:created xsi:type="dcterms:W3CDTF">2021-01-28T18:06:38Z</dcterms:created>
  <dcterms:modified xsi:type="dcterms:W3CDTF">2026-02-25T12:17:44Z</dcterms:modified>
  <cp:category/>
  <cp:contentStatus/>
</cp:coreProperties>
</file>