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/>
  <mc:AlternateContent xmlns:mc="http://schemas.openxmlformats.org/markup-compatibility/2006">
    <mc:Choice Requires="x15">
      <x15ac:absPath xmlns:x15ac="http://schemas.microsoft.com/office/spreadsheetml/2010/11/ac" url="\\pr-ureg-docs\ofreg ni\NETWORK GROUP\Price Controls\Gas TSOs GT27\01 = Approach Document\GT27_01_03 = Approach Decision\Issued\As published\"/>
    </mc:Choice>
  </mc:AlternateContent>
  <xr:revisionPtr revIDLastSave="0" documentId="13_ncr:1_{8F29ACC4-404C-4EC9-876F-F8D6D2FD30C9}" xr6:coauthVersionLast="47" xr6:coauthVersionMax="47" xr10:uidLastSave="{00000000-0000-0000-0000-000000000000}"/>
  <bookViews>
    <workbookView xWindow="28680" yWindow="-120" windowWidth="29040" windowHeight="17520" tabRatio="732" xr2:uid="{00000000-000D-0000-FFFF-FFFF00000000}"/>
  </bookViews>
  <sheets>
    <sheet name="Index" sheetId="1" r:id="rId1"/>
    <sheet name="Key " sheetId="2" r:id="rId2"/>
    <sheet name="Change Log" sheetId="18" r:id="rId3"/>
    <sheet name="Inflation" sheetId="3" r:id="rId4"/>
    <sheet name="Frontier Shift" sheetId="4" r:id="rId5"/>
    <sheet name="Table 1 - Total Costs" sheetId="5" r:id="rId6"/>
    <sheet name="Table 2 - Staff " sheetId="6" r:id="rId7"/>
    <sheet name="Table 2a - Support Staff" sheetId="7" r:id="rId8"/>
    <sheet name="Table 2b - Eng Staff " sheetId="8" r:id="rId9"/>
    <sheet name="Table 2c - GMO Staff" sheetId="9" r:id="rId10"/>
    <sheet name="Table 3 - Admin" sheetId="10" r:id="rId11"/>
    <sheet name="Table 4 - Maintenance" sheetId="11" r:id="rId12"/>
    <sheet name="Table 5 - Uncontrollable" sheetId="12" r:id="rId13"/>
    <sheet name="Table 6 - Repex" sheetId="13" r:id="rId14"/>
    <sheet name="Table 7 - Assets" sheetId="14" r:id="rId15"/>
    <sheet name="Table 8 - Cost of Capital" sheetId="15" r:id="rId16"/>
    <sheet name="Table 9 - Carbon Reporting" sheetId="16" r:id="rId17"/>
    <sheet name="Table 10 - Energy Transition" sheetId="17" r:id="rId18"/>
  </sheets>
  <definedNames>
    <definedName name="_Order1" hidden="1">255</definedName>
    <definedName name="_Order2" hidden="1">255</definedName>
    <definedName name="_xlnm.Print_Area" localSheetId="4">'Frontier Shift'!$B$2:$S$32</definedName>
    <definedName name="_xlnm.Print_Area" localSheetId="0">Index!$B$2:$G$25</definedName>
    <definedName name="_xlnm.Print_Area" localSheetId="3">Inflation!$B$2:$S$17</definedName>
    <definedName name="_xlnm.Print_Area" localSheetId="1">'Key '!$B$2:$F$12</definedName>
    <definedName name="_xlnm.Print_Area" localSheetId="5">'Table 1 - Total Costs'!$B$2:$S$108</definedName>
    <definedName name="_xlnm.Print_Area" localSheetId="17">'Table 10 - Energy Transition'!$B$2:$S$25</definedName>
    <definedName name="_xlnm.Print_Area" localSheetId="6">'Table 2 - Staff '!$B$2:$S$66</definedName>
    <definedName name="_xlnm.Print_Area" localSheetId="7">'Table 2a - Support Staff'!$B$2:$S$66</definedName>
    <definedName name="_xlnm.Print_Area" localSheetId="8">'Table 2b - Eng Staff '!$B$2:$S$66</definedName>
    <definedName name="_xlnm.Print_Area" localSheetId="9">'Table 2c - GMO Staff'!$B$2:$S$66</definedName>
    <definedName name="_xlnm.Print_Area" localSheetId="10">'Table 3 - Admin'!$B$2:$S$65</definedName>
    <definedName name="_xlnm.Print_Area" localSheetId="11">'Table 4 - Maintenance'!$B$2:$S$105</definedName>
    <definedName name="_xlnm.Print_Area" localSheetId="12">'Table 5 - Uncontrollable'!$B$2:$S$45</definedName>
    <definedName name="_xlnm.Print_Area" localSheetId="13">'Table 6 - Repex'!$B$2:$V$54</definedName>
    <definedName name="_xlnm.Print_Area" localSheetId="14">'Table 7 - Assets'!$B$2:$J$52</definedName>
    <definedName name="_xlnm.Print_Area" localSheetId="15">'Table 8 - Cost of Capital'!$B$2:$M$18</definedName>
    <definedName name="_xlnm.Print_Area" localSheetId="16">'Table 9 - Carbon Reporting'!$B$2:$M$84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04" i="5" l="1"/>
  <c r="O104" i="5"/>
  <c r="P104" i="5"/>
  <c r="Q104" i="5"/>
  <c r="N104" i="5"/>
  <c r="C24" i="1"/>
  <c r="O58" i="5"/>
  <c r="O68" i="5" s="1"/>
  <c r="O119" i="5" s="1"/>
  <c r="P58" i="5"/>
  <c r="Q58" i="5"/>
  <c r="Q68" i="5" s="1"/>
  <c r="Q119" i="5" s="1"/>
  <c r="R58" i="5"/>
  <c r="N58" i="5"/>
  <c r="I119" i="5"/>
  <c r="P14" i="3"/>
  <c r="O14" i="3"/>
  <c r="N14" i="3"/>
  <c r="P13" i="3"/>
  <c r="P23" i="4" s="1"/>
  <c r="O13" i="3"/>
  <c r="N13" i="3"/>
  <c r="Q12" i="3" s="1"/>
  <c r="L14" i="3"/>
  <c r="K14" i="3"/>
  <c r="J14" i="3"/>
  <c r="I14" i="3"/>
  <c r="H14" i="3"/>
  <c r="L13" i="3"/>
  <c r="L23" i="4" s="1"/>
  <c r="K13" i="3"/>
  <c r="J13" i="3"/>
  <c r="I13" i="3"/>
  <c r="R117" i="5"/>
  <c r="I117" i="5"/>
  <c r="L83" i="16"/>
  <c r="K83" i="16"/>
  <c r="J83" i="16"/>
  <c r="I83" i="16"/>
  <c r="H83" i="16"/>
  <c r="L77" i="16"/>
  <c r="K77" i="16"/>
  <c r="J77" i="16"/>
  <c r="I77" i="16"/>
  <c r="H77" i="16"/>
  <c r="L72" i="16"/>
  <c r="K72" i="16"/>
  <c r="J72" i="16"/>
  <c r="I72" i="16"/>
  <c r="H72" i="16"/>
  <c r="L63" i="16"/>
  <c r="K63" i="16"/>
  <c r="J63" i="16"/>
  <c r="I63" i="16"/>
  <c r="H63" i="16"/>
  <c r="L54" i="16"/>
  <c r="K54" i="16"/>
  <c r="J54" i="16"/>
  <c r="I54" i="16"/>
  <c r="H54" i="16"/>
  <c r="L49" i="16"/>
  <c r="K49" i="16"/>
  <c r="J49" i="16"/>
  <c r="I49" i="16"/>
  <c r="H49" i="16"/>
  <c r="L43" i="16"/>
  <c r="K43" i="16"/>
  <c r="J43" i="16"/>
  <c r="I43" i="16"/>
  <c r="H43" i="16"/>
  <c r="L38" i="16"/>
  <c r="K38" i="16"/>
  <c r="J38" i="16"/>
  <c r="I38" i="16"/>
  <c r="H38" i="16"/>
  <c r="L25" i="16"/>
  <c r="K25" i="16"/>
  <c r="J25" i="16"/>
  <c r="I25" i="16"/>
  <c r="H25" i="16"/>
  <c r="L14" i="16"/>
  <c r="K14" i="16"/>
  <c r="J14" i="16"/>
  <c r="I14" i="16"/>
  <c r="H14" i="16"/>
  <c r="C13" i="16"/>
  <c r="C14" i="16" s="1"/>
  <c r="C17" i="16" s="1"/>
  <c r="C18" i="16" s="1"/>
  <c r="C19" i="16" s="1"/>
  <c r="C20" i="16" s="1"/>
  <c r="C21" i="16" s="1"/>
  <c r="C22" i="16" s="1"/>
  <c r="C23" i="16" s="1"/>
  <c r="C24" i="16" s="1"/>
  <c r="C25" i="16" s="1"/>
  <c r="C28" i="16" s="1"/>
  <c r="C29" i="16" s="1"/>
  <c r="C30" i="16" s="1"/>
  <c r="C31" i="16" s="1"/>
  <c r="C32" i="16" s="1"/>
  <c r="C33" i="16" s="1"/>
  <c r="C34" i="16" s="1"/>
  <c r="C35" i="16" s="1"/>
  <c r="C36" i="16" s="1"/>
  <c r="C37" i="16" s="1"/>
  <c r="C38" i="16" s="1"/>
  <c r="C41" i="16" s="1"/>
  <c r="C42" i="16" s="1"/>
  <c r="C43" i="16" s="1"/>
  <c r="C46" i="16" s="1"/>
  <c r="C47" i="16" s="1"/>
  <c r="C48" i="16" s="1"/>
  <c r="C49" i="16" s="1"/>
  <c r="C52" i="16" s="1"/>
  <c r="C53" i="16" s="1"/>
  <c r="C54" i="16" s="1"/>
  <c r="C57" i="16" s="1"/>
  <c r="C58" i="16" s="1"/>
  <c r="C59" i="16" s="1"/>
  <c r="C60" i="16" s="1"/>
  <c r="C61" i="16" s="1"/>
  <c r="C62" i="16" s="1"/>
  <c r="C63" i="16" s="1"/>
  <c r="C66" i="16" s="1"/>
  <c r="C67" i="16" s="1"/>
  <c r="C68" i="16" s="1"/>
  <c r="C69" i="16" s="1"/>
  <c r="C70" i="16" s="1"/>
  <c r="C71" i="16" s="1"/>
  <c r="C72" i="16" s="1"/>
  <c r="C75" i="16" s="1"/>
  <c r="C76" i="16" s="1"/>
  <c r="C77" i="16" s="1"/>
  <c r="C80" i="16" s="1"/>
  <c r="C81" i="16" s="1"/>
  <c r="C82" i="16" s="1"/>
  <c r="C83" i="16" s="1"/>
  <c r="L7" i="16"/>
  <c r="K7" i="16"/>
  <c r="J7" i="16"/>
  <c r="I7" i="16"/>
  <c r="H7" i="16"/>
  <c r="L6" i="16"/>
  <c r="K6" i="16"/>
  <c r="J6" i="16"/>
  <c r="I6" i="16"/>
  <c r="H6" i="16"/>
  <c r="H5" i="16"/>
  <c r="L15" i="15"/>
  <c r="K15" i="15"/>
  <c r="J15" i="15"/>
  <c r="I15" i="15"/>
  <c r="H15" i="15"/>
  <c r="C13" i="15"/>
  <c r="C14" i="15" s="1"/>
  <c r="C15" i="15" s="1"/>
  <c r="C16" i="15" s="1"/>
  <c r="L7" i="15"/>
  <c r="K7" i="15"/>
  <c r="J7" i="15"/>
  <c r="I7" i="15"/>
  <c r="H7" i="15"/>
  <c r="L6" i="15"/>
  <c r="K6" i="15"/>
  <c r="J6" i="15"/>
  <c r="I6" i="15"/>
  <c r="H6" i="15"/>
  <c r="H5" i="15"/>
  <c r="R47" i="13"/>
  <c r="Q47" i="13"/>
  <c r="P47" i="13"/>
  <c r="O47" i="13"/>
  <c r="N47" i="13"/>
  <c r="L47" i="13"/>
  <c r="K47" i="13"/>
  <c r="J47" i="13"/>
  <c r="I47" i="13"/>
  <c r="H47" i="13"/>
  <c r="R46" i="13"/>
  <c r="Q46" i="13"/>
  <c r="P46" i="13"/>
  <c r="O46" i="13"/>
  <c r="N46" i="13"/>
  <c r="L46" i="13"/>
  <c r="K46" i="13"/>
  <c r="J46" i="13"/>
  <c r="I46" i="13"/>
  <c r="H46" i="13"/>
  <c r="N45" i="13"/>
  <c r="C37" i="13"/>
  <c r="C38" i="13" s="1"/>
  <c r="C52" i="13" s="1"/>
  <c r="C58" i="13" s="1"/>
  <c r="R32" i="13"/>
  <c r="Q32" i="13"/>
  <c r="P32" i="13"/>
  <c r="O32" i="13"/>
  <c r="N32" i="13"/>
  <c r="L32" i="13"/>
  <c r="K32" i="13"/>
  <c r="J32" i="13"/>
  <c r="I32" i="13"/>
  <c r="H32" i="13"/>
  <c r="R31" i="13"/>
  <c r="Q31" i="13"/>
  <c r="P31" i="13"/>
  <c r="O31" i="13"/>
  <c r="N31" i="13"/>
  <c r="L31" i="13"/>
  <c r="K31" i="13"/>
  <c r="J31" i="13"/>
  <c r="I31" i="13"/>
  <c r="H31" i="13"/>
  <c r="N30" i="13"/>
  <c r="R23" i="13"/>
  <c r="Q23" i="13"/>
  <c r="P23" i="13"/>
  <c r="O23" i="13"/>
  <c r="N23" i="13"/>
  <c r="L23" i="13"/>
  <c r="K23" i="13"/>
  <c r="J23" i="13"/>
  <c r="I23" i="13"/>
  <c r="H23" i="13"/>
  <c r="R7" i="13"/>
  <c r="Q7" i="13"/>
  <c r="P7" i="13"/>
  <c r="O7" i="13"/>
  <c r="N7" i="13"/>
  <c r="L7" i="13"/>
  <c r="K7" i="13"/>
  <c r="J7" i="13"/>
  <c r="I7" i="13"/>
  <c r="H7" i="13"/>
  <c r="R6" i="13"/>
  <c r="Q6" i="13"/>
  <c r="P6" i="13"/>
  <c r="O6" i="13"/>
  <c r="N6" i="13"/>
  <c r="L6" i="13"/>
  <c r="K6" i="13"/>
  <c r="J6" i="13"/>
  <c r="I6" i="13"/>
  <c r="H6" i="13"/>
  <c r="N5" i="13"/>
  <c r="C50" i="12"/>
  <c r="C51" i="12" s="1"/>
  <c r="C52" i="12" s="1"/>
  <c r="C53" i="12" s="1"/>
  <c r="R43" i="12"/>
  <c r="Q43" i="12"/>
  <c r="P43" i="12"/>
  <c r="O43" i="12"/>
  <c r="N43" i="12"/>
  <c r="L43" i="12"/>
  <c r="K43" i="12"/>
  <c r="J43" i="12"/>
  <c r="I43" i="12"/>
  <c r="H43" i="12"/>
  <c r="R42" i="12"/>
  <c r="Q42" i="12"/>
  <c r="P42" i="12"/>
  <c r="O42" i="12"/>
  <c r="N42" i="12"/>
  <c r="L42" i="12"/>
  <c r="K42" i="12"/>
  <c r="J42" i="12"/>
  <c r="I42" i="12"/>
  <c r="H42" i="12"/>
  <c r="R41" i="12"/>
  <c r="Q41" i="12"/>
  <c r="P41" i="12"/>
  <c r="O41" i="12"/>
  <c r="N41" i="12"/>
  <c r="L41" i="12"/>
  <c r="K41" i="12"/>
  <c r="J41" i="12"/>
  <c r="I41" i="12"/>
  <c r="H41" i="12"/>
  <c r="R40" i="12"/>
  <c r="Q40" i="12"/>
  <c r="P40" i="12"/>
  <c r="O40" i="12"/>
  <c r="N40" i="12"/>
  <c r="L40" i="12"/>
  <c r="K40" i="12"/>
  <c r="J40" i="12"/>
  <c r="I40" i="12"/>
  <c r="H40" i="12"/>
  <c r="R39" i="12"/>
  <c r="Q39" i="12"/>
  <c r="P39" i="12"/>
  <c r="O39" i="12"/>
  <c r="N39" i="12"/>
  <c r="L39" i="12"/>
  <c r="K39" i="12"/>
  <c r="J39" i="12"/>
  <c r="I39" i="12"/>
  <c r="H39" i="12"/>
  <c r="R25" i="12"/>
  <c r="Q25" i="12"/>
  <c r="P25" i="12"/>
  <c r="O25" i="12"/>
  <c r="N25" i="12"/>
  <c r="L25" i="12"/>
  <c r="K25" i="12"/>
  <c r="J25" i="12"/>
  <c r="I25" i="12"/>
  <c r="H25" i="12"/>
  <c r="C13" i="12"/>
  <c r="C14" i="12" s="1"/>
  <c r="C15" i="12" s="1"/>
  <c r="C18" i="12" s="1"/>
  <c r="C19" i="12" s="1"/>
  <c r="C20" i="12" s="1"/>
  <c r="C23" i="12" s="1"/>
  <c r="C24" i="12" s="1"/>
  <c r="C25" i="12" s="1"/>
  <c r="C26" i="12" s="1"/>
  <c r="C27" i="12" s="1"/>
  <c r="C30" i="12" s="1"/>
  <c r="C31" i="12" s="1"/>
  <c r="C32" i="12" s="1"/>
  <c r="C33" i="12" s="1"/>
  <c r="C36" i="12" s="1"/>
  <c r="C39" i="12" s="1"/>
  <c r="C40" i="12" s="1"/>
  <c r="C41" i="12" s="1"/>
  <c r="C42" i="12" s="1"/>
  <c r="C43" i="12" s="1"/>
  <c r="R7" i="12"/>
  <c r="Q7" i="12"/>
  <c r="P7" i="12"/>
  <c r="O7" i="12"/>
  <c r="N7" i="12"/>
  <c r="L7" i="12"/>
  <c r="K7" i="12"/>
  <c r="J7" i="12"/>
  <c r="I7" i="12"/>
  <c r="H7" i="12"/>
  <c r="R6" i="12"/>
  <c r="Q6" i="12"/>
  <c r="P6" i="12"/>
  <c r="O6" i="12"/>
  <c r="N6" i="12"/>
  <c r="L6" i="12"/>
  <c r="K6" i="12"/>
  <c r="J6" i="12"/>
  <c r="I6" i="12"/>
  <c r="H6" i="12"/>
  <c r="N5" i="12"/>
  <c r="R97" i="11"/>
  <c r="Q97" i="11"/>
  <c r="P97" i="11"/>
  <c r="O97" i="11"/>
  <c r="N97" i="11"/>
  <c r="L97" i="11"/>
  <c r="K97" i="11"/>
  <c r="J97" i="11"/>
  <c r="I97" i="11"/>
  <c r="H97" i="11"/>
  <c r="R96" i="11"/>
  <c r="Q96" i="11"/>
  <c r="P96" i="11"/>
  <c r="O96" i="11"/>
  <c r="N96" i="11"/>
  <c r="L96" i="11"/>
  <c r="K96" i="11"/>
  <c r="J96" i="11"/>
  <c r="I96" i="11"/>
  <c r="H96" i="11"/>
  <c r="N95" i="11"/>
  <c r="C87" i="11"/>
  <c r="C88" i="11" s="1"/>
  <c r="C102" i="11" s="1"/>
  <c r="C103" i="11" s="1"/>
  <c r="C109" i="11" s="1"/>
  <c r="C110" i="11" s="1"/>
  <c r="C111" i="11" s="1"/>
  <c r="C112" i="11" s="1"/>
  <c r="C113" i="11" s="1"/>
  <c r="C114" i="11" s="1"/>
  <c r="R82" i="11"/>
  <c r="Q82" i="11"/>
  <c r="P82" i="11"/>
  <c r="O82" i="11"/>
  <c r="N82" i="11"/>
  <c r="L82" i="11"/>
  <c r="K82" i="11"/>
  <c r="J82" i="11"/>
  <c r="I82" i="11"/>
  <c r="H82" i="11"/>
  <c r="R81" i="11"/>
  <c r="Q81" i="11"/>
  <c r="P81" i="11"/>
  <c r="O81" i="11"/>
  <c r="N81" i="11"/>
  <c r="L81" i="11"/>
  <c r="K81" i="11"/>
  <c r="J81" i="11"/>
  <c r="I81" i="11"/>
  <c r="H81" i="11"/>
  <c r="N80" i="11"/>
  <c r="R64" i="11"/>
  <c r="Q64" i="11"/>
  <c r="P64" i="11"/>
  <c r="O64" i="11"/>
  <c r="N64" i="11"/>
  <c r="L64" i="11"/>
  <c r="K64" i="11"/>
  <c r="J64" i="11"/>
  <c r="I64" i="11"/>
  <c r="H64" i="11"/>
  <c r="C53" i="11"/>
  <c r="C54" i="11" s="1"/>
  <c r="C55" i="11" s="1"/>
  <c r="C56" i="11" s="1"/>
  <c r="C57" i="11" s="1"/>
  <c r="C58" i="11" s="1"/>
  <c r="C59" i="11" s="1"/>
  <c r="C60" i="11" s="1"/>
  <c r="C63" i="11" s="1"/>
  <c r="C64" i="11" s="1"/>
  <c r="C69" i="11" s="1"/>
  <c r="R50" i="11"/>
  <c r="Q50" i="11"/>
  <c r="P50" i="11"/>
  <c r="O50" i="11"/>
  <c r="N50" i="11"/>
  <c r="L50" i="11"/>
  <c r="K50" i="11"/>
  <c r="J50" i="11"/>
  <c r="I50" i="11"/>
  <c r="H50" i="11"/>
  <c r="R36" i="11"/>
  <c r="R41" i="11" s="1"/>
  <c r="Q36" i="11"/>
  <c r="Q41" i="11" s="1"/>
  <c r="P36" i="11"/>
  <c r="P41" i="11" s="1"/>
  <c r="O36" i="11"/>
  <c r="O41" i="11" s="1"/>
  <c r="N36" i="11"/>
  <c r="N41" i="11" s="1"/>
  <c r="L36" i="11"/>
  <c r="L41" i="11" s="1"/>
  <c r="K36" i="11"/>
  <c r="K41" i="11" s="1"/>
  <c r="J36" i="11"/>
  <c r="J41" i="11" s="1"/>
  <c r="I36" i="11"/>
  <c r="I41" i="11" s="1"/>
  <c r="H36" i="11"/>
  <c r="H41" i="11" s="1"/>
  <c r="R28" i="11"/>
  <c r="Q28" i="11"/>
  <c r="P28" i="11"/>
  <c r="O28" i="11"/>
  <c r="N28" i="11"/>
  <c r="L28" i="11"/>
  <c r="K28" i="11"/>
  <c r="J28" i="11"/>
  <c r="I28" i="11"/>
  <c r="H28" i="11"/>
  <c r="R22" i="11"/>
  <c r="Q22" i="11"/>
  <c r="P22" i="11"/>
  <c r="O22" i="11"/>
  <c r="N22" i="11"/>
  <c r="L22" i="11"/>
  <c r="K22" i="11"/>
  <c r="J22" i="11"/>
  <c r="I22" i="11"/>
  <c r="H22" i="11"/>
  <c r="R15" i="11"/>
  <c r="Q15" i="11"/>
  <c r="P15" i="11"/>
  <c r="O15" i="11"/>
  <c r="N15" i="11"/>
  <c r="L15" i="11"/>
  <c r="K15" i="11"/>
  <c r="J15" i="11"/>
  <c r="I15" i="11"/>
  <c r="H15" i="11"/>
  <c r="C13" i="11"/>
  <c r="C14" i="11" s="1"/>
  <c r="C15" i="11" s="1"/>
  <c r="C18" i="11" s="1"/>
  <c r="C19" i="11" s="1"/>
  <c r="C20" i="11" s="1"/>
  <c r="C21" i="11" s="1"/>
  <c r="C22" i="11" s="1"/>
  <c r="C25" i="11" s="1"/>
  <c r="C26" i="11" s="1"/>
  <c r="C27" i="11" s="1"/>
  <c r="C28" i="11" s="1"/>
  <c r="C31" i="11" s="1"/>
  <c r="C32" i="11" s="1"/>
  <c r="C33" i="11" s="1"/>
  <c r="C34" i="11" s="1"/>
  <c r="C35" i="11" s="1"/>
  <c r="C36" i="11" s="1"/>
  <c r="C41" i="11" s="1"/>
  <c r="C44" i="11" s="1"/>
  <c r="C45" i="11" s="1"/>
  <c r="C46" i="11" s="1"/>
  <c r="C49" i="11" s="1"/>
  <c r="R7" i="11"/>
  <c r="Q7" i="11"/>
  <c r="P7" i="11"/>
  <c r="O7" i="11"/>
  <c r="N7" i="11"/>
  <c r="L7" i="11"/>
  <c r="K7" i="11"/>
  <c r="J7" i="11"/>
  <c r="I7" i="11"/>
  <c r="H7" i="11"/>
  <c r="R6" i="11"/>
  <c r="Q6" i="11"/>
  <c r="P6" i="11"/>
  <c r="O6" i="11"/>
  <c r="N6" i="11"/>
  <c r="L6" i="11"/>
  <c r="K6" i="11"/>
  <c r="J6" i="11"/>
  <c r="I6" i="11"/>
  <c r="H6" i="11"/>
  <c r="N5" i="11"/>
  <c r="R58" i="10"/>
  <c r="Q58" i="10"/>
  <c r="P58" i="10"/>
  <c r="O58" i="10"/>
  <c r="N58" i="10"/>
  <c r="L58" i="10"/>
  <c r="K58" i="10"/>
  <c r="J58" i="10"/>
  <c r="I58" i="10"/>
  <c r="H58" i="10"/>
  <c r="R57" i="10"/>
  <c r="Q57" i="10"/>
  <c r="P57" i="10"/>
  <c r="O57" i="10"/>
  <c r="N57" i="10"/>
  <c r="L57" i="10"/>
  <c r="K57" i="10"/>
  <c r="J57" i="10"/>
  <c r="I57" i="10"/>
  <c r="H57" i="10"/>
  <c r="N56" i="10"/>
  <c r="R43" i="10"/>
  <c r="Q43" i="10"/>
  <c r="P43" i="10"/>
  <c r="O43" i="10"/>
  <c r="N43" i="10"/>
  <c r="L43" i="10"/>
  <c r="K43" i="10"/>
  <c r="J43" i="10"/>
  <c r="I43" i="10"/>
  <c r="H43" i="10"/>
  <c r="R42" i="10"/>
  <c r="Q42" i="10"/>
  <c r="P42" i="10"/>
  <c r="O42" i="10"/>
  <c r="N42" i="10"/>
  <c r="L42" i="10"/>
  <c r="K42" i="10"/>
  <c r="J42" i="10"/>
  <c r="I42" i="10"/>
  <c r="H42" i="10"/>
  <c r="N41" i="10"/>
  <c r="R31" i="10"/>
  <c r="Q31" i="10"/>
  <c r="P31" i="10"/>
  <c r="O31" i="10"/>
  <c r="N31" i="10"/>
  <c r="L31" i="10"/>
  <c r="K31" i="10"/>
  <c r="J31" i="10"/>
  <c r="I31" i="10"/>
  <c r="H31" i="10"/>
  <c r="R25" i="10"/>
  <c r="Q25" i="10"/>
  <c r="P25" i="10"/>
  <c r="O25" i="10"/>
  <c r="N25" i="10"/>
  <c r="L25" i="10"/>
  <c r="K25" i="10"/>
  <c r="J25" i="10"/>
  <c r="I25" i="10"/>
  <c r="H25" i="10"/>
  <c r="R20" i="10"/>
  <c r="Q20" i="10"/>
  <c r="P20" i="10"/>
  <c r="O20" i="10"/>
  <c r="N20" i="10"/>
  <c r="L20" i="10"/>
  <c r="K20" i="10"/>
  <c r="J20" i="10"/>
  <c r="I20" i="10"/>
  <c r="H20" i="10"/>
  <c r="C15" i="10"/>
  <c r="C16" i="10" s="1"/>
  <c r="C17" i="10" s="1"/>
  <c r="C18" i="10" s="1"/>
  <c r="C19" i="10" s="1"/>
  <c r="C20" i="10" s="1"/>
  <c r="C23" i="10" s="1"/>
  <c r="C24" i="10" s="1"/>
  <c r="C25" i="10" s="1"/>
  <c r="C28" i="10" s="1"/>
  <c r="C29" i="10" s="1"/>
  <c r="C30" i="10" s="1"/>
  <c r="C31" i="10" s="1"/>
  <c r="C34" i="10" s="1"/>
  <c r="C48" i="10" s="1"/>
  <c r="C49" i="10" s="1"/>
  <c r="C63" i="10" s="1"/>
  <c r="C69" i="10" s="1"/>
  <c r="C70" i="10" s="1"/>
  <c r="C71" i="10" s="1"/>
  <c r="C72" i="10" s="1"/>
  <c r="C73" i="10" s="1"/>
  <c r="R7" i="10"/>
  <c r="Q7" i="10"/>
  <c r="P7" i="10"/>
  <c r="O7" i="10"/>
  <c r="N7" i="10"/>
  <c r="L7" i="10"/>
  <c r="K7" i="10"/>
  <c r="J7" i="10"/>
  <c r="I7" i="10"/>
  <c r="H7" i="10"/>
  <c r="R6" i="10"/>
  <c r="Q6" i="10"/>
  <c r="P6" i="10"/>
  <c r="O6" i="10"/>
  <c r="N6" i="10"/>
  <c r="L6" i="10"/>
  <c r="K6" i="10"/>
  <c r="J6" i="10"/>
  <c r="I6" i="10"/>
  <c r="H6" i="10"/>
  <c r="N5" i="10"/>
  <c r="R59" i="9"/>
  <c r="Q59" i="9"/>
  <c r="P59" i="9"/>
  <c r="O59" i="9"/>
  <c r="N59" i="9"/>
  <c r="L59" i="9"/>
  <c r="K59" i="9"/>
  <c r="J59" i="9"/>
  <c r="I59" i="9"/>
  <c r="H59" i="9"/>
  <c r="R58" i="9"/>
  <c r="Q58" i="9"/>
  <c r="P58" i="9"/>
  <c r="O58" i="9"/>
  <c r="N58" i="9"/>
  <c r="L58" i="9"/>
  <c r="K58" i="9"/>
  <c r="J58" i="9"/>
  <c r="I58" i="9"/>
  <c r="H58" i="9"/>
  <c r="N57" i="9"/>
  <c r="R44" i="9"/>
  <c r="Q44" i="9"/>
  <c r="P44" i="9"/>
  <c r="O44" i="9"/>
  <c r="N44" i="9"/>
  <c r="L44" i="9"/>
  <c r="K44" i="9"/>
  <c r="J44" i="9"/>
  <c r="I44" i="9"/>
  <c r="H44" i="9"/>
  <c r="R43" i="9"/>
  <c r="Q43" i="9"/>
  <c r="P43" i="9"/>
  <c r="O43" i="9"/>
  <c r="N43" i="9"/>
  <c r="L43" i="9"/>
  <c r="K43" i="9"/>
  <c r="J43" i="9"/>
  <c r="I43" i="9"/>
  <c r="H43" i="9"/>
  <c r="N42" i="9"/>
  <c r="R29" i="9"/>
  <c r="Q29" i="9"/>
  <c r="P29" i="9"/>
  <c r="O29" i="9"/>
  <c r="N29" i="9"/>
  <c r="L29" i="9"/>
  <c r="K29" i="9"/>
  <c r="J29" i="9"/>
  <c r="I29" i="9"/>
  <c r="H29" i="9"/>
  <c r="R24" i="9"/>
  <c r="R35" i="9" s="1"/>
  <c r="Q24" i="9"/>
  <c r="Q35" i="9" s="1"/>
  <c r="P24" i="9"/>
  <c r="P35" i="9" s="1"/>
  <c r="O24" i="9"/>
  <c r="O35" i="9" s="1"/>
  <c r="N24" i="9"/>
  <c r="N35" i="9" s="1"/>
  <c r="L24" i="9"/>
  <c r="L35" i="9" s="1"/>
  <c r="L70" i="9" s="1"/>
  <c r="K24" i="9"/>
  <c r="K35" i="9" s="1"/>
  <c r="K70" i="9" s="1"/>
  <c r="J24" i="9"/>
  <c r="J35" i="9" s="1"/>
  <c r="J70" i="9" s="1"/>
  <c r="I24" i="9"/>
  <c r="I35" i="9" s="1"/>
  <c r="I70" i="9" s="1"/>
  <c r="H24" i="9"/>
  <c r="H35" i="9" s="1"/>
  <c r="H70" i="9" s="1"/>
  <c r="R17" i="9"/>
  <c r="Q17" i="9"/>
  <c r="P17" i="9"/>
  <c r="O17" i="9"/>
  <c r="N17" i="9"/>
  <c r="L17" i="9"/>
  <c r="K17" i="9"/>
  <c r="J17" i="9"/>
  <c r="I17" i="9"/>
  <c r="H17" i="9"/>
  <c r="C13" i="9"/>
  <c r="C14" i="9" s="1"/>
  <c r="C15" i="9" s="1"/>
  <c r="C16" i="9" s="1"/>
  <c r="C17" i="9" s="1"/>
  <c r="C20" i="9" s="1"/>
  <c r="C21" i="9" s="1"/>
  <c r="C22" i="9" s="1"/>
  <c r="C23" i="9" s="1"/>
  <c r="C24" i="9" s="1"/>
  <c r="C27" i="9" s="1"/>
  <c r="C28" i="9" s="1"/>
  <c r="C29" i="9" s="1"/>
  <c r="C32" i="9" s="1"/>
  <c r="C35" i="9" s="1"/>
  <c r="C49" i="9" s="1"/>
  <c r="C50" i="9" s="1"/>
  <c r="C64" i="9" s="1"/>
  <c r="C70" i="9" s="1"/>
  <c r="R7" i="9"/>
  <c r="Q7" i="9"/>
  <c r="P7" i="9"/>
  <c r="O7" i="9"/>
  <c r="N7" i="9"/>
  <c r="L7" i="9"/>
  <c r="K7" i="9"/>
  <c r="J7" i="9"/>
  <c r="I7" i="9"/>
  <c r="H7" i="9"/>
  <c r="R6" i="9"/>
  <c r="Q6" i="9"/>
  <c r="P6" i="9"/>
  <c r="O6" i="9"/>
  <c r="N6" i="9"/>
  <c r="L6" i="9"/>
  <c r="K6" i="9"/>
  <c r="J6" i="9"/>
  <c r="I6" i="9"/>
  <c r="H6" i="9"/>
  <c r="N5" i="9"/>
  <c r="R59" i="8"/>
  <c r="Q59" i="8"/>
  <c r="P59" i="8"/>
  <c r="O59" i="8"/>
  <c r="N59" i="8"/>
  <c r="L59" i="8"/>
  <c r="K59" i="8"/>
  <c r="J59" i="8"/>
  <c r="I59" i="8"/>
  <c r="H59" i="8"/>
  <c r="R58" i="8"/>
  <c r="Q58" i="8"/>
  <c r="P58" i="8"/>
  <c r="O58" i="8"/>
  <c r="N58" i="8"/>
  <c r="L58" i="8"/>
  <c r="K58" i="8"/>
  <c r="J58" i="8"/>
  <c r="I58" i="8"/>
  <c r="H58" i="8"/>
  <c r="N57" i="8"/>
  <c r="R44" i="8"/>
  <c r="Q44" i="8"/>
  <c r="P44" i="8"/>
  <c r="O44" i="8"/>
  <c r="N44" i="8"/>
  <c r="L44" i="8"/>
  <c r="K44" i="8"/>
  <c r="J44" i="8"/>
  <c r="I44" i="8"/>
  <c r="H44" i="8"/>
  <c r="R43" i="8"/>
  <c r="Q43" i="8"/>
  <c r="P43" i="8"/>
  <c r="O43" i="8"/>
  <c r="N43" i="8"/>
  <c r="L43" i="8"/>
  <c r="K43" i="8"/>
  <c r="J43" i="8"/>
  <c r="I43" i="8"/>
  <c r="H43" i="8"/>
  <c r="N42" i="8"/>
  <c r="R29" i="8"/>
  <c r="Q29" i="8"/>
  <c r="P29" i="8"/>
  <c r="O29" i="8"/>
  <c r="N29" i="8"/>
  <c r="L29" i="8"/>
  <c r="K29" i="8"/>
  <c r="J29" i="8"/>
  <c r="I29" i="8"/>
  <c r="H29" i="8"/>
  <c r="R24" i="8"/>
  <c r="R35" i="8" s="1"/>
  <c r="Q24" i="8"/>
  <c r="Q35" i="8" s="1"/>
  <c r="P24" i="8"/>
  <c r="P35" i="8" s="1"/>
  <c r="O24" i="8"/>
  <c r="O35" i="8" s="1"/>
  <c r="N24" i="8"/>
  <c r="N35" i="8" s="1"/>
  <c r="L24" i="8"/>
  <c r="L35" i="8" s="1"/>
  <c r="K24" i="8"/>
  <c r="K35" i="8" s="1"/>
  <c r="J24" i="8"/>
  <c r="J35" i="8" s="1"/>
  <c r="I24" i="8"/>
  <c r="I35" i="8" s="1"/>
  <c r="H24" i="8"/>
  <c r="H35" i="8" s="1"/>
  <c r="R17" i="8"/>
  <c r="Q17" i="8"/>
  <c r="P17" i="8"/>
  <c r="O17" i="8"/>
  <c r="N17" i="8"/>
  <c r="L17" i="8"/>
  <c r="K17" i="8"/>
  <c r="J17" i="8"/>
  <c r="I17" i="8"/>
  <c r="H17" i="8"/>
  <c r="C13" i="8"/>
  <c r="C14" i="8" s="1"/>
  <c r="C15" i="8" s="1"/>
  <c r="C16" i="8" s="1"/>
  <c r="C17" i="8" s="1"/>
  <c r="C20" i="8" s="1"/>
  <c r="C21" i="8" s="1"/>
  <c r="C22" i="8" s="1"/>
  <c r="C23" i="8" s="1"/>
  <c r="C24" i="8" s="1"/>
  <c r="C27" i="8" s="1"/>
  <c r="C28" i="8" s="1"/>
  <c r="C29" i="8" s="1"/>
  <c r="C32" i="8" s="1"/>
  <c r="C35" i="8" s="1"/>
  <c r="C49" i="8" s="1"/>
  <c r="C50" i="8" s="1"/>
  <c r="C64" i="8" s="1"/>
  <c r="C70" i="8" s="1"/>
  <c r="R7" i="8"/>
  <c r="Q7" i="8"/>
  <c r="P7" i="8"/>
  <c r="O7" i="8"/>
  <c r="N7" i="8"/>
  <c r="L7" i="8"/>
  <c r="K7" i="8"/>
  <c r="J7" i="8"/>
  <c r="I7" i="8"/>
  <c r="H7" i="8"/>
  <c r="R6" i="8"/>
  <c r="Q6" i="8"/>
  <c r="P6" i="8"/>
  <c r="O6" i="8"/>
  <c r="N6" i="8"/>
  <c r="L6" i="8"/>
  <c r="K6" i="8"/>
  <c r="J6" i="8"/>
  <c r="I6" i="8"/>
  <c r="H6" i="8"/>
  <c r="N5" i="8"/>
  <c r="R59" i="7"/>
  <c r="Q59" i="7"/>
  <c r="P59" i="7"/>
  <c r="O59" i="7"/>
  <c r="N59" i="7"/>
  <c r="L59" i="7"/>
  <c r="K59" i="7"/>
  <c r="J59" i="7"/>
  <c r="I59" i="7"/>
  <c r="H59" i="7"/>
  <c r="R58" i="7"/>
  <c r="Q58" i="7"/>
  <c r="P58" i="7"/>
  <c r="O58" i="7"/>
  <c r="N58" i="7"/>
  <c r="L58" i="7"/>
  <c r="K58" i="7"/>
  <c r="J58" i="7"/>
  <c r="I58" i="7"/>
  <c r="H58" i="7"/>
  <c r="N57" i="7"/>
  <c r="R44" i="7"/>
  <c r="Q44" i="7"/>
  <c r="P44" i="7"/>
  <c r="O44" i="7"/>
  <c r="N44" i="7"/>
  <c r="L44" i="7"/>
  <c r="K44" i="7"/>
  <c r="J44" i="7"/>
  <c r="I44" i="7"/>
  <c r="H44" i="7"/>
  <c r="R43" i="7"/>
  <c r="Q43" i="7"/>
  <c r="P43" i="7"/>
  <c r="O43" i="7"/>
  <c r="N43" i="7"/>
  <c r="L43" i="7"/>
  <c r="K43" i="7"/>
  <c r="J43" i="7"/>
  <c r="I43" i="7"/>
  <c r="H43" i="7"/>
  <c r="N42" i="7"/>
  <c r="R29" i="7"/>
  <c r="Q29" i="7"/>
  <c r="P29" i="7"/>
  <c r="O29" i="7"/>
  <c r="N29" i="7"/>
  <c r="L29" i="7"/>
  <c r="K29" i="7"/>
  <c r="J29" i="7"/>
  <c r="I29" i="7"/>
  <c r="H29" i="7"/>
  <c r="R24" i="7"/>
  <c r="R35" i="7" s="1"/>
  <c r="Q24" i="7"/>
  <c r="Q35" i="7" s="1"/>
  <c r="P24" i="7"/>
  <c r="P35" i="7" s="1"/>
  <c r="O24" i="7"/>
  <c r="O35" i="7" s="1"/>
  <c r="N24" i="7"/>
  <c r="N35" i="7" s="1"/>
  <c r="L24" i="7"/>
  <c r="L35" i="7" s="1"/>
  <c r="K24" i="7"/>
  <c r="K35" i="7" s="1"/>
  <c r="J24" i="7"/>
  <c r="J35" i="7" s="1"/>
  <c r="I24" i="7"/>
  <c r="I35" i="7" s="1"/>
  <c r="H24" i="7"/>
  <c r="H35" i="7" s="1"/>
  <c r="R17" i="7"/>
  <c r="Q17" i="7"/>
  <c r="P17" i="7"/>
  <c r="O17" i="7"/>
  <c r="N17" i="7"/>
  <c r="L17" i="7"/>
  <c r="K17" i="7"/>
  <c r="J17" i="7"/>
  <c r="I17" i="7"/>
  <c r="H17" i="7"/>
  <c r="C13" i="7"/>
  <c r="C14" i="7" s="1"/>
  <c r="C15" i="7" s="1"/>
  <c r="C16" i="7" s="1"/>
  <c r="C17" i="7" s="1"/>
  <c r="C20" i="7" s="1"/>
  <c r="C21" i="7" s="1"/>
  <c r="C22" i="7" s="1"/>
  <c r="C23" i="7" s="1"/>
  <c r="C24" i="7" s="1"/>
  <c r="C27" i="7" s="1"/>
  <c r="C28" i="7" s="1"/>
  <c r="C29" i="7" s="1"/>
  <c r="C32" i="7" s="1"/>
  <c r="C35" i="7" s="1"/>
  <c r="C49" i="7" s="1"/>
  <c r="C50" i="7" s="1"/>
  <c r="C64" i="7" s="1"/>
  <c r="C70" i="7" s="1"/>
  <c r="R7" i="7"/>
  <c r="Q7" i="7"/>
  <c r="P7" i="7"/>
  <c r="O7" i="7"/>
  <c r="N7" i="7"/>
  <c r="L7" i="7"/>
  <c r="K7" i="7"/>
  <c r="J7" i="7"/>
  <c r="I7" i="7"/>
  <c r="H7" i="7"/>
  <c r="R6" i="7"/>
  <c r="Q6" i="7"/>
  <c r="P6" i="7"/>
  <c r="O6" i="7"/>
  <c r="N6" i="7"/>
  <c r="L6" i="7"/>
  <c r="K6" i="7"/>
  <c r="J6" i="7"/>
  <c r="I6" i="7"/>
  <c r="H6" i="7"/>
  <c r="N5" i="7"/>
  <c r="R59" i="6"/>
  <c r="Q59" i="6"/>
  <c r="P59" i="6"/>
  <c r="O59" i="6"/>
  <c r="N59" i="6"/>
  <c r="L59" i="6"/>
  <c r="K59" i="6"/>
  <c r="J59" i="6"/>
  <c r="I59" i="6"/>
  <c r="H59" i="6"/>
  <c r="R58" i="6"/>
  <c r="Q58" i="6"/>
  <c r="P58" i="6"/>
  <c r="O58" i="6"/>
  <c r="N58" i="6"/>
  <c r="L58" i="6"/>
  <c r="K58" i="6"/>
  <c r="J58" i="6"/>
  <c r="I58" i="6"/>
  <c r="H58" i="6"/>
  <c r="N57" i="6"/>
  <c r="R44" i="6"/>
  <c r="Q44" i="6"/>
  <c r="P44" i="6"/>
  <c r="O44" i="6"/>
  <c r="N44" i="6"/>
  <c r="L44" i="6"/>
  <c r="K44" i="6"/>
  <c r="J44" i="6"/>
  <c r="I44" i="6"/>
  <c r="H44" i="6"/>
  <c r="R43" i="6"/>
  <c r="Q43" i="6"/>
  <c r="P43" i="6"/>
  <c r="O43" i="6"/>
  <c r="N43" i="6"/>
  <c r="L43" i="6"/>
  <c r="K43" i="6"/>
  <c r="J43" i="6"/>
  <c r="I43" i="6"/>
  <c r="H43" i="6"/>
  <c r="N42" i="6"/>
  <c r="R32" i="6"/>
  <c r="Q32" i="6"/>
  <c r="P32" i="6"/>
  <c r="O32" i="6"/>
  <c r="N32" i="6"/>
  <c r="L32" i="6"/>
  <c r="K32" i="6"/>
  <c r="J32" i="6"/>
  <c r="I32" i="6"/>
  <c r="H32" i="6"/>
  <c r="R28" i="6"/>
  <c r="Q28" i="6"/>
  <c r="P28" i="6"/>
  <c r="O28" i="6"/>
  <c r="N28" i="6"/>
  <c r="L28" i="6"/>
  <c r="K28" i="6"/>
  <c r="J28" i="6"/>
  <c r="I28" i="6"/>
  <c r="H28" i="6"/>
  <c r="R27" i="6"/>
  <c r="R29" i="6" s="1"/>
  <c r="Q27" i="6"/>
  <c r="Q29" i="6" s="1"/>
  <c r="P27" i="6"/>
  <c r="P29" i="6" s="1"/>
  <c r="O27" i="6"/>
  <c r="O29" i="6" s="1"/>
  <c r="N27" i="6"/>
  <c r="N29" i="6" s="1"/>
  <c r="L27" i="6"/>
  <c r="L29" i="6" s="1"/>
  <c r="K27" i="6"/>
  <c r="K29" i="6" s="1"/>
  <c r="J27" i="6"/>
  <c r="J29" i="6" s="1"/>
  <c r="I27" i="6"/>
  <c r="I29" i="6" s="1"/>
  <c r="H27" i="6"/>
  <c r="H29" i="6" s="1"/>
  <c r="R23" i="6"/>
  <c r="Q23" i="6"/>
  <c r="P23" i="6"/>
  <c r="O23" i="6"/>
  <c r="N23" i="6"/>
  <c r="L23" i="6"/>
  <c r="K23" i="6"/>
  <c r="J23" i="6"/>
  <c r="I23" i="6"/>
  <c r="H23" i="6"/>
  <c r="R22" i="6"/>
  <c r="Q22" i="6"/>
  <c r="P22" i="6"/>
  <c r="O22" i="6"/>
  <c r="N22" i="6"/>
  <c r="L22" i="6"/>
  <c r="K22" i="6"/>
  <c r="J22" i="6"/>
  <c r="I22" i="6"/>
  <c r="H22" i="6"/>
  <c r="R21" i="6"/>
  <c r="Q21" i="6"/>
  <c r="P21" i="6"/>
  <c r="O21" i="6"/>
  <c r="N21" i="6"/>
  <c r="L21" i="6"/>
  <c r="K21" i="6"/>
  <c r="J21" i="6"/>
  <c r="I21" i="6"/>
  <c r="H21" i="6"/>
  <c r="R20" i="6"/>
  <c r="R24" i="6" s="1"/>
  <c r="R35" i="6" s="1"/>
  <c r="Q20" i="6"/>
  <c r="Q24" i="6" s="1"/>
  <c r="Q35" i="6" s="1"/>
  <c r="P20" i="6"/>
  <c r="P24" i="6" s="1"/>
  <c r="P35" i="6" s="1"/>
  <c r="O20" i="6"/>
  <c r="O24" i="6" s="1"/>
  <c r="O35" i="6" s="1"/>
  <c r="N20" i="6"/>
  <c r="N24" i="6" s="1"/>
  <c r="N35" i="6" s="1"/>
  <c r="L20" i="6"/>
  <c r="L24" i="6" s="1"/>
  <c r="L35" i="6" s="1"/>
  <c r="L71" i="6" s="1"/>
  <c r="K20" i="6"/>
  <c r="K24" i="6" s="1"/>
  <c r="K35" i="6" s="1"/>
  <c r="K71" i="6" s="1"/>
  <c r="J20" i="6"/>
  <c r="J24" i="6" s="1"/>
  <c r="J35" i="6" s="1"/>
  <c r="J71" i="6" s="1"/>
  <c r="I20" i="6"/>
  <c r="I24" i="6" s="1"/>
  <c r="I35" i="6" s="1"/>
  <c r="I71" i="6" s="1"/>
  <c r="H20" i="6"/>
  <c r="H24" i="6" s="1"/>
  <c r="H35" i="6" s="1"/>
  <c r="H71" i="6" s="1"/>
  <c r="R16" i="6"/>
  <c r="Q16" i="6"/>
  <c r="P16" i="6"/>
  <c r="O16" i="6"/>
  <c r="N16" i="6"/>
  <c r="L16" i="6"/>
  <c r="K16" i="6"/>
  <c r="J16" i="6"/>
  <c r="I16" i="6"/>
  <c r="H16" i="6"/>
  <c r="R15" i="6"/>
  <c r="Q15" i="6"/>
  <c r="P15" i="6"/>
  <c r="O15" i="6"/>
  <c r="N15" i="6"/>
  <c r="L15" i="6"/>
  <c r="K15" i="6"/>
  <c r="J15" i="6"/>
  <c r="I15" i="6"/>
  <c r="H15" i="6"/>
  <c r="R14" i="6"/>
  <c r="Q14" i="6"/>
  <c r="P14" i="6"/>
  <c r="O14" i="6"/>
  <c r="N14" i="6"/>
  <c r="L14" i="6"/>
  <c r="K14" i="6"/>
  <c r="J14" i="6"/>
  <c r="I14" i="6"/>
  <c r="H14" i="6"/>
  <c r="R13" i="6"/>
  <c r="Q13" i="6"/>
  <c r="P13" i="6"/>
  <c r="O13" i="6"/>
  <c r="N13" i="6"/>
  <c r="L13" i="6"/>
  <c r="K13" i="6"/>
  <c r="J13" i="6"/>
  <c r="I13" i="6"/>
  <c r="H13" i="6"/>
  <c r="C13" i="6"/>
  <c r="C14" i="6" s="1"/>
  <c r="C15" i="6" s="1"/>
  <c r="C16" i="6" s="1"/>
  <c r="C17" i="6" s="1"/>
  <c r="C20" i="6" s="1"/>
  <c r="C21" i="6" s="1"/>
  <c r="C22" i="6" s="1"/>
  <c r="C23" i="6" s="1"/>
  <c r="C24" i="6" s="1"/>
  <c r="C27" i="6" s="1"/>
  <c r="C28" i="6" s="1"/>
  <c r="C29" i="6" s="1"/>
  <c r="C32" i="6" s="1"/>
  <c r="C35" i="6" s="1"/>
  <c r="C49" i="6" s="1"/>
  <c r="C50" i="6" s="1"/>
  <c r="C64" i="6" s="1"/>
  <c r="C70" i="6" s="1"/>
  <c r="C71" i="6" s="1"/>
  <c r="R12" i="6"/>
  <c r="R17" i="6" s="1"/>
  <c r="R70" i="6" s="1"/>
  <c r="Q12" i="6"/>
  <c r="Q17" i="6" s="1"/>
  <c r="Q70" i="6" s="1"/>
  <c r="P12" i="6"/>
  <c r="P17" i="6" s="1"/>
  <c r="P70" i="6" s="1"/>
  <c r="O12" i="6"/>
  <c r="O17" i="6" s="1"/>
  <c r="O70" i="6" s="1"/>
  <c r="N12" i="6"/>
  <c r="N17" i="6" s="1"/>
  <c r="N70" i="6" s="1"/>
  <c r="L12" i="6"/>
  <c r="L17" i="6" s="1"/>
  <c r="L70" i="6" s="1"/>
  <c r="K12" i="6"/>
  <c r="K17" i="6" s="1"/>
  <c r="K70" i="6" s="1"/>
  <c r="J12" i="6"/>
  <c r="J17" i="6" s="1"/>
  <c r="J70" i="6" s="1"/>
  <c r="I12" i="6"/>
  <c r="I17" i="6" s="1"/>
  <c r="I70" i="6" s="1"/>
  <c r="H12" i="6"/>
  <c r="H17" i="6" s="1"/>
  <c r="H70" i="6" s="1"/>
  <c r="R7" i="6"/>
  <c r="Q7" i="6"/>
  <c r="P7" i="6"/>
  <c r="O7" i="6"/>
  <c r="N7" i="6"/>
  <c r="L7" i="6"/>
  <c r="K7" i="6"/>
  <c r="J7" i="6"/>
  <c r="I7" i="6"/>
  <c r="H7" i="6"/>
  <c r="R6" i="6"/>
  <c r="Q6" i="6"/>
  <c r="P6" i="6"/>
  <c r="O6" i="6"/>
  <c r="N6" i="6"/>
  <c r="L6" i="6"/>
  <c r="K6" i="6"/>
  <c r="J6" i="6"/>
  <c r="I6" i="6"/>
  <c r="H6" i="6"/>
  <c r="N5" i="6"/>
  <c r="R93" i="5"/>
  <c r="Q93" i="5"/>
  <c r="P93" i="5"/>
  <c r="O93" i="5"/>
  <c r="N93" i="5"/>
  <c r="L93" i="5"/>
  <c r="K93" i="5"/>
  <c r="J93" i="5"/>
  <c r="I93" i="5"/>
  <c r="H93" i="5"/>
  <c r="R92" i="5"/>
  <c r="Q92" i="5"/>
  <c r="P92" i="5"/>
  <c r="O92" i="5"/>
  <c r="N92" i="5"/>
  <c r="L92" i="5"/>
  <c r="K92" i="5"/>
  <c r="J92" i="5"/>
  <c r="I92" i="5"/>
  <c r="H92" i="5"/>
  <c r="N91" i="5"/>
  <c r="R78" i="5"/>
  <c r="Q78" i="5"/>
  <c r="P78" i="5"/>
  <c r="O78" i="5"/>
  <c r="N78" i="5"/>
  <c r="L78" i="5"/>
  <c r="K78" i="5"/>
  <c r="J78" i="5"/>
  <c r="I78" i="5"/>
  <c r="H78" i="5"/>
  <c r="R77" i="5"/>
  <c r="Q77" i="5"/>
  <c r="P77" i="5"/>
  <c r="O77" i="5"/>
  <c r="N77" i="5"/>
  <c r="L77" i="5"/>
  <c r="K77" i="5"/>
  <c r="J77" i="5"/>
  <c r="I77" i="5"/>
  <c r="H77" i="5"/>
  <c r="N76" i="5"/>
  <c r="R68" i="5"/>
  <c r="R119" i="5" s="1"/>
  <c r="P68" i="5"/>
  <c r="P119" i="5" s="1"/>
  <c r="N68" i="5"/>
  <c r="N105" i="5" s="1"/>
  <c r="N106" i="5" s="1"/>
  <c r="L119" i="5"/>
  <c r="K119" i="5"/>
  <c r="J119" i="5"/>
  <c r="H119" i="5"/>
  <c r="R66" i="5"/>
  <c r="Q66" i="5"/>
  <c r="Q117" i="5" s="1"/>
  <c r="P66" i="5"/>
  <c r="P117" i="5" s="1"/>
  <c r="O66" i="5"/>
  <c r="O117" i="5" s="1"/>
  <c r="N66" i="5"/>
  <c r="N117" i="5" s="1"/>
  <c r="L66" i="5"/>
  <c r="L117" i="5" s="1"/>
  <c r="K66" i="5"/>
  <c r="K117" i="5" s="1"/>
  <c r="J66" i="5"/>
  <c r="J117" i="5" s="1"/>
  <c r="I66" i="5"/>
  <c r="H66" i="5"/>
  <c r="H117" i="5" s="1"/>
  <c r="R65" i="5"/>
  <c r="Q65" i="5"/>
  <c r="P65" i="5"/>
  <c r="O65" i="5"/>
  <c r="N65" i="5"/>
  <c r="L65" i="5"/>
  <c r="L116" i="5" s="1"/>
  <c r="K65" i="5"/>
  <c r="K116" i="5" s="1"/>
  <c r="J65" i="5"/>
  <c r="J116" i="5" s="1"/>
  <c r="I65" i="5"/>
  <c r="I116" i="5" s="1"/>
  <c r="H65" i="5"/>
  <c r="H116" i="5" s="1"/>
  <c r="R55" i="5"/>
  <c r="Q55" i="5"/>
  <c r="P55" i="5"/>
  <c r="O55" i="5"/>
  <c r="N55" i="5"/>
  <c r="L55" i="5"/>
  <c r="K55" i="5"/>
  <c r="J55" i="5"/>
  <c r="I55" i="5"/>
  <c r="H55" i="5"/>
  <c r="R54" i="5"/>
  <c r="Q54" i="5"/>
  <c r="P54" i="5"/>
  <c r="O54" i="5"/>
  <c r="N54" i="5"/>
  <c r="L54" i="5"/>
  <c r="K54" i="5"/>
  <c r="J54" i="5"/>
  <c r="I54" i="5"/>
  <c r="H54" i="5"/>
  <c r="R53" i="5"/>
  <c r="Q53" i="5"/>
  <c r="P53" i="5"/>
  <c r="O53" i="5"/>
  <c r="N53" i="5"/>
  <c r="L53" i="5"/>
  <c r="K53" i="5"/>
  <c r="J53" i="5"/>
  <c r="I53" i="5"/>
  <c r="H53" i="5"/>
  <c r="R52" i="5"/>
  <c r="Q52" i="5"/>
  <c r="P52" i="5"/>
  <c r="O52" i="5"/>
  <c r="N52" i="5"/>
  <c r="L52" i="5"/>
  <c r="K52" i="5"/>
  <c r="J52" i="5"/>
  <c r="I52" i="5"/>
  <c r="H52" i="5"/>
  <c r="R51" i="5"/>
  <c r="Q51" i="5"/>
  <c r="P51" i="5"/>
  <c r="O51" i="5"/>
  <c r="N51" i="5"/>
  <c r="L51" i="5"/>
  <c r="K51" i="5"/>
  <c r="J51" i="5"/>
  <c r="J67" i="5" s="1"/>
  <c r="J118" i="5" s="1"/>
  <c r="I51" i="5"/>
  <c r="I67" i="5" s="1"/>
  <c r="I118" i="5" s="1"/>
  <c r="H51" i="5"/>
  <c r="R31" i="5"/>
  <c r="Q31" i="5"/>
  <c r="P31" i="5"/>
  <c r="O31" i="5"/>
  <c r="N31" i="5"/>
  <c r="L31" i="5"/>
  <c r="K31" i="5"/>
  <c r="J31" i="5"/>
  <c r="I31" i="5"/>
  <c r="H31" i="5"/>
  <c r="R30" i="5"/>
  <c r="Q30" i="5"/>
  <c r="P30" i="5"/>
  <c r="O30" i="5"/>
  <c r="N30" i="5"/>
  <c r="L30" i="5"/>
  <c r="K30" i="5"/>
  <c r="J30" i="5"/>
  <c r="I30" i="5"/>
  <c r="H30" i="5"/>
  <c r="R29" i="5"/>
  <c r="Q29" i="5"/>
  <c r="Q64" i="5" s="1"/>
  <c r="P29" i="5"/>
  <c r="P64" i="5" s="1"/>
  <c r="O29" i="5"/>
  <c r="N29" i="5"/>
  <c r="L29" i="5"/>
  <c r="K29" i="5"/>
  <c r="J29" i="5"/>
  <c r="I29" i="5"/>
  <c r="H29" i="5"/>
  <c r="H64" i="5" s="1"/>
  <c r="H115" i="5" s="1"/>
  <c r="R26" i="5"/>
  <c r="Q26" i="5"/>
  <c r="P26" i="5"/>
  <c r="O26" i="5"/>
  <c r="N26" i="5"/>
  <c r="L26" i="5"/>
  <c r="K26" i="5"/>
  <c r="J26" i="5"/>
  <c r="I26" i="5"/>
  <c r="H26" i="5"/>
  <c r="R25" i="5"/>
  <c r="Q25" i="5"/>
  <c r="P25" i="5"/>
  <c r="O25" i="5"/>
  <c r="N25" i="5"/>
  <c r="L25" i="5"/>
  <c r="K25" i="5"/>
  <c r="J25" i="5"/>
  <c r="I25" i="5"/>
  <c r="H25" i="5"/>
  <c r="R24" i="5"/>
  <c r="Q24" i="5"/>
  <c r="P24" i="5"/>
  <c r="O24" i="5"/>
  <c r="N24" i="5"/>
  <c r="L24" i="5"/>
  <c r="K24" i="5"/>
  <c r="J24" i="5"/>
  <c r="I24" i="5"/>
  <c r="H24" i="5"/>
  <c r="R23" i="5"/>
  <c r="Q23" i="5"/>
  <c r="P23" i="5"/>
  <c r="O23" i="5"/>
  <c r="N23" i="5"/>
  <c r="L23" i="5"/>
  <c r="K23" i="5"/>
  <c r="J23" i="5"/>
  <c r="I23" i="5"/>
  <c r="H23" i="5"/>
  <c r="R22" i="5"/>
  <c r="R63" i="5" s="1"/>
  <c r="Q22" i="5"/>
  <c r="P22" i="5"/>
  <c r="O22" i="5"/>
  <c r="N22" i="5"/>
  <c r="L22" i="5"/>
  <c r="K22" i="5"/>
  <c r="J22" i="5"/>
  <c r="I22" i="5"/>
  <c r="I63" i="5" s="1"/>
  <c r="H22" i="5"/>
  <c r="R19" i="5"/>
  <c r="R62" i="5" s="1"/>
  <c r="Q19" i="5"/>
  <c r="Q62" i="5" s="1"/>
  <c r="P19" i="5"/>
  <c r="P62" i="5" s="1"/>
  <c r="O19" i="5"/>
  <c r="O62" i="5" s="1"/>
  <c r="N19" i="5"/>
  <c r="N62" i="5" s="1"/>
  <c r="L19" i="5"/>
  <c r="L62" i="5" s="1"/>
  <c r="L113" i="5" s="1"/>
  <c r="K19" i="5"/>
  <c r="K62" i="5" s="1"/>
  <c r="K113" i="5" s="1"/>
  <c r="J19" i="5"/>
  <c r="J62" i="5" s="1"/>
  <c r="J113" i="5" s="1"/>
  <c r="I19" i="5"/>
  <c r="I62" i="5" s="1"/>
  <c r="I113" i="5" s="1"/>
  <c r="H19" i="5"/>
  <c r="H62" i="5" s="1"/>
  <c r="H113" i="5" s="1"/>
  <c r="R16" i="5"/>
  <c r="Q16" i="5"/>
  <c r="P16" i="5"/>
  <c r="O16" i="5"/>
  <c r="N16" i="5"/>
  <c r="L16" i="5"/>
  <c r="K16" i="5"/>
  <c r="J16" i="5"/>
  <c r="I16" i="5"/>
  <c r="H16" i="5"/>
  <c r="R15" i="5"/>
  <c r="Q15" i="5"/>
  <c r="P15" i="5"/>
  <c r="O15" i="5"/>
  <c r="N15" i="5"/>
  <c r="L15" i="5"/>
  <c r="K15" i="5"/>
  <c r="J15" i="5"/>
  <c r="I15" i="5"/>
  <c r="H15" i="5"/>
  <c r="R14" i="5"/>
  <c r="Q14" i="5"/>
  <c r="P14" i="5"/>
  <c r="O14" i="5"/>
  <c r="N14" i="5"/>
  <c r="L14" i="5"/>
  <c r="K14" i="5"/>
  <c r="J14" i="5"/>
  <c r="I14" i="5"/>
  <c r="H14" i="5"/>
  <c r="R13" i="5"/>
  <c r="Q13" i="5"/>
  <c r="P13" i="5"/>
  <c r="O13" i="5"/>
  <c r="N13" i="5"/>
  <c r="L13" i="5"/>
  <c r="K13" i="5"/>
  <c r="J13" i="5"/>
  <c r="I13" i="5"/>
  <c r="H13" i="5"/>
  <c r="C13" i="5"/>
  <c r="C14" i="5" s="1"/>
  <c r="C15" i="5" s="1"/>
  <c r="C16" i="5" s="1"/>
  <c r="C19" i="5" s="1"/>
  <c r="C22" i="5" s="1"/>
  <c r="C23" i="5" s="1"/>
  <c r="C24" i="5" s="1"/>
  <c r="C25" i="5" s="1"/>
  <c r="C26" i="5" s="1"/>
  <c r="C29" i="5" s="1"/>
  <c r="C30" i="5" s="1"/>
  <c r="C31" i="5" s="1"/>
  <c r="C34" i="5" s="1"/>
  <c r="C35" i="5" s="1"/>
  <c r="C36" i="5" s="1"/>
  <c r="C37" i="5" s="1"/>
  <c r="C38" i="5" s="1"/>
  <c r="C39" i="5" s="1"/>
  <c r="C40" i="5" s="1"/>
  <c r="C43" i="5" s="1"/>
  <c r="C44" i="5" s="1"/>
  <c r="C45" i="5" s="1"/>
  <c r="C46" i="5" s="1"/>
  <c r="C47" i="5" s="1"/>
  <c r="C48" i="5" s="1"/>
  <c r="C51" i="5" s="1"/>
  <c r="R12" i="5"/>
  <c r="Q12" i="5"/>
  <c r="P12" i="5"/>
  <c r="O12" i="5"/>
  <c r="N12" i="5"/>
  <c r="L12" i="5"/>
  <c r="K12" i="5"/>
  <c r="J12" i="5"/>
  <c r="I12" i="5"/>
  <c r="H12" i="5"/>
  <c r="R7" i="5"/>
  <c r="Q7" i="5"/>
  <c r="P7" i="5"/>
  <c r="O7" i="5"/>
  <c r="N7" i="5"/>
  <c r="L7" i="5"/>
  <c r="K7" i="5"/>
  <c r="J7" i="5"/>
  <c r="I7" i="5"/>
  <c r="H7" i="5"/>
  <c r="R6" i="5"/>
  <c r="Q6" i="5"/>
  <c r="P6" i="5"/>
  <c r="O6" i="5"/>
  <c r="N6" i="5"/>
  <c r="L6" i="5"/>
  <c r="K6" i="5"/>
  <c r="J6" i="5"/>
  <c r="I6" i="5"/>
  <c r="H6" i="5"/>
  <c r="N5" i="5"/>
  <c r="C29" i="4"/>
  <c r="C30" i="4" s="1"/>
  <c r="C31" i="4" s="1"/>
  <c r="R20" i="4"/>
  <c r="Q20" i="4"/>
  <c r="P20" i="4"/>
  <c r="O20" i="4"/>
  <c r="N20" i="4"/>
  <c r="L20" i="4"/>
  <c r="C14" i="4"/>
  <c r="C15" i="4" s="1"/>
  <c r="C16" i="4" s="1"/>
  <c r="C17" i="4" s="1"/>
  <c r="C18" i="4" s="1"/>
  <c r="C20" i="4" s="1"/>
  <c r="C23" i="4" s="1"/>
  <c r="R7" i="4"/>
  <c r="Q7" i="4"/>
  <c r="P7" i="4"/>
  <c r="O7" i="4"/>
  <c r="N7" i="4"/>
  <c r="L7" i="4"/>
  <c r="K7" i="4"/>
  <c r="J7" i="4"/>
  <c r="I7" i="4"/>
  <c r="H7" i="4"/>
  <c r="R6" i="4"/>
  <c r="Q6" i="4"/>
  <c r="P6" i="4"/>
  <c r="O6" i="4"/>
  <c r="N6" i="4"/>
  <c r="L6" i="4"/>
  <c r="K6" i="4"/>
  <c r="J6" i="4"/>
  <c r="I6" i="4"/>
  <c r="H6" i="4"/>
  <c r="N5" i="4"/>
  <c r="O23" i="4"/>
  <c r="N23" i="4"/>
  <c r="C13" i="3"/>
  <c r="C14" i="3" s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R105" i="5" l="1"/>
  <c r="R106" i="5" s="1"/>
  <c r="Q105" i="5"/>
  <c r="Q106" i="5" s="1"/>
  <c r="P105" i="5"/>
  <c r="P106" i="5" s="1"/>
  <c r="J63" i="5"/>
  <c r="R67" i="5"/>
  <c r="K63" i="5"/>
  <c r="I64" i="5"/>
  <c r="I115" i="5" s="1"/>
  <c r="R64" i="5"/>
  <c r="K67" i="5"/>
  <c r="K118" i="5" s="1"/>
  <c r="O105" i="5"/>
  <c r="O106" i="5" s="1"/>
  <c r="N119" i="5"/>
  <c r="L63" i="5"/>
  <c r="J64" i="5"/>
  <c r="J115" i="5" s="1"/>
  <c r="L67" i="5"/>
  <c r="L118" i="5" s="1"/>
  <c r="C52" i="5"/>
  <c r="C53" i="5" s="1"/>
  <c r="C54" i="5" s="1"/>
  <c r="C55" i="5" s="1"/>
  <c r="C58" i="5" s="1"/>
  <c r="C61" i="5" s="1"/>
  <c r="C62" i="5" s="1"/>
  <c r="C63" i="5" s="1"/>
  <c r="C64" i="5" s="1"/>
  <c r="C65" i="5" s="1"/>
  <c r="C66" i="5" s="1"/>
  <c r="C67" i="5" s="1"/>
  <c r="C68" i="5" s="1"/>
  <c r="C69" i="5" s="1"/>
  <c r="C83" i="5" s="1"/>
  <c r="C84" i="5" s="1"/>
  <c r="C98" i="5" s="1"/>
  <c r="C99" i="5" s="1"/>
  <c r="C100" i="5" s="1"/>
  <c r="C101" i="5" s="1"/>
  <c r="C102" i="5" s="1"/>
  <c r="C103" i="5" s="1"/>
  <c r="C104" i="5" s="1"/>
  <c r="C105" i="5" s="1"/>
  <c r="C106" i="5" s="1"/>
  <c r="C112" i="5" s="1"/>
  <c r="C113" i="5" s="1"/>
  <c r="C114" i="5" s="1"/>
  <c r="C115" i="5" s="1"/>
  <c r="C116" i="5" s="1"/>
  <c r="C117" i="5" s="1"/>
  <c r="C118" i="5" s="1"/>
  <c r="C119" i="5" s="1"/>
  <c r="C120" i="5" s="1"/>
  <c r="N63" i="5"/>
  <c r="K64" i="5"/>
  <c r="K115" i="5" s="1"/>
  <c r="N67" i="5"/>
  <c r="O63" i="5"/>
  <c r="L64" i="5"/>
  <c r="L115" i="5" s="1"/>
  <c r="O67" i="5"/>
  <c r="P63" i="5"/>
  <c r="N64" i="5"/>
  <c r="P67" i="5"/>
  <c r="P118" i="5" s="1"/>
  <c r="H63" i="5"/>
  <c r="Q63" i="5"/>
  <c r="O64" i="5"/>
  <c r="O115" i="5" s="1"/>
  <c r="H67" i="5"/>
  <c r="H118" i="5" s="1"/>
  <c r="Q67" i="5"/>
  <c r="Q118" i="5" s="1"/>
  <c r="Q14" i="3"/>
  <c r="R12" i="3"/>
  <c r="Q13" i="3"/>
  <c r="Q23" i="4" s="1"/>
  <c r="L29" i="4"/>
  <c r="L30" i="4" s="1"/>
  <c r="N29" i="4"/>
  <c r="N30" i="4" s="1"/>
  <c r="O29" i="4"/>
  <c r="O30" i="4" s="1"/>
  <c r="P29" i="4"/>
  <c r="P30" i="4" s="1"/>
  <c r="Q29" i="4"/>
  <c r="Q30" i="4" s="1"/>
  <c r="H69" i="10"/>
  <c r="H61" i="5"/>
  <c r="I69" i="10"/>
  <c r="I61" i="5"/>
  <c r="J69" i="10"/>
  <c r="J61" i="5"/>
  <c r="K69" i="10"/>
  <c r="K61" i="5"/>
  <c r="L69" i="10"/>
  <c r="L61" i="5"/>
  <c r="N69" i="10"/>
  <c r="N61" i="5"/>
  <c r="O69" i="10"/>
  <c r="O61" i="5"/>
  <c r="P69" i="10"/>
  <c r="P61" i="5"/>
  <c r="Q69" i="10"/>
  <c r="Q61" i="5"/>
  <c r="R69" i="10"/>
  <c r="R61" i="5"/>
  <c r="N113" i="5"/>
  <c r="O113" i="5"/>
  <c r="P113" i="5"/>
  <c r="Q113" i="5"/>
  <c r="R113" i="5"/>
  <c r="N115" i="5"/>
  <c r="P115" i="5"/>
  <c r="Q115" i="5"/>
  <c r="R115" i="5"/>
  <c r="N118" i="5"/>
  <c r="O118" i="5"/>
  <c r="R118" i="5"/>
  <c r="N116" i="5"/>
  <c r="O116" i="5"/>
  <c r="P116" i="5"/>
  <c r="Q116" i="5"/>
  <c r="R116" i="5"/>
  <c r="N28" i="17"/>
  <c r="O28" i="17"/>
  <c r="P28" i="17"/>
  <c r="Q28" i="17"/>
  <c r="R28" i="17"/>
  <c r="N71" i="6"/>
  <c r="O71" i="6"/>
  <c r="P71" i="6"/>
  <c r="Q71" i="6"/>
  <c r="R71" i="6"/>
  <c r="H70" i="7"/>
  <c r="I70" i="7"/>
  <c r="J70" i="7"/>
  <c r="K70" i="7"/>
  <c r="L70" i="7"/>
  <c r="N70" i="7"/>
  <c r="O70" i="7"/>
  <c r="P70" i="7"/>
  <c r="Q70" i="7"/>
  <c r="R70" i="7"/>
  <c r="H70" i="8"/>
  <c r="I70" i="8"/>
  <c r="J70" i="8"/>
  <c r="K70" i="8"/>
  <c r="L70" i="8"/>
  <c r="N70" i="8"/>
  <c r="O70" i="8"/>
  <c r="P70" i="8"/>
  <c r="Q70" i="8"/>
  <c r="R70" i="8"/>
  <c r="N70" i="9"/>
  <c r="O70" i="9"/>
  <c r="P70" i="9"/>
  <c r="Q70" i="9"/>
  <c r="R70" i="9"/>
  <c r="H70" i="10"/>
  <c r="H34" i="10"/>
  <c r="H73" i="10" s="1"/>
  <c r="I70" i="10"/>
  <c r="I34" i="10"/>
  <c r="J70" i="10"/>
  <c r="J34" i="10"/>
  <c r="K70" i="10"/>
  <c r="K34" i="10"/>
  <c r="L70" i="10"/>
  <c r="L34" i="10"/>
  <c r="L73" i="10" s="1"/>
  <c r="N70" i="10"/>
  <c r="N34" i="10"/>
  <c r="O70" i="10"/>
  <c r="O34" i="10"/>
  <c r="P70" i="10"/>
  <c r="P34" i="10"/>
  <c r="Q70" i="10"/>
  <c r="Q34" i="10"/>
  <c r="R70" i="10"/>
  <c r="R34" i="10"/>
  <c r="H71" i="10"/>
  <c r="I71" i="10"/>
  <c r="J71" i="10"/>
  <c r="K71" i="10"/>
  <c r="L71" i="10"/>
  <c r="N71" i="10"/>
  <c r="O71" i="10"/>
  <c r="P71" i="10"/>
  <c r="Q71" i="10"/>
  <c r="R71" i="10"/>
  <c r="H72" i="10"/>
  <c r="I72" i="10"/>
  <c r="J72" i="10"/>
  <c r="K72" i="10"/>
  <c r="L72" i="10"/>
  <c r="N72" i="10"/>
  <c r="O72" i="10"/>
  <c r="P72" i="10"/>
  <c r="Q72" i="10"/>
  <c r="R72" i="10"/>
  <c r="H109" i="11"/>
  <c r="H49" i="11"/>
  <c r="I109" i="11"/>
  <c r="I49" i="11"/>
  <c r="J109" i="11"/>
  <c r="J49" i="11"/>
  <c r="K109" i="11"/>
  <c r="K49" i="11"/>
  <c r="L109" i="11"/>
  <c r="L49" i="11"/>
  <c r="N109" i="11"/>
  <c r="N49" i="11"/>
  <c r="O109" i="11"/>
  <c r="O49" i="11"/>
  <c r="P109" i="11"/>
  <c r="P49" i="11"/>
  <c r="Q109" i="11"/>
  <c r="Q49" i="11"/>
  <c r="R109" i="11"/>
  <c r="R49" i="11"/>
  <c r="H110" i="11"/>
  <c r="I110" i="11"/>
  <c r="J110" i="11"/>
  <c r="K110" i="11"/>
  <c r="L110" i="11"/>
  <c r="N110" i="11"/>
  <c r="O110" i="11"/>
  <c r="P110" i="11"/>
  <c r="Q110" i="11"/>
  <c r="R110" i="11"/>
  <c r="H111" i="11"/>
  <c r="I111" i="11"/>
  <c r="J111" i="11"/>
  <c r="K111" i="11"/>
  <c r="L111" i="11"/>
  <c r="N111" i="11"/>
  <c r="O111" i="11"/>
  <c r="P111" i="11"/>
  <c r="Q111" i="11"/>
  <c r="R111" i="11"/>
  <c r="H112" i="11"/>
  <c r="I112" i="11"/>
  <c r="J112" i="11"/>
  <c r="K112" i="11"/>
  <c r="L112" i="11"/>
  <c r="N112" i="11"/>
  <c r="O112" i="11"/>
  <c r="P112" i="11"/>
  <c r="Q112" i="11"/>
  <c r="R112" i="11"/>
  <c r="H114" i="11"/>
  <c r="I114" i="11"/>
  <c r="N114" i="11"/>
  <c r="P114" i="11"/>
  <c r="Q114" i="11"/>
  <c r="R114" i="11"/>
  <c r="H49" i="12"/>
  <c r="I49" i="12"/>
  <c r="J49" i="12"/>
  <c r="K49" i="12"/>
  <c r="L49" i="12"/>
  <c r="N49" i="12"/>
  <c r="O49" i="12"/>
  <c r="P49" i="12"/>
  <c r="Q49" i="12"/>
  <c r="R49" i="12"/>
  <c r="H50" i="12"/>
  <c r="I50" i="12"/>
  <c r="J50" i="12"/>
  <c r="K50" i="12"/>
  <c r="L50" i="12"/>
  <c r="N50" i="12"/>
  <c r="O50" i="12"/>
  <c r="P50" i="12"/>
  <c r="Q50" i="12"/>
  <c r="R50" i="12"/>
  <c r="H51" i="12"/>
  <c r="I51" i="12"/>
  <c r="J51" i="12"/>
  <c r="K51" i="12"/>
  <c r="L51" i="12"/>
  <c r="N51" i="12"/>
  <c r="O51" i="12"/>
  <c r="P51" i="12"/>
  <c r="Q51" i="12"/>
  <c r="R51" i="12"/>
  <c r="H52" i="12"/>
  <c r="I52" i="12"/>
  <c r="J52" i="12"/>
  <c r="K52" i="12"/>
  <c r="L52" i="12"/>
  <c r="N52" i="12"/>
  <c r="O52" i="12"/>
  <c r="P52" i="12"/>
  <c r="Q52" i="12"/>
  <c r="R52" i="12"/>
  <c r="H53" i="12"/>
  <c r="I53" i="12"/>
  <c r="J53" i="12"/>
  <c r="K53" i="12"/>
  <c r="L53" i="12"/>
  <c r="N53" i="12"/>
  <c r="O53" i="12"/>
  <c r="P53" i="12"/>
  <c r="Q53" i="12"/>
  <c r="R53" i="12"/>
  <c r="H58" i="13"/>
  <c r="I58" i="13"/>
  <c r="J58" i="13"/>
  <c r="K58" i="13"/>
  <c r="L58" i="13"/>
  <c r="N58" i="13"/>
  <c r="O58" i="13"/>
  <c r="P58" i="13"/>
  <c r="Q58" i="13"/>
  <c r="R58" i="13"/>
  <c r="O114" i="11" l="1"/>
  <c r="K114" i="11"/>
  <c r="J73" i="10"/>
  <c r="I73" i="10"/>
  <c r="L114" i="11"/>
  <c r="K73" i="10"/>
  <c r="J114" i="11"/>
  <c r="R14" i="3"/>
  <c r="R13" i="3"/>
  <c r="R23" i="4" s="1"/>
  <c r="R29" i="4" s="1"/>
  <c r="R30" i="4" s="1"/>
  <c r="R49" i="9" s="1"/>
  <c r="R113" i="11"/>
  <c r="R114" i="5"/>
  <c r="Q113" i="11"/>
  <c r="Q114" i="5"/>
  <c r="P113" i="11"/>
  <c r="P114" i="5"/>
  <c r="O113" i="11"/>
  <c r="O114" i="5"/>
  <c r="N113" i="11"/>
  <c r="N114" i="5"/>
  <c r="L113" i="11"/>
  <c r="L114" i="5"/>
  <c r="K113" i="11"/>
  <c r="K114" i="5"/>
  <c r="J113" i="11"/>
  <c r="J114" i="5"/>
  <c r="I113" i="11"/>
  <c r="I114" i="5"/>
  <c r="H113" i="11"/>
  <c r="H114" i="5"/>
  <c r="R73" i="10"/>
  <c r="Q73" i="10"/>
  <c r="P73" i="10"/>
  <c r="O73" i="10"/>
  <c r="N73" i="10"/>
  <c r="R112" i="5"/>
  <c r="R69" i="5"/>
  <c r="R120" i="5" s="1"/>
  <c r="Q112" i="5"/>
  <c r="Q69" i="5"/>
  <c r="Q120" i="5" s="1"/>
  <c r="P112" i="5"/>
  <c r="P69" i="5"/>
  <c r="P120" i="5" s="1"/>
  <c r="O112" i="5"/>
  <c r="O69" i="5"/>
  <c r="O120" i="5" s="1"/>
  <c r="N112" i="5"/>
  <c r="N69" i="5"/>
  <c r="N120" i="5" s="1"/>
  <c r="L112" i="5"/>
  <c r="L69" i="5"/>
  <c r="L120" i="5" s="1"/>
  <c r="K112" i="5"/>
  <c r="K69" i="5"/>
  <c r="K120" i="5" s="1"/>
  <c r="J112" i="5"/>
  <c r="J69" i="5"/>
  <c r="J120" i="5" s="1"/>
  <c r="I112" i="5"/>
  <c r="I69" i="5"/>
  <c r="I120" i="5" s="1"/>
  <c r="H112" i="5"/>
  <c r="H69" i="5"/>
  <c r="H120" i="5" s="1"/>
  <c r="Q37" i="13"/>
  <c r="Q87" i="11"/>
  <c r="Q48" i="10"/>
  <c r="Q49" i="9"/>
  <c r="Q49" i="8"/>
  <c r="Q49" i="7"/>
  <c r="Q49" i="6"/>
  <c r="Q83" i="5"/>
  <c r="P37" i="13"/>
  <c r="P87" i="11"/>
  <c r="P48" i="10"/>
  <c r="P49" i="9"/>
  <c r="P49" i="8"/>
  <c r="P49" i="7"/>
  <c r="P49" i="6"/>
  <c r="P83" i="5"/>
  <c r="O37" i="13"/>
  <c r="O87" i="11"/>
  <c r="O48" i="10"/>
  <c r="O49" i="9"/>
  <c r="O49" i="8"/>
  <c r="O49" i="7"/>
  <c r="O49" i="6"/>
  <c r="O83" i="5"/>
  <c r="N37" i="13"/>
  <c r="N87" i="11"/>
  <c r="N48" i="10"/>
  <c r="N49" i="9"/>
  <c r="N49" i="8"/>
  <c r="N49" i="7"/>
  <c r="N49" i="6"/>
  <c r="N83" i="5"/>
  <c r="L37" i="13"/>
  <c r="L87" i="11"/>
  <c r="L48" i="10"/>
  <c r="L49" i="9"/>
  <c r="L49" i="8"/>
  <c r="L49" i="7"/>
  <c r="L49" i="6"/>
  <c r="L83" i="5"/>
  <c r="L31" i="4"/>
  <c r="R83" i="5" l="1"/>
  <c r="R49" i="6"/>
  <c r="R49" i="7"/>
  <c r="R49" i="8"/>
  <c r="R48" i="10"/>
  <c r="R87" i="11"/>
  <c r="R37" i="13"/>
  <c r="L38" i="13"/>
  <c r="L88" i="11"/>
  <c r="L49" i="10"/>
  <c r="L50" i="9"/>
  <c r="L50" i="8"/>
  <c r="L50" i="7"/>
  <c r="L50" i="6"/>
  <c r="L84" i="5"/>
  <c r="N31" i="4"/>
  <c r="N38" i="13" l="1"/>
  <c r="N52" i="13" s="1"/>
  <c r="N88" i="11"/>
  <c r="N49" i="10"/>
  <c r="N63" i="10" s="1"/>
  <c r="N50" i="9"/>
  <c r="N64" i="9" s="1"/>
  <c r="N50" i="8"/>
  <c r="N64" i="8" s="1"/>
  <c r="N50" i="7"/>
  <c r="N64" i="7" s="1"/>
  <c r="N50" i="6"/>
  <c r="N64" i="6" s="1"/>
  <c r="N84" i="5"/>
  <c r="O31" i="4"/>
  <c r="O38" i="13" l="1"/>
  <c r="O52" i="13" s="1"/>
  <c r="O88" i="11"/>
  <c r="O49" i="10"/>
  <c r="O63" i="10" s="1"/>
  <c r="O50" i="9"/>
  <c r="O64" i="9" s="1"/>
  <c r="O50" i="8"/>
  <c r="O64" i="8" s="1"/>
  <c r="O50" i="7"/>
  <c r="O64" i="7" s="1"/>
  <c r="O50" i="6"/>
  <c r="O64" i="6" s="1"/>
  <c r="O84" i="5"/>
  <c r="P31" i="4"/>
  <c r="N99" i="5"/>
  <c r="N100" i="5"/>
  <c r="N101" i="5"/>
  <c r="N102" i="5"/>
  <c r="N103" i="5"/>
  <c r="N98" i="5"/>
  <c r="N103" i="11"/>
  <c r="N102" i="11"/>
  <c r="P38" i="13" l="1"/>
  <c r="P52" i="13" s="1"/>
  <c r="P88" i="11"/>
  <c r="P49" i="10"/>
  <c r="P63" i="10" s="1"/>
  <c r="P50" i="9"/>
  <c r="P64" i="9" s="1"/>
  <c r="P50" i="8"/>
  <c r="P64" i="8" s="1"/>
  <c r="P50" i="7"/>
  <c r="P64" i="7" s="1"/>
  <c r="P50" i="6"/>
  <c r="P64" i="6" s="1"/>
  <c r="P84" i="5"/>
  <c r="Q31" i="4"/>
  <c r="O99" i="5"/>
  <c r="O100" i="5"/>
  <c r="O101" i="5"/>
  <c r="O102" i="5"/>
  <c r="O103" i="5"/>
  <c r="O98" i="5"/>
  <c r="O103" i="11"/>
  <c r="O102" i="11"/>
  <c r="Q38" i="13" l="1"/>
  <c r="Q52" i="13" s="1"/>
  <c r="Q88" i="11"/>
  <c r="Q49" i="10"/>
  <c r="Q63" i="10" s="1"/>
  <c r="Q50" i="9"/>
  <c r="Q64" i="9" s="1"/>
  <c r="Q50" i="8"/>
  <c r="Q64" i="8" s="1"/>
  <c r="Q50" i="7"/>
  <c r="Q64" i="7" s="1"/>
  <c r="Q50" i="6"/>
  <c r="Q64" i="6" s="1"/>
  <c r="Q84" i="5"/>
  <c r="R31" i="4"/>
  <c r="P99" i="5"/>
  <c r="P100" i="5"/>
  <c r="P101" i="5"/>
  <c r="P102" i="5"/>
  <c r="P103" i="5"/>
  <c r="P98" i="5"/>
  <c r="P103" i="11"/>
  <c r="P102" i="11"/>
  <c r="R38" i="13" l="1"/>
  <c r="R52" i="13" s="1"/>
  <c r="R88" i="11"/>
  <c r="R49" i="10"/>
  <c r="R63" i="10" s="1"/>
  <c r="R50" i="9"/>
  <c r="R64" i="9" s="1"/>
  <c r="R50" i="8"/>
  <c r="R64" i="8" s="1"/>
  <c r="R50" i="7"/>
  <c r="R64" i="7" s="1"/>
  <c r="R50" i="6"/>
  <c r="R64" i="6" s="1"/>
  <c r="R84" i="5"/>
  <c r="Q99" i="5"/>
  <c r="Q100" i="5"/>
  <c r="Q101" i="5"/>
  <c r="Q102" i="5"/>
  <c r="Q103" i="5"/>
  <c r="Q98" i="5"/>
  <c r="Q103" i="11"/>
  <c r="Q102" i="11"/>
  <c r="R99" i="5" l="1"/>
  <c r="R100" i="5"/>
  <c r="R101" i="5"/>
  <c r="R102" i="5"/>
  <c r="R103" i="5"/>
  <c r="R98" i="5"/>
  <c r="R103" i="11"/>
  <c r="R102" i="11"/>
</calcChain>
</file>

<file path=xl/sharedStrings.xml><?xml version="1.0" encoding="utf-8"?>
<sst xmlns="http://schemas.openxmlformats.org/spreadsheetml/2006/main" count="1153" uniqueCount="399">
  <si>
    <t>GAS NETWORKS IRELAND (UK) - BUSINESS PLAN REPORTING REQUIREMENTS</t>
  </si>
  <si>
    <t>TABLE INDEX</t>
  </si>
  <si>
    <t xml:space="preserve">Table </t>
  </si>
  <si>
    <t>Link</t>
  </si>
  <si>
    <t>Description</t>
  </si>
  <si>
    <t>Instructions</t>
  </si>
  <si>
    <t>Key</t>
  </si>
  <si>
    <t xml:space="preserve">Key </t>
  </si>
  <si>
    <t xml:space="preserve">Inflation </t>
  </si>
  <si>
    <t>Inflation</t>
  </si>
  <si>
    <t>Consumer Price Inflation including Housing</t>
  </si>
  <si>
    <t>Companies should use the figures pre-completed in these tables.</t>
  </si>
  <si>
    <t>Frontier Shift</t>
  </si>
  <si>
    <t>Go</t>
  </si>
  <si>
    <t>GNI (UK) High Level Costs Summary</t>
  </si>
  <si>
    <t>GNI (UK) summary staff costs</t>
  </si>
  <si>
    <t>This table aggregates inputs to tables 2a, 2b &amp; 2c - NO INPUT REQUIRED</t>
  </si>
  <si>
    <t>Support Staff Costs</t>
  </si>
  <si>
    <t>Engineering Staff Costs</t>
  </si>
  <si>
    <t>GNI (UK)  share of GMO Staff Costs</t>
  </si>
  <si>
    <t>This table replicates table 2b from the combined joint return</t>
  </si>
  <si>
    <t>GNI (UK) summary Administration Costs</t>
  </si>
  <si>
    <t>GNI (UK) summary Maintenance Costs</t>
  </si>
  <si>
    <t>GNI (UK) summary Uncontrollable Costs</t>
  </si>
  <si>
    <t>GNI (UK) summary Replacement Expenditure</t>
  </si>
  <si>
    <t>Populate with complete listing of repex projects</t>
  </si>
  <si>
    <t>GNI (UK) Asset Inventory</t>
  </si>
  <si>
    <t>Populate with complete asset inventory</t>
  </si>
  <si>
    <t>GNI (UK) Financing Costs</t>
  </si>
  <si>
    <t>GNI (UK) Carbon Reporting</t>
  </si>
  <si>
    <t>GNI (UK) Energy Transition Projects</t>
  </si>
  <si>
    <t>Input cell</t>
  </si>
  <si>
    <t>Copied cell</t>
  </si>
  <si>
    <t xml:space="preserve">Historic data </t>
  </si>
  <si>
    <t>Calculated data</t>
  </si>
  <si>
    <t>Not to be completed</t>
  </si>
  <si>
    <t>BUSINESS PLAN COST TEMPLATE</t>
  </si>
  <si>
    <t>BUSINESS PLAN RETURN - INFLATION</t>
  </si>
  <si>
    <t>Transmission Price Control 2027</t>
  </si>
  <si>
    <t>GAS
YEAR
2022-23</t>
  </si>
  <si>
    <t>GAS
YEAR
2023-24</t>
  </si>
  <si>
    <t>GAS
YEAR
2024-25</t>
  </si>
  <si>
    <t>GAS
YEAR
2025-26</t>
  </si>
  <si>
    <t>GAS
YEAR
2026-27</t>
  </si>
  <si>
    <t>GAS
YEAR
2027-28</t>
  </si>
  <si>
    <t>GAS
YEAR
2028-29</t>
  </si>
  <si>
    <t>GAS
YEAR
2029-30</t>
  </si>
  <si>
    <t>GAS
YEAR
2030-31</t>
  </si>
  <si>
    <t>GAS
YEAR
2031-32</t>
  </si>
  <si>
    <t>DESCRIPTION</t>
  </si>
  <si>
    <t>UNITS</t>
  </si>
  <si>
    <t>DP</t>
  </si>
  <si>
    <t>A</t>
  </si>
  <si>
    <t>Consumer Price Index including Housing (March)</t>
  </si>
  <si>
    <t>nr</t>
  </si>
  <si>
    <t>% Change</t>
  </si>
  <si>
    <t>%</t>
  </si>
  <si>
    <t>Conversion Factor (Nominal to BASE_YEAR Prices)</t>
  </si>
  <si>
    <t xml:space="preserve">CPIH All Items Index: 2015=100                                       </t>
  </si>
  <si>
    <t>Forecasts derived from OBR March 2025 Economic Outlook, Supplementary Table 1.7, CPIH Q1 forecasts</t>
  </si>
  <si>
    <t>FRONTIER SHIFT</t>
  </si>
  <si>
    <t>Weight</t>
  </si>
  <si>
    <t>Input Price Inflation</t>
  </si>
  <si>
    <t xml:space="preserve">Labour </t>
  </si>
  <si>
    <t>Administration</t>
  </si>
  <si>
    <t>Repex</t>
  </si>
  <si>
    <t>Maintenance</t>
  </si>
  <si>
    <t>System Operation (TSO)</t>
  </si>
  <si>
    <t>System Operation (GMO)</t>
  </si>
  <si>
    <t>Total nominal input price inflation</t>
  </si>
  <si>
    <t>B</t>
  </si>
  <si>
    <t>CPIH Inflation</t>
  </si>
  <si>
    <t>CPIH</t>
  </si>
  <si>
    <t>C</t>
  </si>
  <si>
    <t>Productivity Growth</t>
  </si>
  <si>
    <t>D</t>
  </si>
  <si>
    <t>Frontier Shift Calculation</t>
  </si>
  <si>
    <t>Frontier shift</t>
  </si>
  <si>
    <t>Frontier Shift (Annual %)</t>
  </si>
  <si>
    <t>Frontier Shift (Cumulative %)</t>
  </si>
  <si>
    <t>BUSINESS PLAN RETURN - TABLE 1 GNI (UK) TOTAL COSTS - PRE EFFICIENCY</t>
  </si>
  <si>
    <t>Pipeline Insurance</t>
  </si>
  <si>
    <t>£m</t>
  </si>
  <si>
    <t>Intra-company Recharge</t>
  </si>
  <si>
    <t>Other Overheads</t>
  </si>
  <si>
    <t>Support Staff Costs (excluding GMO)</t>
  </si>
  <si>
    <t>Mutualisation Costs</t>
  </si>
  <si>
    <t>Asset Replacement (Repex)</t>
  </si>
  <si>
    <t>Asset Replacement</t>
  </si>
  <si>
    <t xml:space="preserve">Planned Maintenance </t>
  </si>
  <si>
    <t>Asset Management &amp; Compliance</t>
  </si>
  <si>
    <t>Emergency Response</t>
  </si>
  <si>
    <t>Pipeline Inspection</t>
  </si>
  <si>
    <t>Routine Maintenance</t>
  </si>
  <si>
    <t>Engineering Staff Costs (excluding GMO)</t>
  </si>
  <si>
    <t xml:space="preserve">Unplanned Maintenance </t>
  </si>
  <si>
    <t>Drainage</t>
  </si>
  <si>
    <t>Fault Repairs</t>
  </si>
  <si>
    <t>Other Unplanned Costs</t>
  </si>
  <si>
    <t>E</t>
  </si>
  <si>
    <t>Contracts and Licences</t>
  </si>
  <si>
    <t>Grid Control</t>
  </si>
  <si>
    <t>Major IT System Development</t>
  </si>
  <si>
    <t>Network Code Development</t>
  </si>
  <si>
    <t>SCADA &amp; Comms</t>
  </si>
  <si>
    <t>European Compliance</t>
  </si>
  <si>
    <t>Cyber Security</t>
  </si>
  <si>
    <t>F</t>
  </si>
  <si>
    <t>GMO NI Staff Costs</t>
  </si>
  <si>
    <t>GMO NI Administration &amp; Finance</t>
  </si>
  <si>
    <t>Market Operations &amp; IT</t>
  </si>
  <si>
    <t>Market Development</t>
  </si>
  <si>
    <t>Network Planning</t>
  </si>
  <si>
    <t>Energy Transition</t>
  </si>
  <si>
    <t>G</t>
  </si>
  <si>
    <t>Uncontrollable Costs</t>
  </si>
  <si>
    <t>Business Rates</t>
  </si>
  <si>
    <t>Licence Fees</t>
  </si>
  <si>
    <t>Fuel/Shrinkage/Imbalance Costs</t>
  </si>
  <si>
    <t>Scottish Costs</t>
  </si>
  <si>
    <t xml:space="preserve">Stranraer / Haynestown Income </t>
  </si>
  <si>
    <t>H</t>
  </si>
  <si>
    <t>Project Costs</t>
  </si>
  <si>
    <t>I</t>
  </si>
  <si>
    <t>Totals</t>
  </si>
  <si>
    <t>Planned Maintenance</t>
  </si>
  <si>
    <t>Unplanned Maintenance</t>
  </si>
  <si>
    <t>Grand Total</t>
  </si>
  <si>
    <t>J</t>
  </si>
  <si>
    <t>Frontier Shift (Annual)</t>
  </si>
  <si>
    <t>Frontier Shift (Cumulative)</t>
  </si>
  <si>
    <t>BUSINESS PLAN RETURN - TABLE 1 GNI (UK) TOTAL COSTS - POST EFFICIENCY</t>
  </si>
  <si>
    <t>K</t>
  </si>
  <si>
    <t>All figures in 2025-26 Prices</t>
  </si>
  <si>
    <t>Line</t>
  </si>
  <si>
    <t>Audit Check</t>
  </si>
  <si>
    <t>BUSINESS PLAN RETURN - TABLE 2 STAFF COSTS - PRE EFFICIENCY</t>
  </si>
  <si>
    <t xml:space="preserve">No. of Staff by Salary Band </t>
  </si>
  <si>
    <t>&gt;=£100,000</t>
  </si>
  <si>
    <t>£80,000-£99,999</t>
  </si>
  <si>
    <t>£60,000-£79,999</t>
  </si>
  <si>
    <t>£40,000-£59,999</t>
  </si>
  <si>
    <t>£20,000-£39,999</t>
  </si>
  <si>
    <t>Total FTE Employees</t>
  </si>
  <si>
    <t>Direct Staff Costs</t>
  </si>
  <si>
    <t xml:space="preserve">Staff Salaries &amp; Overtime </t>
  </si>
  <si>
    <t>Bonus Payments</t>
  </si>
  <si>
    <t>Pension Costs</t>
  </si>
  <si>
    <t xml:space="preserve">Other Direct </t>
  </si>
  <si>
    <t>Total Direct Costs</t>
  </si>
  <si>
    <t>Indirect Staff Costs</t>
  </si>
  <si>
    <t xml:space="preserve">Training </t>
  </si>
  <si>
    <t>Other Indirect</t>
  </si>
  <si>
    <t>Total Indirect Costs</t>
  </si>
  <si>
    <t>Agency Staff</t>
  </si>
  <si>
    <t>Total Staff Costs</t>
  </si>
  <si>
    <t>BUSINESS PLAN RETURN - TABLE 2 STAFF COSTS - POST EFFICIENCY</t>
  </si>
  <si>
    <t>BUSINESS PLAN RETURN - TABLE 2a  SUPPORT STAFF COSTS - PRE EFFICIENCY</t>
  </si>
  <si>
    <t>BUSINESS PLAN RETURN - TABLE 2a  SUPPORT STAFF COSTS - POST EFFICIENCY</t>
  </si>
  <si>
    <t>BUSINESS PLAN RETURN - TABLE 2b ENGINEERING STAFF COSTS - PRE EFFICIENCY</t>
  </si>
  <si>
    <t>BUSINESS PLAN RETURN - TABLE 2b ENGINEERING STAFF COSTS - POST EFFICIENCY</t>
  </si>
  <si>
    <t>BUSINESS PLAN RETURN - TABLE 2c STAFF COSTS IN GMO - GNI (UK) CONTRIBUTION - PRE EFFICIENCY</t>
  </si>
  <si>
    <t>BUSINESS PLAN RETURN - TABLE 2c STAFF COSTS IN GMO - GNI (UK) CONTRIBUTION - POST EFFICIENCY</t>
  </si>
  <si>
    <t>GMO Staff Costs</t>
  </si>
  <si>
    <t>BUSINESS PLAN RETURN - TABLE 3 ADMINISTRATION COSTS - PRE EFFICIENCY</t>
  </si>
  <si>
    <t xml:space="preserve">Pipeline Insurance </t>
  </si>
  <si>
    <t>Intra-Company Recharges</t>
  </si>
  <si>
    <t>Board Members and Expenses</t>
  </si>
  <si>
    <t>Property Management (Head Office Rent, utilities, cleaning etc)</t>
  </si>
  <si>
    <t>Audit/Finance/Regulation</t>
  </si>
  <si>
    <t>Legal Fees</t>
  </si>
  <si>
    <t>Other Functions</t>
  </si>
  <si>
    <t>Total Recharge Cost</t>
  </si>
  <si>
    <t>Non-Pipeline Insurance</t>
  </si>
  <si>
    <t>Total Other Overheads</t>
  </si>
  <si>
    <t>Mutualisation</t>
  </si>
  <si>
    <t>Bond Management</t>
  </si>
  <si>
    <t>Legal &amp; Professional Fees</t>
  </si>
  <si>
    <t>Other Mutualisation Costs</t>
  </si>
  <si>
    <t>Total Mutualisation Costs</t>
  </si>
  <si>
    <t>Total Admin Costs</t>
  </si>
  <si>
    <t>BUSINESS PLAN RETURN - TABLE 3 ADMINISTRATION COSTS - POST EFFICIENCY</t>
  </si>
  <si>
    <t>BUSINESS PLAN RETURN - TABLE 4 MAINTENANCE COSTS (PLANNED &amp; UNPLANNED) - PRE EFFICIENCY</t>
  </si>
  <si>
    <t>Engineering Compliance</t>
  </si>
  <si>
    <t xml:space="preserve">Work Planning </t>
  </si>
  <si>
    <t>Asset Management</t>
  </si>
  <si>
    <t>Total Management &amp; Compliance Costs</t>
  </si>
  <si>
    <t>MERC Fixed Costs</t>
  </si>
  <si>
    <t>MERC Variable Costs</t>
  </si>
  <si>
    <t>Emergency Spares</t>
  </si>
  <si>
    <t>Emergency Exercise</t>
  </si>
  <si>
    <t>Total Emergency Costs</t>
  </si>
  <si>
    <t>Sub-Sea Surveys</t>
  </si>
  <si>
    <t>On-Land Inspections</t>
  </si>
  <si>
    <t>Aerial Inspections</t>
  </si>
  <si>
    <t>Total Pipeline Inspection Costs</t>
  </si>
  <si>
    <t>Pipeline Maintenance</t>
  </si>
  <si>
    <t>Sub-Sea Maintenance</t>
  </si>
  <si>
    <t>AGI Maintenance</t>
  </si>
  <si>
    <t>Landowner Liaison</t>
  </si>
  <si>
    <t>Specialist Equipment</t>
  </si>
  <si>
    <t>Non-MERC Contracts</t>
  </si>
  <si>
    <t>19a</t>
  </si>
  <si>
    <t>Contract A - Utility Costs at AGIs</t>
  </si>
  <si>
    <t>19b</t>
  </si>
  <si>
    <t>Contract B - Security</t>
  </si>
  <si>
    <t>19c</t>
  </si>
  <si>
    <t>Contract C - Grass Cuttings</t>
  </si>
  <si>
    <t>19d</t>
  </si>
  <si>
    <t>Contract D - Other (please specify)</t>
  </si>
  <si>
    <t>Total Routine Maintenance Costs</t>
  </si>
  <si>
    <t>Other Unplanned Maintenance</t>
  </si>
  <si>
    <t>Cost Totals</t>
  </si>
  <si>
    <t>Total Planned Maintenance Costs</t>
  </si>
  <si>
    <t>Total Unplanned Maintenance Costs</t>
  </si>
  <si>
    <t>Planned Activity</t>
  </si>
  <si>
    <t>Online Inspections (OLI)</t>
  </si>
  <si>
    <t>Close Interval Protection Surveys</t>
  </si>
  <si>
    <t>Metering Asset Inspections</t>
  </si>
  <si>
    <t>SCADA Inspections</t>
  </si>
  <si>
    <t>Aerial Pipeline Inspections</t>
  </si>
  <si>
    <t>Other (please specify)</t>
  </si>
  <si>
    <t>Unplanned Activity</t>
  </si>
  <si>
    <t>Emergency Callouts</t>
  </si>
  <si>
    <t>35a</t>
  </si>
  <si>
    <t>Meter Repairs</t>
  </si>
  <si>
    <t>35b</t>
  </si>
  <si>
    <t>Machinery Repairs</t>
  </si>
  <si>
    <t>35c</t>
  </si>
  <si>
    <t>Vehicle Repairs</t>
  </si>
  <si>
    <t>35d</t>
  </si>
  <si>
    <t>Network Data</t>
  </si>
  <si>
    <t>Carbon Footprint</t>
  </si>
  <si>
    <t>tC02e</t>
  </si>
  <si>
    <t>Gas Shrinkage</t>
  </si>
  <si>
    <t>kWh</t>
  </si>
  <si>
    <t>BUSINESS PLAN RETURN - TABLE 4 MAINTENANCE COSTS (PLANNED &amp; UNPLANNED) - POST EFFICIENCY</t>
  </si>
  <si>
    <t>Total Pipeline Ins[ection Costs</t>
  </si>
  <si>
    <t>BUSINESS PLAN RETURN - TABLE 5 UNCONTROLLABLE COSTS</t>
  </si>
  <si>
    <t xml:space="preserve">Business Rates </t>
  </si>
  <si>
    <t>Pipelines &amp; Pipeline Assets</t>
  </si>
  <si>
    <t>Head Office</t>
  </si>
  <si>
    <t xml:space="preserve">Other Facilities </t>
  </si>
  <si>
    <t>Seabed Wayleaves</t>
  </si>
  <si>
    <t>Utility Regulator</t>
  </si>
  <si>
    <t>CRU</t>
  </si>
  <si>
    <t>Ofgem</t>
  </si>
  <si>
    <t>Fuel Volume</t>
  </si>
  <si>
    <t>kwh</t>
  </si>
  <si>
    <t>Compressor Fuel Cost</t>
  </si>
  <si>
    <t>Compressor Fuel - Unit Cost</t>
  </si>
  <si>
    <t>p/kwh</t>
  </si>
  <si>
    <t>Shrinkage Costs</t>
  </si>
  <si>
    <t>Imbalance Charges</t>
  </si>
  <si>
    <t>TA Capacity Charge Payments</t>
  </si>
  <si>
    <t>Beattock Operating Costs</t>
  </si>
  <si>
    <t>Beattock Major Capital Works</t>
  </si>
  <si>
    <t>SWSOS Pipeline Costs</t>
  </si>
  <si>
    <t>Stranraer / Haynestown Income</t>
  </si>
  <si>
    <t xml:space="preserve">Compressor Fuel </t>
  </si>
  <si>
    <t>BUSINESS PLAN RETURN - TABLE 6 REPEX PROJECTS - PRE EFFICIENCY</t>
  </si>
  <si>
    <t>Projected  
Start 
Date</t>
  </si>
  <si>
    <t>Beneficial 
Use 
Date</t>
  </si>
  <si>
    <t>Nominated  
Outputs</t>
  </si>
  <si>
    <t>Replacement Projects</t>
  </si>
  <si>
    <t>1a</t>
  </si>
  <si>
    <t>Project Name A</t>
  </si>
  <si>
    <t>1b</t>
  </si>
  <si>
    <t>Project Name B</t>
  </si>
  <si>
    <t>1c</t>
  </si>
  <si>
    <t>Project Name C</t>
  </si>
  <si>
    <t>1d</t>
  </si>
  <si>
    <t>Project Name D</t>
  </si>
  <si>
    <t>1e</t>
  </si>
  <si>
    <t>Project Name.......</t>
  </si>
  <si>
    <t>1f</t>
  </si>
  <si>
    <t>1g</t>
  </si>
  <si>
    <t>1h</t>
  </si>
  <si>
    <t>1i</t>
  </si>
  <si>
    <t>1j</t>
  </si>
  <si>
    <t>1k</t>
  </si>
  <si>
    <t>Total Cost</t>
  </si>
  <si>
    <t>BUSINESS PLAN RETURN - TABLE 6 REPEX PROJECTS - POST EFFICIENCY</t>
  </si>
  <si>
    <t>BUSINESS PLAN RETURN - TABLE 7 ASSET INVENTORY</t>
  </si>
  <si>
    <t xml:space="preserve">Date </t>
  </si>
  <si>
    <t>Design</t>
  </si>
  <si>
    <t>Pipeline</t>
  </si>
  <si>
    <t xml:space="preserve">Design </t>
  </si>
  <si>
    <t>Constructed</t>
  </si>
  <si>
    <t>Life</t>
  </si>
  <si>
    <t>Diameter</t>
  </si>
  <si>
    <t>Length</t>
  </si>
  <si>
    <t>Pressure</t>
  </si>
  <si>
    <t>(dd-mm-yyyy)</t>
  </si>
  <si>
    <t>(Years)</t>
  </si>
  <si>
    <t>(mm)</t>
  </si>
  <si>
    <t>(km)</t>
  </si>
  <si>
    <t>(bar)</t>
  </si>
  <si>
    <t>Pipelines</t>
  </si>
  <si>
    <t>Pipeline Name A</t>
  </si>
  <si>
    <t>Pipeline Name B</t>
  </si>
  <si>
    <t>Pipeline Name.....</t>
  </si>
  <si>
    <t>Exit Points</t>
  </si>
  <si>
    <t>2a</t>
  </si>
  <si>
    <t>Exit Point A</t>
  </si>
  <si>
    <t>2b</t>
  </si>
  <si>
    <t>Exit Point B</t>
  </si>
  <si>
    <t>2c</t>
  </si>
  <si>
    <t>Exit Point......</t>
  </si>
  <si>
    <t>Entry Points</t>
  </si>
  <si>
    <t>3a</t>
  </si>
  <si>
    <t>Entry Point A</t>
  </si>
  <si>
    <t>3b</t>
  </si>
  <si>
    <t>Entry Point B</t>
  </si>
  <si>
    <t>3c</t>
  </si>
  <si>
    <t>Entry Point.....</t>
  </si>
  <si>
    <t>Block Valves</t>
  </si>
  <si>
    <t>4a</t>
  </si>
  <si>
    <t>Block Valve A</t>
  </si>
  <si>
    <t>4b</t>
  </si>
  <si>
    <t>Block Valve B</t>
  </si>
  <si>
    <t>4c</t>
  </si>
  <si>
    <t>Block Valve......</t>
  </si>
  <si>
    <t>PIG Trap</t>
  </si>
  <si>
    <t>5a</t>
  </si>
  <si>
    <t>Pig Trap A</t>
  </si>
  <si>
    <t>5b</t>
  </si>
  <si>
    <t>Pig Trap B</t>
  </si>
  <si>
    <t>5c</t>
  </si>
  <si>
    <t>Pig Trap......</t>
  </si>
  <si>
    <t>AGIs</t>
  </si>
  <si>
    <t>6a</t>
  </si>
  <si>
    <t>AGI A</t>
  </si>
  <si>
    <t>6b</t>
  </si>
  <si>
    <t>AGI B</t>
  </si>
  <si>
    <t>6c</t>
  </si>
  <si>
    <t>AGI......</t>
  </si>
  <si>
    <t>BUSINESS PLAN RETURN - TABLE 8 FINANCING</t>
  </si>
  <si>
    <t>Cost of Capital</t>
  </si>
  <si>
    <t>Gearing</t>
  </si>
  <si>
    <t>Cost of Equity</t>
  </si>
  <si>
    <t>Cost of Debt</t>
  </si>
  <si>
    <t>Vanilla Weighted Average Cost of Capital (WACC)</t>
  </si>
  <si>
    <t>Regulatory Asset Value (RAV)</t>
  </si>
  <si>
    <t>BUSINESS PLAN RETURN - TABLE 8 CARBON REPORTING</t>
  </si>
  <si>
    <t>GNI (UK) - Buildings Energy Usage</t>
  </si>
  <si>
    <t>Buildings - Electricity</t>
  </si>
  <si>
    <t>tCO2e</t>
  </si>
  <si>
    <t>Buildings - Other Fuels</t>
  </si>
  <si>
    <t>Total Buildings Emissions</t>
  </si>
  <si>
    <t>GNI (UK) - Operational Transport</t>
  </si>
  <si>
    <t>Road (Diesel)</t>
  </si>
  <si>
    <t>Road (Petrol)</t>
  </si>
  <si>
    <t>Road (Other)</t>
  </si>
  <si>
    <t>Rail</t>
  </si>
  <si>
    <t>Sea</t>
  </si>
  <si>
    <t>Air</t>
  </si>
  <si>
    <t>Air Miles European</t>
  </si>
  <si>
    <t>Air Miles International</t>
  </si>
  <si>
    <t>Total Operational Transport Emissions</t>
  </si>
  <si>
    <t>GNI (UK) - Business Transport</t>
  </si>
  <si>
    <t>Hire Car Diesel</t>
  </si>
  <si>
    <t>Hire Car Petrol</t>
  </si>
  <si>
    <t>Air (Domestic)</t>
  </si>
  <si>
    <t xml:space="preserve">Air Miles International </t>
  </si>
  <si>
    <t>Total Business Transport Emissions</t>
  </si>
  <si>
    <t>GNI (UK) - Fugitive Emissions</t>
  </si>
  <si>
    <t>Natural Gas</t>
  </si>
  <si>
    <t>Gases (Other)</t>
  </si>
  <si>
    <t>Total Fugitive Emissions</t>
  </si>
  <si>
    <t>GNI (UK) - Fuel Combustion</t>
  </si>
  <si>
    <t>Diesel</t>
  </si>
  <si>
    <t>Fuels (Other)</t>
  </si>
  <si>
    <t>Total Fuel Combustion Emissions</t>
  </si>
  <si>
    <t>Contractor - Buildings Energy Usage</t>
  </si>
  <si>
    <t>Contractor - Operational Transport</t>
  </si>
  <si>
    <t>Contractor - Business Transport</t>
  </si>
  <si>
    <t>Contractor - Fugitive Emissions</t>
  </si>
  <si>
    <t>Contractor - Fuel Combustion</t>
  </si>
  <si>
    <t>BUSINESS PLAN RETURN - TABLE 10 ENERGY TRANSITION PROJECTS</t>
  </si>
  <si>
    <t>GAS 
YEAR 
2022-23</t>
  </si>
  <si>
    <t>GAS 
YEAR 
2023-24</t>
  </si>
  <si>
    <t>GAS 
YEAR 
2024-25</t>
  </si>
  <si>
    <t>GAS 
YEAR 
2025-26</t>
  </si>
  <si>
    <t>GAS 
YEAR 
2026-27</t>
  </si>
  <si>
    <t>GAS 
YEAR 
2027-28</t>
  </si>
  <si>
    <t>GAS 
YEAR 
2028-29</t>
  </si>
  <si>
    <t>GAS 
YEAR 
2029-30</t>
  </si>
  <si>
    <t>GAS 
YEAR 
2030-31</t>
  </si>
  <si>
    <t>GAS 
YEAR 
2031-32</t>
  </si>
  <si>
    <t>Project Number</t>
  </si>
  <si>
    <t>GAS MARKET OPERATOR - BUSINESS PLAN REPORTING REQUIREMENTS</t>
  </si>
  <si>
    <t>CHANGE LOG</t>
  </si>
  <si>
    <t>Date</t>
  </si>
  <si>
    <t>Version / Ref</t>
  </si>
  <si>
    <t>Section / Table Updated</t>
  </si>
  <si>
    <t>Description of Change</t>
  </si>
  <si>
    <t>Author</t>
  </si>
  <si>
    <t>Reviewed By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</si>
</sst>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1" formatCode="_-* #,##0_-;\-* #,##0_-;_-* &quot;-&quot;_-;_-@_-"/>
    <numFmt numFmtId="43" formatCode="_-* #,##0.00_-;\-* #,##0.00_-;_-* &quot;-&quot;??_-;_-@_-"/>
    <numFmt numFmtId="164" formatCode="0.0"/>
    <numFmt numFmtId="165" formatCode="0.0%"/>
    <numFmt numFmtId="166" formatCode="0.000"/>
    <numFmt numFmtId="167" formatCode="_-* #,##0.0_-;\-* #,##0.0_-;_-* &quot;-&quot;?_-;_-@_-"/>
    <numFmt numFmtId="168" formatCode="_-* #,##0.000_-;\-* #,##0.000_-;_-* &quot;-&quot;???_-;_-@_-"/>
    <numFmt numFmtId="169" formatCode="#,##0.0"/>
    <numFmt numFmtId="170" formatCode="#,##0_ ;\-#,##0\ "/>
    <numFmt numFmtId="171" formatCode="dd\-mm\-yyyy"/>
  </numFmts>
  <fonts count="17">
    <font>
      <sz val="12"/>
      <name val="Arial MT"/>
    </font>
    <font>
      <sz val="10"/>
      <name val="Arial"/>
      <family val="2"/>
    </font>
    <font>
      <sz val="18"/>
      <name val="Arial MT"/>
      <family val="2"/>
    </font>
    <font>
      <sz val="12"/>
      <name val="Arial MT"/>
    </font>
    <font>
      <sz val="11"/>
      <color indexed="8"/>
      <name val="Calibri"/>
      <family val="2"/>
    </font>
    <font>
      <u/>
      <sz val="12"/>
      <color theme="10"/>
      <name val="Arial MT"/>
    </font>
    <font>
      <sz val="11"/>
      <name val="Montserrat"/>
    </font>
    <font>
      <b/>
      <sz val="11"/>
      <color indexed="12"/>
      <name val="Montserrat"/>
    </font>
    <font>
      <b/>
      <sz val="11"/>
      <name val="Montserrat"/>
    </font>
    <font>
      <u/>
      <sz val="11"/>
      <color theme="10"/>
      <name val="Montserrat"/>
    </font>
    <font>
      <b/>
      <sz val="11"/>
      <color rgb="FFC00000"/>
      <name val="Montserrat"/>
    </font>
    <font>
      <b/>
      <sz val="11"/>
      <color theme="0"/>
      <name val="Montserrat"/>
    </font>
    <font>
      <sz val="11"/>
      <color theme="0"/>
      <name val="Montserrat"/>
    </font>
    <font>
      <i/>
      <sz val="11"/>
      <color rgb="FFFF0000"/>
      <name val="Montserrat"/>
    </font>
    <font>
      <i/>
      <sz val="11"/>
      <name val="Montserrat"/>
    </font>
    <font>
      <b/>
      <sz val="11"/>
      <color rgb="FF000000"/>
      <name val="Montserrat"/>
    </font>
    <font>
      <sz val="11"/>
      <color rgb="FF000000"/>
      <name val="Montserrat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4B942"/>
        <bgColor indexed="26"/>
      </patternFill>
    </fill>
    <fill>
      <patternFill patternType="solid">
        <fgColor rgb="FFA1E2BB"/>
        <bgColor indexed="64"/>
      </patternFill>
    </fill>
    <fill>
      <patternFill patternType="solid">
        <fgColor rgb="FFDCDCDC"/>
        <bgColor indexed="64"/>
      </patternFill>
    </fill>
    <fill>
      <patternFill patternType="solid">
        <fgColor rgb="FFC5D5EF"/>
        <bgColor indexed="8"/>
      </patternFill>
    </fill>
    <fill>
      <patternFill patternType="solid">
        <fgColor rgb="FF5D5C61"/>
        <bgColor indexed="64"/>
      </patternFill>
    </fill>
    <fill>
      <patternFill patternType="solid">
        <fgColor rgb="FF2FAC66"/>
        <bgColor indexed="64"/>
      </patternFill>
    </fill>
    <fill>
      <patternFill patternType="solid">
        <fgColor rgb="FF2FAC66"/>
        <bgColor rgb="FF000000"/>
      </patternFill>
    </fill>
    <fill>
      <patternFill patternType="solid">
        <fgColor rgb="FFF4B942"/>
        <bgColor indexed="64"/>
      </patternFill>
    </fill>
    <fill>
      <patternFill patternType="solid">
        <fgColor rgb="FFC5D5EF"/>
        <bgColor indexed="64"/>
      </patternFill>
    </fill>
    <fill>
      <patternFill patternType="solid">
        <fgColor rgb="FF5D5C61"/>
        <bgColor rgb="FF000000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theme="1" tint="4.9989318521683403E-2"/>
      </left>
      <right style="thin">
        <color theme="1" tint="4.9989318521683403E-2"/>
      </right>
      <top style="thin">
        <color theme="1" tint="4.9989318521683403E-2"/>
      </top>
      <bottom style="thin">
        <color theme="1" tint="4.9989318521683403E-2"/>
      </bottom>
      <diagonal/>
    </border>
    <border>
      <left style="thin">
        <color theme="1" tint="4.9989318521683403E-2"/>
      </left>
      <right style="thin">
        <color theme="1" tint="4.9989318521683403E-2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theme="1" tint="4.9989318521683403E-2"/>
      </left>
      <right style="thin">
        <color theme="1" tint="4.9989318521683403E-2"/>
      </right>
      <top/>
      <bottom style="thin">
        <color theme="1" tint="4.9989318521683403E-2"/>
      </bottom>
      <diagonal/>
    </border>
    <border>
      <left/>
      <right style="thin">
        <color indexed="64"/>
      </right>
      <top/>
      <bottom/>
      <diagonal/>
    </border>
    <border>
      <left style="thin">
        <color theme="1" tint="4.9989318521683403E-2"/>
      </left>
      <right style="thin">
        <color theme="1" tint="4.9989318521683403E-2"/>
      </right>
      <top style="thin">
        <color theme="1" tint="4.9989318521683403E-2"/>
      </top>
      <bottom/>
      <diagonal/>
    </border>
    <border>
      <left style="thin">
        <color indexed="64"/>
      </left>
      <right style="thin">
        <color indexed="64"/>
      </right>
      <top style="thin">
        <color rgb="FF0D0D0D"/>
      </top>
      <bottom/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1" tint="4.9989318521683403E-2"/>
      </top>
      <bottom style="thin">
        <color indexed="64"/>
      </bottom>
      <diagonal/>
    </border>
  </borders>
  <cellStyleXfs count="10">
    <xf numFmtId="0" fontId="0" fillId="0" borderId="0"/>
    <xf numFmtId="0" fontId="2" fillId="0" borderId="0"/>
    <xf numFmtId="0" fontId="3" fillId="0" borderId="0"/>
    <xf numFmtId="0" fontId="3" fillId="0" borderId="0"/>
    <xf numFmtId="0" fontId="1" fillId="0" borderId="0"/>
    <xf numFmtId="0" fontId="1" fillId="0" borderId="0"/>
    <xf numFmtId="9" fontId="4" fillId="0" borderId="0"/>
    <xf numFmtId="9" fontId="4" fillId="0" borderId="0"/>
    <xf numFmtId="9" fontId="3" fillId="0" borderId="0"/>
    <xf numFmtId="0" fontId="5" fillId="0" borderId="0">
      <alignment vertical="top"/>
      <protection locked="0"/>
    </xf>
  </cellStyleXfs>
  <cellXfs count="198">
    <xf numFmtId="0" fontId="0" fillId="0" borderId="0" xfId="0"/>
    <xf numFmtId="0" fontId="6" fillId="0" borderId="25" xfId="0" applyFont="1" applyBorder="1"/>
    <xf numFmtId="0" fontId="6" fillId="0" borderId="12" xfId="0" applyFont="1" applyBorder="1"/>
    <xf numFmtId="0" fontId="6" fillId="0" borderId="13" xfId="0" applyFont="1" applyBorder="1"/>
    <xf numFmtId="0" fontId="7" fillId="0" borderId="12" xfId="5" applyFont="1" applyBorder="1"/>
    <xf numFmtId="0" fontId="6" fillId="0" borderId="12" xfId="5" applyFont="1" applyBorder="1"/>
    <xf numFmtId="0" fontId="6" fillId="0" borderId="14" xfId="0" applyFont="1" applyBorder="1"/>
    <xf numFmtId="0" fontId="6" fillId="0" borderId="15" xfId="0" applyFont="1" applyBorder="1"/>
    <xf numFmtId="0" fontId="6" fillId="0" borderId="0" xfId="5" applyFont="1"/>
    <xf numFmtId="0" fontId="6" fillId="0" borderId="16" xfId="0" applyFont="1" applyBorder="1"/>
    <xf numFmtId="0" fontId="8" fillId="0" borderId="0" xfId="5" applyFont="1"/>
    <xf numFmtId="0" fontId="8" fillId="0" borderId="1" xfId="0" applyFont="1" applyBorder="1" applyAlignment="1">
      <alignment horizontal="center"/>
    </xf>
    <xf numFmtId="0" fontId="6" fillId="0" borderId="0" xfId="5" applyFont="1" applyAlignment="1">
      <alignment horizontal="center"/>
    </xf>
    <xf numFmtId="0" fontId="6" fillId="0" borderId="1" xfId="0" applyFont="1" applyBorder="1"/>
    <xf numFmtId="0" fontId="9" fillId="0" borderId="1" xfId="9" quotePrefix="1" applyFont="1" applyBorder="1" applyAlignment="1" applyProtection="1">
      <alignment horizontal="center"/>
    </xf>
    <xf numFmtId="0" fontId="6" fillId="0" borderId="1" xfId="0" applyFont="1" applyBorder="1" applyAlignment="1">
      <alignment horizontal="center"/>
    </xf>
    <xf numFmtId="0" fontId="9" fillId="0" borderId="1" xfId="9" applyFont="1" applyBorder="1" applyAlignment="1" applyProtection="1">
      <alignment horizontal="center"/>
    </xf>
    <xf numFmtId="0" fontId="6" fillId="0" borderId="1" xfId="0" applyFont="1" applyBorder="1" applyAlignment="1">
      <alignment horizontal="left" indent="1"/>
    </xf>
    <xf numFmtId="0" fontId="6" fillId="0" borderId="17" xfId="0" applyFont="1" applyBorder="1"/>
    <xf numFmtId="0" fontId="6" fillId="0" borderId="18" xfId="0" applyFont="1" applyBorder="1"/>
    <xf numFmtId="0" fontId="6" fillId="0" borderId="19" xfId="0" applyFont="1" applyBorder="1"/>
    <xf numFmtId="0" fontId="6" fillId="0" borderId="0" xfId="2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6" fillId="0" borderId="18" xfId="0" applyFont="1" applyBorder="1" applyAlignment="1">
      <alignment horizontal="center"/>
    </xf>
    <xf numFmtId="0" fontId="6" fillId="4" borderId="1" xfId="0" applyFont="1" applyFill="1" applyBorder="1"/>
    <xf numFmtId="0" fontId="6" fillId="5" borderId="1" xfId="0" applyFont="1" applyFill="1" applyBorder="1"/>
    <xf numFmtId="0" fontId="6" fillId="6" borderId="1" xfId="0" applyFont="1" applyFill="1" applyBorder="1"/>
    <xf numFmtId="0" fontId="6" fillId="7" borderId="6" xfId="0" applyFont="1" applyFill="1" applyBorder="1"/>
    <xf numFmtId="0" fontId="6" fillId="8" borderId="1" xfId="0" applyFont="1" applyFill="1" applyBorder="1"/>
    <xf numFmtId="0" fontId="6" fillId="0" borderId="13" xfId="5" applyFont="1" applyBorder="1"/>
    <xf numFmtId="0" fontId="8" fillId="0" borderId="12" xfId="5" applyFont="1" applyBorder="1"/>
    <xf numFmtId="0" fontId="6" fillId="0" borderId="12" xfId="5" applyFont="1" applyBorder="1" applyAlignment="1">
      <alignment horizontal="center"/>
    </xf>
    <xf numFmtId="0" fontId="6" fillId="0" borderId="14" xfId="5" applyFont="1" applyBorder="1"/>
    <xf numFmtId="0" fontId="6" fillId="0" borderId="15" xfId="5" applyFont="1" applyBorder="1"/>
    <xf numFmtId="0" fontId="10" fillId="0" borderId="0" xfId="5" applyFont="1" applyAlignment="1">
      <alignment horizontal="left"/>
    </xf>
    <xf numFmtId="0" fontId="6" fillId="0" borderId="16" xfId="5" applyFont="1" applyBorder="1"/>
    <xf numFmtId="0" fontId="8" fillId="0" borderId="0" xfId="0" applyFont="1" applyAlignment="1">
      <alignment horizontal="left"/>
    </xf>
    <xf numFmtId="0" fontId="6" fillId="0" borderId="15" xfId="5" applyFont="1" applyBorder="1" applyAlignment="1">
      <alignment horizontal="center"/>
    </xf>
    <xf numFmtId="0" fontId="8" fillId="0" borderId="0" xfId="5" applyFont="1" applyAlignment="1">
      <alignment horizontal="center"/>
    </xf>
    <xf numFmtId="0" fontId="6" fillId="0" borderId="21" xfId="5" applyFont="1" applyBorder="1" applyAlignment="1">
      <alignment horizontal="center"/>
    </xf>
    <xf numFmtId="0" fontId="6" fillId="0" borderId="22" xfId="5" applyFont="1" applyBorder="1" applyAlignment="1">
      <alignment horizontal="center"/>
    </xf>
    <xf numFmtId="0" fontId="6" fillId="0" borderId="16" xfId="5" applyFont="1" applyBorder="1" applyAlignment="1">
      <alignment horizontal="center"/>
    </xf>
    <xf numFmtId="0" fontId="11" fillId="9" borderId="10" xfId="5" applyFont="1" applyFill="1" applyBorder="1"/>
    <xf numFmtId="0" fontId="12" fillId="9" borderId="7" xfId="5" applyFont="1" applyFill="1" applyBorder="1"/>
    <xf numFmtId="0" fontId="12" fillId="9" borderId="4" xfId="5" applyFont="1" applyFill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12" fillId="9" borderId="3" xfId="5" applyFont="1" applyFill="1" applyBorder="1"/>
    <xf numFmtId="0" fontId="11" fillId="9" borderId="0" xfId="5" applyFont="1" applyFill="1"/>
    <xf numFmtId="0" fontId="12" fillId="9" borderId="2" xfId="5" applyFont="1" applyFill="1" applyBorder="1"/>
    <xf numFmtId="0" fontId="12" fillId="9" borderId="11" xfId="5" applyFont="1" applyFill="1" applyBorder="1"/>
    <xf numFmtId="0" fontId="12" fillId="9" borderId="5" xfId="5" applyFont="1" applyFill="1" applyBorder="1" applyAlignment="1">
      <alignment horizontal="center"/>
    </xf>
    <xf numFmtId="17" fontId="8" fillId="0" borderId="1" xfId="0" applyNumberFormat="1" applyFont="1" applyBorder="1" applyAlignment="1">
      <alignment horizontal="center"/>
    </xf>
    <xf numFmtId="0" fontId="8" fillId="0" borderId="0" xfId="0" applyFont="1" applyAlignment="1">
      <alignment horizontal="center"/>
    </xf>
    <xf numFmtId="0" fontId="11" fillId="9" borderId="1" xfId="5" applyFont="1" applyFill="1" applyBorder="1" applyAlignment="1">
      <alignment horizontal="center"/>
    </xf>
    <xf numFmtId="0" fontId="11" fillId="9" borderId="8" xfId="5" applyFont="1" applyFill="1" applyBorder="1"/>
    <xf numFmtId="0" fontId="6" fillId="0" borderId="3" xfId="5" applyFont="1" applyBorder="1"/>
    <xf numFmtId="0" fontId="6" fillId="0" borderId="1" xfId="5" applyFont="1" applyBorder="1" applyAlignment="1">
      <alignment horizontal="center"/>
    </xf>
    <xf numFmtId="0" fontId="6" fillId="0" borderId="1" xfId="5" applyFont="1" applyBorder="1"/>
    <xf numFmtId="0" fontId="6" fillId="0" borderId="9" xfId="5" applyFont="1" applyBorder="1"/>
    <xf numFmtId="0" fontId="8" fillId="2" borderId="0" xfId="5" applyFont="1" applyFill="1"/>
    <xf numFmtId="0" fontId="6" fillId="2" borderId="0" xfId="5" applyFont="1" applyFill="1"/>
    <xf numFmtId="0" fontId="6" fillId="2" borderId="0" xfId="5" applyFont="1" applyFill="1" applyAlignment="1">
      <alignment horizontal="center"/>
    </xf>
    <xf numFmtId="0" fontId="8" fillId="2" borderId="0" xfId="5" applyFont="1" applyFill="1" applyAlignment="1">
      <alignment horizontal="center"/>
    </xf>
    <xf numFmtId="0" fontId="6" fillId="0" borderId="29" xfId="5" applyFont="1" applyBorder="1" applyAlignment="1">
      <alignment horizontal="center"/>
    </xf>
    <xf numFmtId="0" fontId="8" fillId="0" borderId="9" xfId="5" applyFont="1" applyBorder="1" applyAlignment="1">
      <alignment horizontal="center"/>
    </xf>
    <xf numFmtId="0" fontId="8" fillId="0" borderId="9" xfId="5" quotePrefix="1" applyFont="1" applyBorder="1" applyAlignment="1">
      <alignment horizontal="center"/>
    </xf>
    <xf numFmtId="0" fontId="6" fillId="2" borderId="0" xfId="0" applyFont="1" applyFill="1"/>
    <xf numFmtId="0" fontId="6" fillId="0" borderId="1" xfId="5" applyFont="1" applyBorder="1" applyAlignment="1">
      <alignment horizontal="left"/>
    </xf>
    <xf numFmtId="0" fontId="8" fillId="9" borderId="10" xfId="5" applyFont="1" applyFill="1" applyBorder="1"/>
    <xf numFmtId="0" fontId="6" fillId="9" borderId="2" xfId="5" applyFont="1" applyFill="1" applyBorder="1"/>
    <xf numFmtId="0" fontId="11" fillId="9" borderId="1" xfId="5" applyFont="1" applyFill="1" applyBorder="1" applyAlignment="1">
      <alignment horizontal="left"/>
    </xf>
    <xf numFmtId="0" fontId="6" fillId="0" borderId="20" xfId="5" applyFont="1" applyBorder="1"/>
    <xf numFmtId="0" fontId="6" fillId="0" borderId="0" xfId="5" applyFont="1" applyAlignment="1">
      <alignment wrapText="1"/>
    </xf>
    <xf numFmtId="0" fontId="6" fillId="0" borderId="7" xfId="5" applyFont="1" applyBorder="1"/>
    <xf numFmtId="0" fontId="8" fillId="0" borderId="7" xfId="5" applyFont="1" applyBorder="1" applyAlignment="1">
      <alignment horizontal="center"/>
    </xf>
    <xf numFmtId="0" fontId="8" fillId="0" borderId="0" xfId="5" applyFont="1" applyAlignment="1">
      <alignment horizontal="centerContinuous"/>
    </xf>
    <xf numFmtId="0" fontId="6" fillId="0" borderId="1" xfId="5" applyFont="1" applyBorder="1" applyAlignment="1">
      <alignment wrapText="1"/>
    </xf>
    <xf numFmtId="0" fontId="6" fillId="0" borderId="16" xfId="2" applyFont="1" applyBorder="1"/>
    <xf numFmtId="0" fontId="8" fillId="0" borderId="0" xfId="0" applyFont="1"/>
    <xf numFmtId="0" fontId="6" fillId="0" borderId="9" xfId="0" applyFont="1" applyBorder="1"/>
    <xf numFmtId="0" fontId="6" fillId="2" borderId="13" xfId="5" applyFont="1" applyFill="1" applyBorder="1"/>
    <xf numFmtId="0" fontId="8" fillId="2" borderId="12" xfId="5" applyFont="1" applyFill="1" applyBorder="1"/>
    <xf numFmtId="0" fontId="6" fillId="2" borderId="12" xfId="5" applyFont="1" applyFill="1" applyBorder="1"/>
    <xf numFmtId="0" fontId="6" fillId="2" borderId="12" xfId="5" applyFont="1" applyFill="1" applyBorder="1" applyAlignment="1">
      <alignment horizontal="center"/>
    </xf>
    <xf numFmtId="0" fontId="6" fillId="2" borderId="15" xfId="5" applyFont="1" applyFill="1" applyBorder="1"/>
    <xf numFmtId="0" fontId="10" fillId="2" borderId="0" xfId="5" applyFont="1" applyFill="1" applyAlignment="1">
      <alignment horizontal="left"/>
    </xf>
    <xf numFmtId="0" fontId="8" fillId="2" borderId="0" xfId="0" applyFont="1" applyFill="1" applyAlignment="1">
      <alignment horizontal="left"/>
    </xf>
    <xf numFmtId="0" fontId="6" fillId="2" borderId="15" xfId="5" applyFont="1" applyFill="1" applyBorder="1" applyAlignment="1">
      <alignment horizontal="center"/>
    </xf>
    <xf numFmtId="0" fontId="6" fillId="2" borderId="15" xfId="0" applyFont="1" applyFill="1" applyBorder="1"/>
    <xf numFmtId="0" fontId="6" fillId="3" borderId="1" xfId="5" applyFont="1" applyFill="1" applyBorder="1" applyAlignment="1">
      <alignment horizontal="center"/>
    </xf>
    <xf numFmtId="0" fontId="8" fillId="2" borderId="15" xfId="0" applyFont="1" applyFill="1" applyBorder="1"/>
    <xf numFmtId="0" fontId="8" fillId="0" borderId="1" xfId="5" applyFont="1" applyBorder="1" applyAlignment="1">
      <alignment wrapText="1"/>
    </xf>
    <xf numFmtId="0" fontId="8" fillId="3" borderId="1" xfId="5" applyFont="1" applyFill="1" applyBorder="1" applyAlignment="1">
      <alignment horizontal="center"/>
    </xf>
    <xf numFmtId="0" fontId="6" fillId="2" borderId="17" xfId="0" applyFont="1" applyFill="1" applyBorder="1"/>
    <xf numFmtId="0" fontId="6" fillId="2" borderId="18" xfId="0" applyFont="1" applyFill="1" applyBorder="1"/>
    <xf numFmtId="0" fontId="6" fillId="0" borderId="18" xfId="5" applyFont="1" applyBorder="1" applyAlignment="1">
      <alignment horizontal="center"/>
    </xf>
    <xf numFmtId="0" fontId="6" fillId="0" borderId="18" xfId="5" applyFont="1" applyBorder="1" applyAlignment="1">
      <alignment wrapText="1"/>
    </xf>
    <xf numFmtId="0" fontId="6" fillId="0" borderId="18" xfId="5" applyFont="1" applyBorder="1"/>
    <xf numFmtId="0" fontId="6" fillId="0" borderId="6" xfId="0" applyFont="1" applyBorder="1" applyAlignment="1">
      <alignment horizontal="center"/>
    </xf>
    <xf numFmtId="0" fontId="8" fillId="0" borderId="0" xfId="5" applyFont="1" applyAlignment="1">
      <alignment horizontal="left"/>
    </xf>
    <xf numFmtId="0" fontId="14" fillId="0" borderId="0" xfId="0" applyFont="1"/>
    <xf numFmtId="0" fontId="11" fillId="9" borderId="1" xfId="5" applyFont="1" applyFill="1" applyBorder="1"/>
    <xf numFmtId="0" fontId="11" fillId="10" borderId="1" xfId="0" applyFont="1" applyFill="1" applyBorder="1" applyAlignment="1">
      <alignment horizontal="center"/>
    </xf>
    <xf numFmtId="0" fontId="11" fillId="10" borderId="1" xfId="0" applyFont="1" applyFill="1" applyBorder="1"/>
    <xf numFmtId="0" fontId="6" fillId="8" borderId="1" xfId="5" applyFont="1" applyFill="1" applyBorder="1"/>
    <xf numFmtId="0" fontId="8" fillId="8" borderId="1" xfId="5" applyFont="1" applyFill="1" applyBorder="1"/>
    <xf numFmtId="0" fontId="6" fillId="13" borderId="1" xfId="0" applyFont="1" applyFill="1" applyBorder="1"/>
    <xf numFmtId="0" fontId="6" fillId="0" borderId="9" xfId="5" applyFont="1" applyBorder="1" applyAlignment="1">
      <alignment horizontal="center"/>
    </xf>
    <xf numFmtId="0" fontId="8" fillId="0" borderId="0" xfId="5" quotePrefix="1" applyFont="1" applyAlignment="1">
      <alignment horizontal="center"/>
    </xf>
    <xf numFmtId="0" fontId="13" fillId="0" borderId="1" xfId="5" applyFont="1" applyBorder="1"/>
    <xf numFmtId="0" fontId="6" fillId="2" borderId="3" xfId="5" applyFont="1" applyFill="1" applyBorder="1" applyAlignment="1">
      <alignment vertical="center"/>
    </xf>
    <xf numFmtId="0" fontId="6" fillId="2" borderId="0" xfId="5" applyFont="1" applyFill="1" applyAlignment="1">
      <alignment vertical="center"/>
    </xf>
    <xf numFmtId="0" fontId="8" fillId="2" borderId="0" xfId="5" applyFont="1" applyFill="1" applyAlignment="1">
      <alignment horizontal="center" vertical="center"/>
    </xf>
    <xf numFmtId="0" fontId="6" fillId="0" borderId="1" xfId="5" applyFont="1" applyBorder="1" applyAlignment="1">
      <alignment horizontal="center" vertical="center"/>
    </xf>
    <xf numFmtId="0" fontId="6" fillId="0" borderId="1" xfId="5" applyFont="1" applyBorder="1" applyAlignment="1">
      <alignment vertical="center"/>
    </xf>
    <xf numFmtId="0" fontId="6" fillId="3" borderId="1" xfId="5" applyFont="1" applyFill="1" applyBorder="1" applyAlignment="1">
      <alignment horizontal="center" vertical="center"/>
    </xf>
    <xf numFmtId="0" fontId="11" fillId="9" borderId="1" xfId="5" applyFont="1" applyFill="1" applyBorder="1" applyAlignment="1">
      <alignment horizontal="center" vertical="center"/>
    </xf>
    <xf numFmtId="0" fontId="11" fillId="9" borderId="8" xfId="5" applyFont="1" applyFill="1" applyBorder="1" applyAlignment="1">
      <alignment vertical="center"/>
    </xf>
    <xf numFmtId="170" fontId="6" fillId="6" borderId="1" xfId="5" applyNumberFormat="1" applyFont="1" applyFill="1" applyBorder="1"/>
    <xf numFmtId="170" fontId="6" fillId="11" borderId="1" xfId="5" applyNumberFormat="1" applyFont="1" applyFill="1" applyBorder="1"/>
    <xf numFmtId="0" fontId="6" fillId="0" borderId="24" xfId="5" applyFont="1" applyBorder="1"/>
    <xf numFmtId="0" fontId="6" fillId="0" borderId="28" xfId="5" applyFont="1" applyBorder="1"/>
    <xf numFmtId="0" fontId="6" fillId="11" borderId="1" xfId="5" applyFont="1" applyFill="1" applyBorder="1"/>
    <xf numFmtId="0" fontId="6" fillId="0" borderId="27" xfId="5" applyFont="1" applyBorder="1" applyAlignment="1">
      <alignment horizontal="center"/>
    </xf>
    <xf numFmtId="1" fontId="6" fillId="11" borderId="1" xfId="5" applyNumberFormat="1" applyFont="1" applyFill="1" applyBorder="1"/>
    <xf numFmtId="10" fontId="6" fillId="12" borderId="6" xfId="0" applyNumberFormat="1" applyFont="1" applyFill="1" applyBorder="1"/>
    <xf numFmtId="10" fontId="6" fillId="11" borderId="1" xfId="5" applyNumberFormat="1" applyFont="1" applyFill="1" applyBorder="1"/>
    <xf numFmtId="0" fontId="14" fillId="0" borderId="18" xfId="0" applyFont="1" applyBorder="1"/>
    <xf numFmtId="0" fontId="6" fillId="0" borderId="0" xfId="0" applyFont="1"/>
    <xf numFmtId="0" fontId="11" fillId="9" borderId="9" xfId="5" applyFont="1" applyFill="1" applyBorder="1" applyAlignment="1">
      <alignment horizontal="center"/>
    </xf>
    <xf numFmtId="0" fontId="11" fillId="9" borderId="5" xfId="5" applyFont="1" applyFill="1" applyBorder="1" applyAlignment="1">
      <alignment horizontal="center"/>
    </xf>
    <xf numFmtId="0" fontId="6" fillId="0" borderId="24" xfId="5" applyFont="1" applyBorder="1" applyAlignment="1">
      <alignment horizontal="center"/>
    </xf>
    <xf numFmtId="164" fontId="6" fillId="6" borderId="1" xfId="5" applyNumberFormat="1" applyFont="1" applyFill="1" applyBorder="1" applyAlignment="1">
      <alignment horizontal="center"/>
    </xf>
    <xf numFmtId="164" fontId="6" fillId="11" borderId="1" xfId="5" applyNumberFormat="1" applyFont="1" applyFill="1" applyBorder="1" applyAlignment="1">
      <alignment horizontal="center"/>
    </xf>
    <xf numFmtId="164" fontId="6" fillId="0" borderId="9" xfId="5" applyNumberFormat="1" applyFont="1" applyBorder="1" applyAlignment="1">
      <alignment horizontal="center"/>
    </xf>
    <xf numFmtId="165" fontId="6" fillId="6" borderId="1" xfId="5" applyNumberFormat="1" applyFont="1" applyFill="1" applyBorder="1" applyAlignment="1">
      <alignment horizontal="center"/>
    </xf>
    <xf numFmtId="165" fontId="6" fillId="6" borderId="1" xfId="8" applyNumberFormat="1" applyFont="1" applyFill="1" applyBorder="1" applyAlignment="1">
      <alignment horizontal="center"/>
    </xf>
    <xf numFmtId="165" fontId="6" fillId="11" borderId="1" xfId="5" applyNumberFormat="1" applyFont="1" applyFill="1" applyBorder="1" applyAlignment="1">
      <alignment horizontal="center"/>
    </xf>
    <xf numFmtId="165" fontId="6" fillId="11" borderId="1" xfId="8" applyNumberFormat="1" applyFont="1" applyFill="1" applyBorder="1" applyAlignment="1">
      <alignment horizontal="center"/>
    </xf>
    <xf numFmtId="166" fontId="6" fillId="6" borderId="1" xfId="5" applyNumberFormat="1" applyFont="1" applyFill="1" applyBorder="1" applyAlignment="1">
      <alignment horizontal="center"/>
    </xf>
    <xf numFmtId="166" fontId="6" fillId="11" borderId="1" xfId="5" applyNumberFormat="1" applyFont="1" applyFill="1" applyBorder="1" applyAlignment="1">
      <alignment horizontal="center"/>
    </xf>
    <xf numFmtId="164" fontId="6" fillId="0" borderId="0" xfId="5" applyNumberFormat="1" applyFont="1" applyAlignment="1">
      <alignment horizontal="center"/>
    </xf>
    <xf numFmtId="166" fontId="6" fillId="0" borderId="1" xfId="5" applyNumberFormat="1" applyFont="1" applyBorder="1" applyAlignment="1">
      <alignment horizontal="center"/>
    </xf>
    <xf numFmtId="167" fontId="6" fillId="8" borderId="1" xfId="5" applyNumberFormat="1" applyFont="1" applyFill="1" applyBorder="1" applyAlignment="1">
      <alignment horizontal="center"/>
    </xf>
    <xf numFmtId="167" fontId="6" fillId="8" borderId="1" xfId="8" applyNumberFormat="1" applyFont="1" applyFill="1" applyBorder="1" applyAlignment="1">
      <alignment horizontal="center"/>
    </xf>
    <xf numFmtId="167" fontId="6" fillId="11" borderId="1" xfId="5" applyNumberFormat="1" applyFont="1" applyFill="1" applyBorder="1" applyAlignment="1">
      <alignment horizontal="center"/>
    </xf>
    <xf numFmtId="167" fontId="6" fillId="11" borderId="1" xfId="8" applyNumberFormat="1" applyFont="1" applyFill="1" applyBorder="1" applyAlignment="1">
      <alignment horizontal="center"/>
    </xf>
    <xf numFmtId="166" fontId="6" fillId="0" borderId="1" xfId="0" applyNumberFormat="1" applyFont="1" applyBorder="1" applyAlignment="1">
      <alignment horizontal="center"/>
    </xf>
    <xf numFmtId="167" fontId="6" fillId="8" borderId="1" xfId="0" applyNumberFormat="1" applyFont="1" applyFill="1" applyBorder="1"/>
    <xf numFmtId="167" fontId="6" fillId="11" borderId="1" xfId="0" applyNumberFormat="1" applyFont="1" applyFill="1" applyBorder="1"/>
    <xf numFmtId="167" fontId="6" fillId="12" borderId="1" xfId="0" applyNumberFormat="1" applyFont="1" applyFill="1" applyBorder="1"/>
    <xf numFmtId="167" fontId="6" fillId="5" borderId="1" xfId="0" applyNumberFormat="1" applyFont="1" applyFill="1" applyBorder="1"/>
    <xf numFmtId="165" fontId="6" fillId="8" borderId="1" xfId="8" applyNumberFormat="1" applyFont="1" applyFill="1" applyBorder="1"/>
    <xf numFmtId="165" fontId="6" fillId="12" borderId="1" xfId="8" applyNumberFormat="1" applyFont="1" applyFill="1" applyBorder="1"/>
    <xf numFmtId="168" fontId="6" fillId="6" borderId="1" xfId="5" applyNumberFormat="1" applyFont="1" applyFill="1" applyBorder="1"/>
    <xf numFmtId="168" fontId="6" fillId="5" borderId="1" xfId="0" applyNumberFormat="1" applyFont="1" applyFill="1" applyBorder="1"/>
    <xf numFmtId="168" fontId="6" fillId="5" borderId="1" xfId="5" applyNumberFormat="1" applyFont="1" applyFill="1" applyBorder="1"/>
    <xf numFmtId="168" fontId="6" fillId="11" borderId="1" xfId="5" applyNumberFormat="1" applyFont="1" applyFill="1" applyBorder="1"/>
    <xf numFmtId="168" fontId="6" fillId="11" borderId="1" xfId="0" applyNumberFormat="1" applyFont="1" applyFill="1" applyBorder="1"/>
    <xf numFmtId="168" fontId="6" fillId="12" borderId="1" xfId="5" applyNumberFormat="1" applyFont="1" applyFill="1" applyBorder="1"/>
    <xf numFmtId="168" fontId="6" fillId="12" borderId="6" xfId="0" applyNumberFormat="1" applyFont="1" applyFill="1" applyBorder="1"/>
    <xf numFmtId="168" fontId="6" fillId="12" borderId="26" xfId="0" applyNumberFormat="1" applyFont="1" applyFill="1" applyBorder="1"/>
    <xf numFmtId="165" fontId="6" fillId="5" borderId="1" xfId="8" applyNumberFormat="1" applyFont="1" applyFill="1" applyBorder="1"/>
    <xf numFmtId="168" fontId="6" fillId="8" borderId="1" xfId="5" applyNumberFormat="1" applyFont="1" applyFill="1" applyBorder="1"/>
    <xf numFmtId="168" fontId="6" fillId="0" borderId="18" xfId="5" applyNumberFormat="1" applyFont="1" applyBorder="1"/>
    <xf numFmtId="167" fontId="6" fillId="6" borderId="1" xfId="5" applyNumberFormat="1" applyFont="1" applyFill="1" applyBorder="1"/>
    <xf numFmtId="167" fontId="6" fillId="12" borderId="1" xfId="5" applyNumberFormat="1" applyFont="1" applyFill="1" applyBorder="1"/>
    <xf numFmtId="169" fontId="6" fillId="6" borderId="1" xfId="5" applyNumberFormat="1" applyFont="1" applyFill="1" applyBorder="1"/>
    <xf numFmtId="169" fontId="6" fillId="11" borderId="1" xfId="5" applyNumberFormat="1" applyFont="1" applyFill="1" applyBorder="1"/>
    <xf numFmtId="168" fontId="6" fillId="8" borderId="26" xfId="0" applyNumberFormat="1" applyFont="1" applyFill="1" applyBorder="1"/>
    <xf numFmtId="167" fontId="6" fillId="0" borderId="0" xfId="5" applyNumberFormat="1" applyFont="1"/>
    <xf numFmtId="168" fontId="6" fillId="11" borderId="1" xfId="5" applyNumberFormat="1" applyFont="1" applyFill="1" applyBorder="1" applyAlignment="1">
      <alignment horizontal="center" vertical="center"/>
    </xf>
    <xf numFmtId="168" fontId="6" fillId="8" borderId="1" xfId="5" applyNumberFormat="1" applyFont="1" applyFill="1" applyBorder="1" applyAlignment="1">
      <alignment horizontal="center" vertical="center"/>
    </xf>
    <xf numFmtId="41" fontId="6" fillId="6" borderId="1" xfId="5" applyNumberFormat="1" applyFont="1" applyFill="1" applyBorder="1"/>
    <xf numFmtId="41" fontId="6" fillId="11" borderId="1" xfId="5" applyNumberFormat="1" applyFont="1" applyFill="1" applyBorder="1" applyAlignment="1">
      <alignment horizontal="center" vertical="center"/>
    </xf>
    <xf numFmtId="171" fontId="6" fillId="11" borderId="1" xfId="5" applyNumberFormat="1" applyFont="1" applyFill="1" applyBorder="1"/>
    <xf numFmtId="171" fontId="6" fillId="8" borderId="1" xfId="5" applyNumberFormat="1" applyFont="1" applyFill="1" applyBorder="1"/>
    <xf numFmtId="164" fontId="6" fillId="11" borderId="1" xfId="5" applyNumberFormat="1" applyFont="1" applyFill="1" applyBorder="1"/>
    <xf numFmtId="43" fontId="6" fillId="11" borderId="1" xfId="5" applyNumberFormat="1" applyFont="1" applyFill="1" applyBorder="1"/>
    <xf numFmtId="167" fontId="6" fillId="11" borderId="1" xfId="5" applyNumberFormat="1" applyFont="1" applyFill="1" applyBorder="1"/>
    <xf numFmtId="167" fontId="6" fillId="12" borderId="6" xfId="0" applyNumberFormat="1" applyFont="1" applyFill="1" applyBorder="1"/>
    <xf numFmtId="0" fontId="15" fillId="0" borderId="0" xfId="5" applyFont="1"/>
    <xf numFmtId="0" fontId="16" fillId="0" borderId="0" xfId="5" applyFont="1"/>
    <xf numFmtId="0" fontId="16" fillId="0" borderId="0" xfId="0" applyFont="1"/>
    <xf numFmtId="0" fontId="11" fillId="10" borderId="30" xfId="0" applyFont="1" applyFill="1" applyBorder="1" applyAlignment="1">
      <alignment horizontal="center" wrapText="1"/>
    </xf>
    <xf numFmtId="0" fontId="0" fillId="0" borderId="9" xfId="0" applyBorder="1"/>
    <xf numFmtId="0" fontId="6" fillId="0" borderId="32" xfId="0" applyFont="1" applyBorder="1" applyAlignment="1">
      <alignment horizontal="center"/>
    </xf>
    <xf numFmtId="0" fontId="0" fillId="0" borderId="23" xfId="0" applyBorder="1"/>
    <xf numFmtId="0" fontId="0" fillId="0" borderId="31" xfId="0" applyBorder="1"/>
    <xf numFmtId="0" fontId="11" fillId="9" borderId="33" xfId="5" applyFont="1" applyFill="1" applyBorder="1" applyAlignment="1">
      <alignment horizontal="center" wrapText="1"/>
    </xf>
    <xf numFmtId="0" fontId="0" fillId="0" borderId="5" xfId="0" applyBorder="1"/>
    <xf numFmtId="0" fontId="6" fillId="0" borderId="1" xfId="5" applyFont="1" applyBorder="1" applyAlignment="1">
      <alignment horizontal="center"/>
    </xf>
    <xf numFmtId="0" fontId="0" fillId="0" borderId="8" xfId="0" applyBorder="1"/>
    <xf numFmtId="0" fontId="6" fillId="0" borderId="0" xfId="0" applyFont="1"/>
    <xf numFmtId="0" fontId="11" fillId="9" borderId="33" xfId="5" applyFont="1" applyFill="1" applyBorder="1" applyAlignment="1">
      <alignment horizontal="center" vertical="center" wrapText="1"/>
    </xf>
    <xf numFmtId="0" fontId="6" fillId="0" borderId="24" xfId="5" applyFont="1" applyBorder="1" applyAlignment="1">
      <alignment horizontal="center"/>
    </xf>
    <xf numFmtId="0" fontId="0" fillId="0" borderId="24" xfId="0" applyBorder="1"/>
  </cellXfs>
  <cellStyles count="10">
    <cellStyle name="Hyperlink" xfId="9" builtinId="8"/>
    <cellStyle name="NJS" xfId="1" xr:uid="{00000000-0005-0000-0000-000001000000}"/>
    <cellStyle name="Normal" xfId="0" builtinId="0"/>
    <cellStyle name="Normal 2" xfId="2" xr:uid="{00000000-0005-0000-0000-000002000000}"/>
    <cellStyle name="Normal 3" xfId="3" xr:uid="{00000000-0005-0000-0000-000003000000}"/>
    <cellStyle name="Normal 4 2" xfId="4" xr:uid="{00000000-0005-0000-0000-000004000000}"/>
    <cellStyle name="Normal_boardoverviewv2" xfId="5" xr:uid="{00000000-0005-0000-0000-000005000000}"/>
    <cellStyle name="Percent" xfId="8" builtinId="5"/>
    <cellStyle name="Percent 2" xfId="6" xr:uid="{00000000-0005-0000-0000-000006000000}"/>
    <cellStyle name="Percent 3" xfId="7" xr:uid="{00000000-0005-0000-0000-00000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1:J37"/>
  <sheetViews>
    <sheetView showGridLines="0" tabSelected="1" zoomScaleNormal="100" zoomScaleSheetLayoutView="110" workbookViewId="0"/>
  </sheetViews>
  <sheetFormatPr defaultColWidth="0" defaultRowHeight="16.5" zeroHeight="1"/>
  <cols>
    <col min="1" max="1" width="2.23046875" style="129" customWidth="1"/>
    <col min="2" max="2" width="3.69140625" style="129" customWidth="1"/>
    <col min="3" max="3" width="25.3046875" style="129" customWidth="1"/>
    <col min="4" max="4" width="12.23046875" style="129" customWidth="1"/>
    <col min="5" max="5" width="39.4609375" style="129" bestFit="1" customWidth="1"/>
    <col min="6" max="6" width="66.69140625" style="129" customWidth="1"/>
    <col min="7" max="7" width="3.3046875" style="129" customWidth="1"/>
    <col min="8" max="8" width="2.69140625" style="129" customWidth="1"/>
    <col min="9" max="10" width="0" style="129" hidden="1" customWidth="1"/>
    <col min="11" max="11" width="8.84375" style="129" hidden="1" customWidth="1"/>
    <col min="12" max="16384" width="8.84375" style="129" hidden="1"/>
  </cols>
  <sheetData>
    <row r="1" spans="2:8" ht="18.75" customHeight="1" thickBot="1">
      <c r="B1" s="1"/>
      <c r="C1" s="2"/>
      <c r="D1" s="2"/>
      <c r="E1" s="2"/>
      <c r="F1" s="2"/>
      <c r="G1" s="1"/>
    </row>
    <row r="2" spans="2:8">
      <c r="B2" s="3"/>
      <c r="C2" s="4"/>
      <c r="D2" s="5"/>
      <c r="E2" s="2"/>
      <c r="F2" s="2"/>
      <c r="G2" s="6"/>
    </row>
    <row r="3" spans="2:8">
      <c r="B3" s="7"/>
      <c r="C3" s="10" t="s">
        <v>0</v>
      </c>
      <c r="D3" s="8"/>
      <c r="G3" s="9"/>
      <c r="H3" s="8"/>
    </row>
    <row r="4" spans="2:8">
      <c r="B4" s="7"/>
      <c r="C4" s="8"/>
      <c r="D4" s="8"/>
      <c r="G4" s="9"/>
      <c r="H4" s="8"/>
    </row>
    <row r="5" spans="2:8">
      <c r="B5" s="7"/>
      <c r="C5" s="10" t="s">
        <v>1</v>
      </c>
      <c r="D5" s="8"/>
      <c r="G5" s="9"/>
      <c r="H5" s="8"/>
    </row>
    <row r="6" spans="2:8">
      <c r="B6" s="7"/>
      <c r="G6" s="9"/>
      <c r="H6" s="8"/>
    </row>
    <row r="7" spans="2:8">
      <c r="B7" s="7"/>
      <c r="C7" s="11" t="s">
        <v>2</v>
      </c>
      <c r="D7" s="11" t="s">
        <v>3</v>
      </c>
      <c r="E7" s="11" t="s">
        <v>4</v>
      </c>
      <c r="F7" s="11" t="s">
        <v>5</v>
      </c>
      <c r="G7" s="9"/>
      <c r="H7" s="12"/>
    </row>
    <row r="8" spans="2:8">
      <c r="B8" s="7"/>
      <c r="C8" s="11"/>
      <c r="D8" s="11"/>
      <c r="E8" s="11"/>
      <c r="F8" s="11"/>
      <c r="G8" s="9"/>
      <c r="H8" s="8"/>
    </row>
    <row r="9" spans="2:8">
      <c r="B9" s="7"/>
      <c r="C9" s="13" t="s">
        <v>6</v>
      </c>
      <c r="D9" s="14" t="s">
        <v>7</v>
      </c>
      <c r="E9" s="15"/>
      <c r="F9" s="15"/>
      <c r="G9" s="9"/>
      <c r="H9" s="8"/>
    </row>
    <row r="10" spans="2:8">
      <c r="B10" s="7"/>
      <c r="C10" s="13" t="s">
        <v>8</v>
      </c>
      <c r="D10" s="16" t="s">
        <v>9</v>
      </c>
      <c r="E10" s="15" t="s">
        <v>10</v>
      </c>
      <c r="F10" s="15" t="s">
        <v>11</v>
      </c>
      <c r="G10" s="9"/>
      <c r="H10" s="8"/>
    </row>
    <row r="11" spans="2:8">
      <c r="B11" s="7"/>
      <c r="C11" s="13" t="str">
        <f ca="1">MID(CELL("filename",'Frontier Shift'!A1),FIND("]",CELL("filename",'Frontier Shift'!A1))+1,255)</f>
        <v>Frontier Shift</v>
      </c>
      <c r="D11" s="16" t="s">
        <v>12</v>
      </c>
      <c r="E11" s="15"/>
      <c r="F11" s="15"/>
      <c r="G11" s="9"/>
      <c r="H11" s="8"/>
    </row>
    <row r="12" spans="2:8">
      <c r="B12" s="7"/>
      <c r="C12" s="13" t="str">
        <f ca="1">MID(CELL("filename",'Table 1 - Total Costs'!A1),FIND("]",CELL("filename",'Table 1 - Total Costs'!A1))+1,255)</f>
        <v>Table 1 - Total Costs</v>
      </c>
      <c r="D12" s="16" t="s">
        <v>13</v>
      </c>
      <c r="E12" s="15" t="s">
        <v>14</v>
      </c>
      <c r="F12" s="15"/>
      <c r="G12" s="9"/>
      <c r="H12" s="8"/>
    </row>
    <row r="13" spans="2:8">
      <c r="B13" s="7"/>
      <c r="C13" s="13" t="str">
        <f ca="1">MID(CELL("filename",'Table 2 - Staff '!A1),FIND("]",CELL("filename",'Table 2 - Staff '!A1))+1,255)</f>
        <v xml:space="preserve">Table 2 - Staff </v>
      </c>
      <c r="D13" s="16" t="s">
        <v>13</v>
      </c>
      <c r="E13" s="15" t="s">
        <v>15</v>
      </c>
      <c r="F13" s="15" t="s">
        <v>16</v>
      </c>
      <c r="G13" s="9"/>
      <c r="H13" s="8"/>
    </row>
    <row r="14" spans="2:8">
      <c r="B14" s="7"/>
      <c r="C14" s="17" t="str">
        <f ca="1">MID(CELL("filename",'Table 2a - Support Staff'!A1),FIND("]",CELL("filename",'Table 2a - Support Staff'!A1))+1,255)</f>
        <v>Table 2a - Support Staff</v>
      </c>
      <c r="D14" s="16" t="s">
        <v>13</v>
      </c>
      <c r="E14" s="15" t="s">
        <v>17</v>
      </c>
      <c r="F14" s="15"/>
      <c r="G14" s="9"/>
      <c r="H14" s="8"/>
    </row>
    <row r="15" spans="2:8">
      <c r="B15" s="7"/>
      <c r="C15" s="17" t="str">
        <f ca="1">MID(CELL("filename",'Table 2b - Eng Staff '!A1),FIND("]",CELL("filename",'Table 2b - Eng Staff '!A1))+1,255)</f>
        <v xml:space="preserve">Table 2b - Eng Staff </v>
      </c>
      <c r="D15" s="16" t="s">
        <v>13</v>
      </c>
      <c r="E15" s="15" t="s">
        <v>18</v>
      </c>
      <c r="F15" s="15"/>
      <c r="G15" s="9"/>
      <c r="H15" s="8"/>
    </row>
    <row r="16" spans="2:8">
      <c r="B16" s="7"/>
      <c r="C16" s="17" t="str">
        <f ca="1">MID(CELL("filename",'Table 2c - GMO Staff'!A1),FIND("]",CELL("filename",'Table 2c - GMO Staff'!A1))+1,255)</f>
        <v>Table 2c - GMO Staff</v>
      </c>
      <c r="D16" s="16" t="s">
        <v>13</v>
      </c>
      <c r="E16" s="15" t="s">
        <v>19</v>
      </c>
      <c r="F16" s="15" t="s">
        <v>20</v>
      </c>
      <c r="G16" s="9"/>
      <c r="H16" s="8"/>
    </row>
    <row r="17" spans="2:8">
      <c r="B17" s="7"/>
      <c r="C17" s="13" t="str">
        <f ca="1">MID(CELL("filename",'Table 3 - Admin'!A1),FIND("]",CELL("filename",'Table 3 - Admin'!A1))+1,255)</f>
        <v>Table 3 - Admin</v>
      </c>
      <c r="D17" s="16" t="s">
        <v>13</v>
      </c>
      <c r="E17" s="15" t="s">
        <v>21</v>
      </c>
      <c r="F17" s="15"/>
      <c r="G17" s="9"/>
      <c r="H17" s="8"/>
    </row>
    <row r="18" spans="2:8">
      <c r="B18" s="7"/>
      <c r="C18" s="13" t="str">
        <f ca="1">MID(CELL("filename",'Table 4 - Maintenance'!A1),FIND("]",CELL("filename",'Table 4 - Maintenance'!A1))+1,255)</f>
        <v>Table 4 - Maintenance</v>
      </c>
      <c r="D18" s="16" t="s">
        <v>13</v>
      </c>
      <c r="E18" s="15" t="s">
        <v>22</v>
      </c>
      <c r="F18" s="15"/>
      <c r="G18" s="9"/>
      <c r="H18" s="8"/>
    </row>
    <row r="19" spans="2:8">
      <c r="B19" s="7"/>
      <c r="C19" s="13" t="str">
        <f ca="1">MID(CELL("filename",'Table 5 - Uncontrollable'!A1),FIND("]",CELL("filename",'Table 5 - Uncontrollable'!A1))+1,255)</f>
        <v>Table 5 - Uncontrollable</v>
      </c>
      <c r="D19" s="16" t="s">
        <v>13</v>
      </c>
      <c r="E19" s="15" t="s">
        <v>23</v>
      </c>
      <c r="F19" s="15"/>
      <c r="G19" s="9"/>
      <c r="H19" s="8"/>
    </row>
    <row r="20" spans="2:8">
      <c r="B20" s="7"/>
      <c r="C20" s="13" t="str">
        <f ca="1">MID(CELL("filename",'Table 6 - Repex'!A1),FIND("]",CELL("filename",'Table 6 - Repex'!A1))+1,255)</f>
        <v>Table 6 - Repex</v>
      </c>
      <c r="D20" s="16" t="s">
        <v>13</v>
      </c>
      <c r="E20" s="15" t="s">
        <v>24</v>
      </c>
      <c r="F20" s="15" t="s">
        <v>25</v>
      </c>
      <c r="G20" s="9"/>
      <c r="H20" s="8"/>
    </row>
    <row r="21" spans="2:8">
      <c r="B21" s="7"/>
      <c r="C21" s="13" t="str">
        <f ca="1">MID(CELL("filename",'Table 7 - Assets'!A1),FIND("]",CELL("filename",'Table 7 - Assets'!A1))+1,255)</f>
        <v>Table 7 - Assets</v>
      </c>
      <c r="D21" s="16" t="s">
        <v>13</v>
      </c>
      <c r="E21" s="15" t="s">
        <v>26</v>
      </c>
      <c r="F21" s="15" t="s">
        <v>27</v>
      </c>
      <c r="G21" s="9"/>
      <c r="H21" s="8"/>
    </row>
    <row r="22" spans="2:8">
      <c r="B22" s="7"/>
      <c r="C22" s="13" t="str">
        <f ca="1">MID(CELL("filename",'Table 8 - Cost of Capital'!A1),FIND("]",CELL("filename",'Table 8 - Cost of Capital'!A1))+1,255)</f>
        <v>Table 8 - Cost of Capital</v>
      </c>
      <c r="D22" s="16" t="s">
        <v>13</v>
      </c>
      <c r="E22" s="15" t="s">
        <v>28</v>
      </c>
      <c r="F22" s="15"/>
      <c r="G22" s="9"/>
      <c r="H22" s="8"/>
    </row>
    <row r="23" spans="2:8">
      <c r="B23" s="7"/>
      <c r="C23" s="13" t="str">
        <f ca="1">MID(CELL("filename",'Table 9 - Carbon Reporting'!A1),FIND("]",CELL("filename",'Table 9 - Carbon Reporting'!A1))+1,255)</f>
        <v>Table 9 - Carbon Reporting</v>
      </c>
      <c r="D23" s="16" t="s">
        <v>13</v>
      </c>
      <c r="E23" s="15" t="s">
        <v>29</v>
      </c>
      <c r="F23" s="15"/>
      <c r="G23" s="9"/>
      <c r="H23" s="8"/>
    </row>
    <row r="24" spans="2:8">
      <c r="B24" s="7"/>
      <c r="C24" s="13" t="str">
        <f ca="1">MID(CELL("filename",'Table 10 - Energy Transition'!A2),FIND("]",CELL("filename",'Table 9 - Carbon Reporting'!A2))+1,255)</f>
        <v>Table 10 - Energy Transition</v>
      </c>
      <c r="D24" s="16" t="s">
        <v>13</v>
      </c>
      <c r="E24" s="15" t="s">
        <v>30</v>
      </c>
      <c r="F24" s="15"/>
      <c r="G24" s="9"/>
      <c r="H24" s="8"/>
    </row>
    <row r="25" spans="2:8">
      <c r="B25" s="18"/>
      <c r="C25" s="19"/>
      <c r="D25" s="19"/>
      <c r="E25" s="19"/>
      <c r="F25" s="19"/>
      <c r="G25" s="20"/>
      <c r="H25" s="8"/>
    </row>
    <row r="26" spans="2:8">
      <c r="H26" s="8"/>
    </row>
    <row r="27" spans="2:8" hidden="1">
      <c r="H27" s="8"/>
    </row>
    <row r="28" spans="2:8" hidden="1">
      <c r="H28" s="8"/>
    </row>
    <row r="29" spans="2:8" hidden="1">
      <c r="H29" s="8"/>
    </row>
    <row r="30" spans="2:8" hidden="1">
      <c r="H30" s="8"/>
    </row>
    <row r="31" spans="2:8" hidden="1">
      <c r="H31" s="8"/>
    </row>
    <row r="32" spans="2:8" hidden="1">
      <c r="H32" s="8"/>
    </row>
    <row r="33" spans="8:8" hidden="1">
      <c r="H33" s="8"/>
    </row>
    <row r="34" spans="8:8" hidden="1">
      <c r="H34" s="8"/>
    </row>
    <row r="35" spans="8:8" hidden="1">
      <c r="H35" s="8"/>
    </row>
    <row r="36" spans="8:8" hidden="1">
      <c r="H36" s="8"/>
    </row>
    <row r="37" spans="8:8" hidden="1">
      <c r="H37" s="21"/>
    </row>
  </sheetData>
  <hyperlinks>
    <hyperlink ref="D9" location="'Key '!A1" display="Key " xr:uid="{00000000-0004-0000-0000-000000000000}"/>
    <hyperlink ref="D10" location="Inflation!A1" display="Inflation" xr:uid="{00000000-0004-0000-0000-000001000000}"/>
    <hyperlink ref="D11" location="'Frontier Shift'!A1" display="Frontier Shift" xr:uid="{00000000-0004-0000-0000-000002000000}"/>
    <hyperlink ref="D12" location="'Table 1 - Total Costs'!A1" display="Go" xr:uid="{00000000-0004-0000-0000-000003000000}"/>
    <hyperlink ref="D13" location="'Table 2 - Staff '!A1" display="Go" xr:uid="{00000000-0004-0000-0000-000004000000}"/>
    <hyperlink ref="D14" location="'Table 2a - Support Staff'!A1" display="Go" xr:uid="{00000000-0004-0000-0000-000005000000}"/>
    <hyperlink ref="D15" location="'Table 2b - Eng Staff '!A1" display="Go" xr:uid="{00000000-0004-0000-0000-000006000000}"/>
    <hyperlink ref="D16" location="'Table 2c - GMO Staff'!A1" display="Go" xr:uid="{00000000-0004-0000-0000-000007000000}"/>
    <hyperlink ref="D17" location="'Table 3 - Admin'!A1" display="Go" xr:uid="{00000000-0004-0000-0000-000008000000}"/>
    <hyperlink ref="D18" location="'Table 4 - Maintenance'!A1" display="Go" xr:uid="{00000000-0004-0000-0000-000009000000}"/>
    <hyperlink ref="D19" location="'Table 5 - Uncontrollable'!A1" display="Go" xr:uid="{00000000-0004-0000-0000-00000A000000}"/>
    <hyperlink ref="D20" location="'Table 6 - Repex'!A1" display="Go" xr:uid="{00000000-0004-0000-0000-00000B000000}"/>
    <hyperlink ref="D21" location="'Table 7 - Assets'!A1" display="Go" xr:uid="{00000000-0004-0000-0000-00000C000000}"/>
    <hyperlink ref="D22" location="'Table 8 - Financing'!A1" display="Go" xr:uid="{00000000-0004-0000-0000-00000D000000}"/>
    <hyperlink ref="D23" location="'Table 9 - Carbon Reporting'!A1" display="Go" xr:uid="{00000000-0004-0000-0000-00000E000000}"/>
    <hyperlink ref="D24" location="'Table 10 - Energy Transition'!A1" display="Go" xr:uid="{00000000-0004-0000-0000-00000F000000}"/>
  </hyperlinks>
  <pageMargins left="0.7" right="0.7" top="0.75" bottom="0.75" header="0.3" footer="0.3"/>
  <pageSetup paperSize="9" scale="71" orientation="landscape" horizontalDpi="1800" verticalDpi="180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84"/>
  <sheetViews>
    <sheetView showGridLines="0" zoomScaleNormal="100" workbookViewId="0"/>
  </sheetViews>
  <sheetFormatPr defaultColWidth="0" defaultRowHeight="0" customHeight="1" zeroHeight="1"/>
  <cols>
    <col min="1" max="1" width="1.84375" style="129" customWidth="1"/>
    <col min="2" max="2" width="2.69140625" style="129" customWidth="1"/>
    <col min="3" max="3" width="6.23046875" style="129" customWidth="1"/>
    <col min="4" max="4" width="28.23046875" style="129" customWidth="1"/>
    <col min="5" max="5" width="5.07421875" style="129" customWidth="1"/>
    <col min="6" max="6" width="4.69140625" style="129" customWidth="1"/>
    <col min="7" max="7" width="1.3046875" style="129" customWidth="1"/>
    <col min="8" max="12" width="11" style="129" customWidth="1"/>
    <col min="13" max="13" width="2.3046875" style="129" customWidth="1"/>
    <col min="14" max="18" width="11" style="129" customWidth="1"/>
    <col min="19" max="20" width="2.69140625" style="129" customWidth="1"/>
    <col min="21" max="21" width="8.84375" style="129" hidden="1" customWidth="1"/>
    <col min="22" max="16384" width="8.84375" style="129" hidden="1"/>
  </cols>
  <sheetData>
    <row r="1" spans="2:20" ht="18.75" customHeight="1" thickBot="1"/>
    <row r="2" spans="2:20" ht="18" customHeight="1">
      <c r="B2" s="30"/>
      <c r="C2" s="31"/>
      <c r="D2" s="5"/>
      <c r="E2" s="32"/>
      <c r="F2" s="32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33"/>
      <c r="T2" s="8"/>
    </row>
    <row r="3" spans="2:20" ht="18" customHeight="1">
      <c r="B3" s="34"/>
      <c r="C3" s="10" t="s">
        <v>36</v>
      </c>
      <c r="D3" s="10"/>
      <c r="E3" s="39"/>
      <c r="F3" s="100"/>
      <c r="G3" s="10"/>
      <c r="H3" s="10"/>
      <c r="I3" s="10"/>
      <c r="J3" s="10"/>
      <c r="K3" s="10"/>
      <c r="L3" s="8"/>
      <c r="M3" s="8"/>
      <c r="N3" s="8"/>
      <c r="O3" s="8"/>
      <c r="P3" s="8"/>
      <c r="Q3" s="8"/>
      <c r="R3" s="8"/>
      <c r="S3" s="36"/>
      <c r="T3" s="8"/>
    </row>
    <row r="4" spans="2:20" ht="18" customHeight="1">
      <c r="B4" s="34"/>
      <c r="C4" s="37" t="s">
        <v>161</v>
      </c>
      <c r="D4" s="10"/>
      <c r="E4" s="39"/>
      <c r="F4" s="100"/>
      <c r="G4" s="10"/>
      <c r="H4" s="10"/>
      <c r="I4" s="10"/>
      <c r="J4" s="10"/>
      <c r="K4" s="10"/>
      <c r="L4" s="8"/>
      <c r="M4" s="8"/>
      <c r="N4" s="8"/>
      <c r="O4" s="8"/>
      <c r="P4" s="8"/>
      <c r="Q4" s="8"/>
      <c r="R4" s="8"/>
      <c r="S4" s="36"/>
      <c r="T4" s="8"/>
    </row>
    <row r="5" spans="2:20" ht="18" customHeight="1">
      <c r="B5" s="34"/>
      <c r="C5" s="10"/>
      <c r="D5" s="8"/>
      <c r="E5" s="12"/>
      <c r="F5" s="12"/>
      <c r="G5" s="8"/>
      <c r="H5" s="8"/>
      <c r="I5" s="8"/>
      <c r="J5" s="8"/>
      <c r="K5" s="8"/>
      <c r="L5" s="8"/>
      <c r="M5" s="8"/>
      <c r="N5" s="192" t="str">
        <f>Inflation!$N$5</f>
        <v>Transmission Price Control 2027</v>
      </c>
      <c r="O5" s="188"/>
      <c r="P5" s="188"/>
      <c r="Q5" s="188"/>
      <c r="R5" s="193"/>
      <c r="S5" s="36"/>
      <c r="T5" s="8"/>
    </row>
    <row r="6" spans="2:20" s="22" customFormat="1" ht="18" customHeight="1">
      <c r="B6" s="38"/>
      <c r="C6" s="39"/>
      <c r="D6" s="12"/>
      <c r="E6" s="12"/>
      <c r="F6" s="12"/>
      <c r="G6" s="12"/>
      <c r="H6" s="64">
        <f>Inflation!$H$6</f>
        <v>-5</v>
      </c>
      <c r="I6" s="64">
        <f>Inflation!$I$6</f>
        <v>-4</v>
      </c>
      <c r="J6" s="64">
        <f>Inflation!$J$6</f>
        <v>-3</v>
      </c>
      <c r="K6" s="64">
        <f>Inflation!$K$6</f>
        <v>-2</v>
      </c>
      <c r="L6" s="64">
        <f>Inflation!$L$6</f>
        <v>-1</v>
      </c>
      <c r="M6" s="41"/>
      <c r="N6" s="64">
        <f>Inflation!$N$6</f>
        <v>1</v>
      </c>
      <c r="O6" s="64">
        <f>Inflation!$O$6</f>
        <v>2</v>
      </c>
      <c r="P6" s="64">
        <f>Inflation!$P$6</f>
        <v>3</v>
      </c>
      <c r="Q6" s="64">
        <f>Inflation!$Q$6</f>
        <v>4</v>
      </c>
      <c r="R6" s="64">
        <f>Inflation!$R$6</f>
        <v>5</v>
      </c>
      <c r="S6" s="42"/>
      <c r="T6" s="12"/>
    </row>
    <row r="7" spans="2:20" ht="18" customHeight="1">
      <c r="B7" s="34"/>
      <c r="C7" s="43"/>
      <c r="D7" s="44"/>
      <c r="E7" s="45"/>
      <c r="F7" s="45"/>
      <c r="G7" s="8"/>
      <c r="H7" s="190" t="str">
        <f>Inflation!$H$7</f>
        <v>GAS
YEAR
2022-23</v>
      </c>
      <c r="I7" s="190" t="str">
        <f>Inflation!$I$7</f>
        <v>GAS
YEAR
2023-24</v>
      </c>
      <c r="J7" s="190" t="str">
        <f>Inflation!$J$7</f>
        <v>GAS
YEAR
2024-25</v>
      </c>
      <c r="K7" s="190" t="str">
        <f>Inflation!$K$7</f>
        <v>GAS
YEAR
2025-26</v>
      </c>
      <c r="L7" s="190" t="str">
        <f>Inflation!$L$7</f>
        <v>GAS
YEAR
2026-27</v>
      </c>
      <c r="M7" s="65"/>
      <c r="N7" s="190" t="str">
        <f>Inflation!$N$7</f>
        <v>GAS
YEAR
2027-28</v>
      </c>
      <c r="O7" s="190" t="str">
        <f>Inflation!$O$7</f>
        <v>GAS
YEAR
2028-29</v>
      </c>
      <c r="P7" s="190" t="str">
        <f>Inflation!$P$7</f>
        <v>GAS
YEAR
2029-30</v>
      </c>
      <c r="Q7" s="190" t="str">
        <f>Inflation!$Q$7</f>
        <v>GAS
YEAR
2030-31</v>
      </c>
      <c r="R7" s="190" t="str">
        <f>Inflation!$R$7</f>
        <v>GAS
YEAR
2031-32</v>
      </c>
      <c r="S7" s="36"/>
      <c r="T7" s="8"/>
    </row>
    <row r="8" spans="2:20" ht="18" customHeight="1">
      <c r="B8" s="34"/>
      <c r="C8" s="47"/>
      <c r="D8" s="48" t="s">
        <v>49</v>
      </c>
      <c r="E8" s="130" t="s">
        <v>50</v>
      </c>
      <c r="F8" s="130" t="s">
        <v>51</v>
      </c>
      <c r="G8" s="8"/>
      <c r="H8" s="186"/>
      <c r="I8" s="186"/>
      <c r="J8" s="186"/>
      <c r="K8" s="186"/>
      <c r="L8" s="186"/>
      <c r="M8" s="65"/>
      <c r="N8" s="186"/>
      <c r="O8" s="186"/>
      <c r="P8" s="186"/>
      <c r="Q8" s="186"/>
      <c r="R8" s="186"/>
      <c r="S8" s="36"/>
      <c r="T8" s="8"/>
    </row>
    <row r="9" spans="2:20" ht="18" customHeight="1">
      <c r="B9" s="34"/>
      <c r="C9" s="49"/>
      <c r="D9" s="50"/>
      <c r="E9" s="51"/>
      <c r="F9" s="51"/>
      <c r="G9" s="8"/>
      <c r="H9" s="191"/>
      <c r="I9" s="191"/>
      <c r="J9" s="191"/>
      <c r="K9" s="191"/>
      <c r="L9" s="191"/>
      <c r="M9" s="66"/>
      <c r="N9" s="191"/>
      <c r="O9" s="191"/>
      <c r="P9" s="191"/>
      <c r="Q9" s="191"/>
      <c r="R9" s="191"/>
      <c r="S9" s="36"/>
      <c r="T9" s="8"/>
    </row>
    <row r="10" spans="2:20" ht="18" customHeight="1">
      <c r="B10" s="34"/>
      <c r="C10" s="8"/>
      <c r="D10" s="8"/>
      <c r="E10" s="12"/>
      <c r="F10" s="12"/>
      <c r="G10" s="8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6"/>
      <c r="T10" s="8"/>
    </row>
    <row r="11" spans="2:20" ht="18" customHeight="1">
      <c r="B11" s="34"/>
      <c r="C11" s="54" t="s">
        <v>52</v>
      </c>
      <c r="D11" s="55" t="s">
        <v>137</v>
      </c>
      <c r="E11" s="56"/>
      <c r="F11" s="8"/>
      <c r="G11" s="8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6"/>
      <c r="T11" s="8"/>
    </row>
    <row r="12" spans="2:20" ht="18" customHeight="1">
      <c r="B12" s="34"/>
      <c r="C12" s="57">
        <v>1</v>
      </c>
      <c r="D12" s="58" t="s">
        <v>138</v>
      </c>
      <c r="E12" s="57" t="s">
        <v>54</v>
      </c>
      <c r="F12" s="57">
        <v>1</v>
      </c>
      <c r="G12" s="8"/>
      <c r="H12" s="168"/>
      <c r="I12" s="168"/>
      <c r="J12" s="168"/>
      <c r="K12" s="169"/>
      <c r="L12" s="169"/>
      <c r="M12" s="59"/>
      <c r="N12" s="169"/>
      <c r="O12" s="169"/>
      <c r="P12" s="169"/>
      <c r="Q12" s="169"/>
      <c r="R12" s="169"/>
      <c r="S12" s="36"/>
      <c r="T12" s="8"/>
    </row>
    <row r="13" spans="2:20" ht="18" customHeight="1">
      <c r="B13" s="34"/>
      <c r="C13" s="57">
        <f>C12+1</f>
        <v>2</v>
      </c>
      <c r="D13" s="58" t="s">
        <v>139</v>
      </c>
      <c r="E13" s="57" t="s">
        <v>54</v>
      </c>
      <c r="F13" s="57">
        <v>1</v>
      </c>
      <c r="G13" s="8"/>
      <c r="H13" s="168"/>
      <c r="I13" s="168"/>
      <c r="J13" s="168"/>
      <c r="K13" s="169"/>
      <c r="L13" s="169"/>
      <c r="M13" s="59"/>
      <c r="N13" s="169"/>
      <c r="O13" s="169"/>
      <c r="P13" s="169"/>
      <c r="Q13" s="169"/>
      <c r="R13" s="169"/>
      <c r="S13" s="36"/>
      <c r="T13" s="8"/>
    </row>
    <row r="14" spans="2:20" ht="18" customHeight="1">
      <c r="B14" s="34"/>
      <c r="C14" s="57">
        <f>C13+1</f>
        <v>3</v>
      </c>
      <c r="D14" s="58" t="s">
        <v>140</v>
      </c>
      <c r="E14" s="57" t="s">
        <v>54</v>
      </c>
      <c r="F14" s="57">
        <v>1</v>
      </c>
      <c r="G14" s="8"/>
      <c r="H14" s="168"/>
      <c r="I14" s="168"/>
      <c r="J14" s="168"/>
      <c r="K14" s="169"/>
      <c r="L14" s="169"/>
      <c r="M14" s="59"/>
      <c r="N14" s="169"/>
      <c r="O14" s="169"/>
      <c r="P14" s="169"/>
      <c r="Q14" s="169"/>
      <c r="R14" s="169"/>
      <c r="S14" s="36"/>
      <c r="T14" s="8"/>
    </row>
    <row r="15" spans="2:20" ht="18" customHeight="1">
      <c r="B15" s="34"/>
      <c r="C15" s="57">
        <f>C14+1</f>
        <v>4</v>
      </c>
      <c r="D15" s="58" t="s">
        <v>141</v>
      </c>
      <c r="E15" s="57" t="s">
        <v>54</v>
      </c>
      <c r="F15" s="57">
        <v>1</v>
      </c>
      <c r="G15" s="8"/>
      <c r="H15" s="168"/>
      <c r="I15" s="168"/>
      <c r="J15" s="168"/>
      <c r="K15" s="169"/>
      <c r="L15" s="169"/>
      <c r="M15" s="59"/>
      <c r="N15" s="169"/>
      <c r="O15" s="169"/>
      <c r="P15" s="169"/>
      <c r="Q15" s="169"/>
      <c r="R15" s="169"/>
      <c r="S15" s="36"/>
      <c r="T15" s="8"/>
    </row>
    <row r="16" spans="2:20" ht="18" customHeight="1">
      <c r="B16" s="34"/>
      <c r="C16" s="57">
        <f>C15+1</f>
        <v>5</v>
      </c>
      <c r="D16" s="58" t="s">
        <v>142</v>
      </c>
      <c r="E16" s="57" t="s">
        <v>54</v>
      </c>
      <c r="F16" s="57">
        <v>1</v>
      </c>
      <c r="G16" s="8"/>
      <c r="H16" s="168"/>
      <c r="I16" s="168"/>
      <c r="J16" s="168"/>
      <c r="K16" s="169"/>
      <c r="L16" s="169"/>
      <c r="M16" s="59"/>
      <c r="N16" s="169"/>
      <c r="O16" s="169"/>
      <c r="P16" s="169"/>
      <c r="Q16" s="169"/>
      <c r="R16" s="169"/>
      <c r="S16" s="72"/>
      <c r="T16" s="8"/>
    </row>
    <row r="17" spans="1:20" ht="18" customHeight="1">
      <c r="B17" s="34"/>
      <c r="C17" s="57">
        <f>C16+1</f>
        <v>6</v>
      </c>
      <c r="D17" s="58" t="s">
        <v>143</v>
      </c>
      <c r="E17" s="57" t="s">
        <v>54</v>
      </c>
      <c r="F17" s="57">
        <v>1</v>
      </c>
      <c r="G17" s="8"/>
      <c r="H17" s="167">
        <f>SUM(H12:H16)</f>
        <v>0</v>
      </c>
      <c r="I17" s="167">
        <f>SUM(I12:I16)</f>
        <v>0</v>
      </c>
      <c r="J17" s="167">
        <f>SUM(J12:J16)</f>
        <v>0</v>
      </c>
      <c r="K17" s="167">
        <f>SUM(K12:K16)</f>
        <v>0</v>
      </c>
      <c r="L17" s="167">
        <f>SUM(L12:L16)</f>
        <v>0</v>
      </c>
      <c r="M17" s="59"/>
      <c r="N17" s="167">
        <f>SUM(N12:N16)</f>
        <v>0</v>
      </c>
      <c r="O17" s="167">
        <f>SUM(O12:O16)</f>
        <v>0</v>
      </c>
      <c r="P17" s="167">
        <f>SUM(P12:P16)</f>
        <v>0</v>
      </c>
      <c r="Q17" s="167">
        <f>SUM(Q12:Q16)</f>
        <v>0</v>
      </c>
      <c r="R17" s="167">
        <f>SUM(R12:R16)</f>
        <v>0</v>
      </c>
      <c r="S17" s="36"/>
      <c r="T17" s="8"/>
    </row>
    <row r="18" spans="1:20" ht="18" customHeight="1">
      <c r="B18" s="34"/>
      <c r="C18" s="8"/>
      <c r="D18" s="8"/>
      <c r="E18" s="12"/>
      <c r="F18" s="12"/>
      <c r="G18" s="8"/>
      <c r="H18" s="75"/>
      <c r="I18" s="75"/>
      <c r="J18" s="75"/>
      <c r="K18" s="75"/>
      <c r="L18" s="75"/>
      <c r="M18" s="39"/>
      <c r="N18" s="75"/>
      <c r="O18" s="75"/>
      <c r="P18" s="75"/>
      <c r="Q18" s="75"/>
      <c r="R18" s="75"/>
      <c r="S18" s="36"/>
      <c r="T18" s="8"/>
    </row>
    <row r="19" spans="1:20" ht="18" customHeight="1">
      <c r="B19" s="34"/>
      <c r="C19" s="54" t="s">
        <v>70</v>
      </c>
      <c r="D19" s="71" t="s">
        <v>144</v>
      </c>
      <c r="E19" s="12"/>
      <c r="F19" s="12"/>
      <c r="G19" s="8"/>
      <c r="H19" s="76"/>
      <c r="I19" s="76"/>
      <c r="J19" s="76"/>
      <c r="K19" s="76"/>
      <c r="L19" s="76"/>
      <c r="M19" s="76"/>
      <c r="N19" s="76"/>
      <c r="O19" s="76"/>
      <c r="P19" s="76"/>
      <c r="Q19" s="76"/>
      <c r="R19" s="76"/>
      <c r="S19" s="36"/>
      <c r="T19" s="8"/>
    </row>
    <row r="20" spans="1:20" ht="18" customHeight="1">
      <c r="B20" s="34"/>
      <c r="C20" s="57">
        <f>C17+1</f>
        <v>7</v>
      </c>
      <c r="D20" s="58" t="s">
        <v>145</v>
      </c>
      <c r="E20" s="57" t="s">
        <v>82</v>
      </c>
      <c r="F20" s="57">
        <v>3</v>
      </c>
      <c r="G20" s="8"/>
      <c r="H20" s="155"/>
      <c r="I20" s="155"/>
      <c r="J20" s="155"/>
      <c r="K20" s="158"/>
      <c r="L20" s="158"/>
      <c r="M20" s="59"/>
      <c r="N20" s="158"/>
      <c r="O20" s="158"/>
      <c r="P20" s="158"/>
      <c r="Q20" s="158"/>
      <c r="R20" s="158"/>
      <c r="S20" s="36"/>
      <c r="T20" s="8"/>
    </row>
    <row r="21" spans="1:20" ht="18" customHeight="1">
      <c r="B21" s="34"/>
      <c r="C21" s="57">
        <f>C20+1</f>
        <v>8</v>
      </c>
      <c r="D21" s="77" t="s">
        <v>146</v>
      </c>
      <c r="E21" s="57" t="s">
        <v>82</v>
      </c>
      <c r="F21" s="57">
        <v>3</v>
      </c>
      <c r="G21" s="8"/>
      <c r="H21" s="155"/>
      <c r="I21" s="155"/>
      <c r="J21" s="155"/>
      <c r="K21" s="158"/>
      <c r="L21" s="158"/>
      <c r="M21" s="59"/>
      <c r="N21" s="158"/>
      <c r="O21" s="158"/>
      <c r="P21" s="158"/>
      <c r="Q21" s="158"/>
      <c r="R21" s="158"/>
      <c r="S21" s="36"/>
      <c r="T21" s="8"/>
    </row>
    <row r="22" spans="1:20" ht="18" customHeight="1">
      <c r="B22" s="34"/>
      <c r="C22" s="57">
        <f>C21+1</f>
        <v>9</v>
      </c>
      <c r="D22" s="77" t="s">
        <v>147</v>
      </c>
      <c r="E22" s="57" t="s">
        <v>82</v>
      </c>
      <c r="F22" s="57">
        <v>3</v>
      </c>
      <c r="G22" s="8"/>
      <c r="H22" s="155"/>
      <c r="I22" s="155"/>
      <c r="J22" s="155"/>
      <c r="K22" s="158"/>
      <c r="L22" s="158"/>
      <c r="M22" s="59"/>
      <c r="N22" s="158"/>
      <c r="O22" s="158"/>
      <c r="P22" s="158"/>
      <c r="Q22" s="158"/>
      <c r="R22" s="158"/>
      <c r="S22" s="36"/>
      <c r="T22" s="8"/>
    </row>
    <row r="23" spans="1:20" ht="18" customHeight="1">
      <c r="B23" s="34"/>
      <c r="C23" s="57">
        <f>C22+1</f>
        <v>10</v>
      </c>
      <c r="D23" s="77" t="s">
        <v>148</v>
      </c>
      <c r="E23" s="57" t="s">
        <v>82</v>
      </c>
      <c r="F23" s="57">
        <v>3</v>
      </c>
      <c r="G23" s="8"/>
      <c r="H23" s="155"/>
      <c r="I23" s="155"/>
      <c r="J23" s="155"/>
      <c r="K23" s="158"/>
      <c r="L23" s="158"/>
      <c r="M23" s="59"/>
      <c r="N23" s="158"/>
      <c r="O23" s="158"/>
      <c r="P23" s="158"/>
      <c r="Q23" s="158"/>
      <c r="R23" s="158"/>
      <c r="S23" s="36"/>
      <c r="T23" s="8"/>
    </row>
    <row r="24" spans="1:20" ht="18" customHeight="1">
      <c r="B24" s="34"/>
      <c r="C24" s="57">
        <f>C23+1</f>
        <v>11</v>
      </c>
      <c r="D24" s="77" t="s">
        <v>149</v>
      </c>
      <c r="E24" s="57" t="s">
        <v>82</v>
      </c>
      <c r="F24" s="57">
        <v>3</v>
      </c>
      <c r="G24" s="8"/>
      <c r="H24" s="160">
        <f>SUM(H20:H23)</f>
        <v>0</v>
      </c>
      <c r="I24" s="160">
        <f>SUM(I20:I23)</f>
        <v>0</v>
      </c>
      <c r="J24" s="160">
        <f>SUM(J20:J23)</f>
        <v>0</v>
      </c>
      <c r="K24" s="160">
        <f>SUM(K20:K23)</f>
        <v>0</v>
      </c>
      <c r="L24" s="160">
        <f>SUM(L20:L23)</f>
        <v>0</v>
      </c>
      <c r="M24" s="59"/>
      <c r="N24" s="160">
        <f>SUM(N20:N23)</f>
        <v>0</v>
      </c>
      <c r="O24" s="160">
        <f>SUM(O20:O23)</f>
        <v>0</v>
      </c>
      <c r="P24" s="160">
        <f>SUM(P20:P23)</f>
        <v>0</v>
      </c>
      <c r="Q24" s="160">
        <f>SUM(Q20:Q23)</f>
        <v>0</v>
      </c>
      <c r="R24" s="160">
        <f>SUM(R20:R23)</f>
        <v>0</v>
      </c>
      <c r="S24" s="36"/>
      <c r="T24" s="8"/>
    </row>
    <row r="25" spans="1:20" ht="18" customHeight="1">
      <c r="B25" s="34"/>
      <c r="C25" s="8"/>
      <c r="D25" s="8"/>
      <c r="E25" s="12"/>
      <c r="F25" s="12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36"/>
      <c r="T25" s="8"/>
    </row>
    <row r="26" spans="1:20" ht="18" customHeight="1">
      <c r="A26" s="9"/>
      <c r="C26" s="54" t="s">
        <v>73</v>
      </c>
      <c r="D26" s="71" t="s">
        <v>150</v>
      </c>
      <c r="E26" s="12"/>
      <c r="F26" s="12"/>
      <c r="G26" s="8"/>
      <c r="H26" s="76"/>
      <c r="I26" s="76"/>
      <c r="J26" s="76"/>
      <c r="K26" s="76"/>
      <c r="L26" s="76"/>
      <c r="M26" s="76"/>
      <c r="N26" s="76"/>
      <c r="O26" s="76"/>
      <c r="P26" s="76"/>
      <c r="Q26" s="76"/>
      <c r="R26" s="76"/>
      <c r="S26" s="9"/>
      <c r="T26" s="8"/>
    </row>
    <row r="27" spans="1:20" ht="18" customHeight="1">
      <c r="A27" s="9"/>
      <c r="C27" s="57">
        <f>C24+1</f>
        <v>12</v>
      </c>
      <c r="D27" s="58" t="s">
        <v>151</v>
      </c>
      <c r="E27" s="57" t="s">
        <v>82</v>
      </c>
      <c r="F27" s="57">
        <v>3</v>
      </c>
      <c r="G27" s="8"/>
      <c r="H27" s="155"/>
      <c r="I27" s="155"/>
      <c r="J27" s="155"/>
      <c r="K27" s="158"/>
      <c r="L27" s="158"/>
      <c r="M27" s="59"/>
      <c r="N27" s="158"/>
      <c r="O27" s="158"/>
      <c r="P27" s="158"/>
      <c r="Q27" s="158"/>
      <c r="R27" s="158"/>
      <c r="S27" s="9"/>
      <c r="T27" s="8"/>
    </row>
    <row r="28" spans="1:20" ht="18" customHeight="1">
      <c r="A28" s="9"/>
      <c r="C28" s="57">
        <f>C27+1</f>
        <v>13</v>
      </c>
      <c r="D28" s="58" t="s">
        <v>152</v>
      </c>
      <c r="E28" s="57" t="s">
        <v>82</v>
      </c>
      <c r="F28" s="57">
        <v>3</v>
      </c>
      <c r="G28" s="8"/>
      <c r="H28" s="155"/>
      <c r="I28" s="155"/>
      <c r="J28" s="155"/>
      <c r="K28" s="158"/>
      <c r="L28" s="158"/>
      <c r="M28" s="59"/>
      <c r="N28" s="158"/>
      <c r="O28" s="158"/>
      <c r="P28" s="158"/>
      <c r="Q28" s="158"/>
      <c r="R28" s="158"/>
      <c r="S28" s="9"/>
      <c r="T28" s="8"/>
    </row>
    <row r="29" spans="1:20" ht="18" customHeight="1">
      <c r="A29" s="9"/>
      <c r="C29" s="57">
        <f>C28+1</f>
        <v>14</v>
      </c>
      <c r="D29" s="77" t="s">
        <v>153</v>
      </c>
      <c r="E29" s="57" t="s">
        <v>82</v>
      </c>
      <c r="F29" s="57">
        <v>3</v>
      </c>
      <c r="G29" s="8"/>
      <c r="H29" s="160">
        <f>SUM(H27:H28)</f>
        <v>0</v>
      </c>
      <c r="I29" s="160">
        <f>SUM(I27:I28)</f>
        <v>0</v>
      </c>
      <c r="J29" s="160">
        <f>SUM(J27:J28)</f>
        <v>0</v>
      </c>
      <c r="K29" s="160">
        <f>SUM(K27:K28)</f>
        <v>0</v>
      </c>
      <c r="L29" s="160">
        <f>SUM(L27:L28)</f>
        <v>0</v>
      </c>
      <c r="M29" s="59"/>
      <c r="N29" s="160">
        <f>SUM(N27:N28)</f>
        <v>0</v>
      </c>
      <c r="O29" s="160">
        <f>SUM(O27:O28)</f>
        <v>0</v>
      </c>
      <c r="P29" s="160">
        <f>SUM(P27:P28)</f>
        <v>0</v>
      </c>
      <c r="Q29" s="160">
        <f>SUM(Q27:Q28)</f>
        <v>0</v>
      </c>
      <c r="R29" s="160">
        <f>SUM(R27:R28)</f>
        <v>0</v>
      </c>
      <c r="S29" s="9"/>
      <c r="T29" s="8"/>
    </row>
    <row r="30" spans="1:20" ht="18" customHeight="1">
      <c r="A30" s="9"/>
      <c r="S30" s="9"/>
      <c r="T30" s="8"/>
    </row>
    <row r="31" spans="1:20" ht="18" customHeight="1">
      <c r="A31" s="9"/>
      <c r="C31" s="54" t="s">
        <v>75</v>
      </c>
      <c r="D31" s="71" t="s">
        <v>154</v>
      </c>
      <c r="E31" s="12"/>
      <c r="F31" s="12"/>
      <c r="G31" s="8"/>
      <c r="H31" s="76"/>
      <c r="I31" s="76"/>
      <c r="J31" s="76"/>
      <c r="K31" s="76"/>
      <c r="L31" s="76"/>
      <c r="M31" s="76"/>
      <c r="N31" s="76"/>
      <c r="O31" s="76"/>
      <c r="P31" s="76"/>
      <c r="Q31" s="76"/>
      <c r="R31" s="76"/>
      <c r="S31" s="9"/>
      <c r="T31" s="8"/>
    </row>
    <row r="32" spans="1:20" ht="18" customHeight="1">
      <c r="A32" s="9"/>
      <c r="C32" s="57">
        <f>C29+1</f>
        <v>15</v>
      </c>
      <c r="D32" s="58" t="s">
        <v>154</v>
      </c>
      <c r="E32" s="57" t="s">
        <v>82</v>
      </c>
      <c r="F32" s="57">
        <v>3</v>
      </c>
      <c r="G32" s="8"/>
      <c r="H32" s="155"/>
      <c r="I32" s="155"/>
      <c r="J32" s="155"/>
      <c r="K32" s="158"/>
      <c r="L32" s="158"/>
      <c r="M32" s="59"/>
      <c r="N32" s="158"/>
      <c r="O32" s="158"/>
      <c r="P32" s="158"/>
      <c r="Q32" s="158"/>
      <c r="R32" s="158"/>
      <c r="S32" s="9"/>
      <c r="T32" s="8"/>
    </row>
    <row r="33" spans="1:20" ht="18" customHeight="1">
      <c r="A33" s="9"/>
      <c r="S33" s="9"/>
      <c r="T33" s="8"/>
    </row>
    <row r="34" spans="1:20" ht="18" customHeight="1">
      <c r="A34" s="9"/>
      <c r="C34" s="54" t="s">
        <v>99</v>
      </c>
      <c r="D34" s="71" t="s">
        <v>124</v>
      </c>
      <c r="E34" s="12"/>
      <c r="F34" s="12"/>
      <c r="G34" s="8"/>
      <c r="H34" s="76"/>
      <c r="I34" s="76"/>
      <c r="J34" s="76"/>
      <c r="K34" s="76"/>
      <c r="L34" s="76"/>
      <c r="M34" s="76"/>
      <c r="N34" s="76"/>
      <c r="O34" s="76"/>
      <c r="P34" s="76"/>
      <c r="Q34" s="76"/>
      <c r="R34" s="76"/>
      <c r="S34" s="9"/>
      <c r="T34" s="8"/>
    </row>
    <row r="35" spans="1:20" ht="18" customHeight="1">
      <c r="A35" s="9"/>
      <c r="C35" s="57">
        <f>C32+1</f>
        <v>16</v>
      </c>
      <c r="D35" s="58" t="s">
        <v>155</v>
      </c>
      <c r="E35" s="57" t="s">
        <v>82</v>
      </c>
      <c r="F35" s="57">
        <v>3</v>
      </c>
      <c r="G35" s="8"/>
      <c r="H35" s="160">
        <f>SUM(H24,H29,H32)</f>
        <v>0</v>
      </c>
      <c r="I35" s="160">
        <f>SUM(I24,I29,I32)</f>
        <v>0</v>
      </c>
      <c r="J35" s="160">
        <f>SUM(J24,J29,J32)</f>
        <v>0</v>
      </c>
      <c r="K35" s="160">
        <f>SUM(K24,K29,K32)</f>
        <v>0</v>
      </c>
      <c r="L35" s="160">
        <f>SUM(L24,L29,L32)</f>
        <v>0</v>
      </c>
      <c r="M35" s="59"/>
      <c r="N35" s="160">
        <f>SUM(N24,N29,N32)</f>
        <v>0</v>
      </c>
      <c r="O35" s="160">
        <f>SUM(O24,O29,O32)</f>
        <v>0</v>
      </c>
      <c r="P35" s="160">
        <f>SUM(P24,P29,P32)</f>
        <v>0</v>
      </c>
      <c r="Q35" s="160">
        <f>SUM(Q24,Q29,Q32)</f>
        <v>0</v>
      </c>
      <c r="R35" s="160">
        <f>SUM(R24,R29,R32)</f>
        <v>0</v>
      </c>
      <c r="S35" s="9"/>
      <c r="T35" s="8"/>
    </row>
    <row r="36" spans="1:20" ht="18.75" customHeight="1" thickBot="1">
      <c r="A36" s="9"/>
      <c r="B36" s="18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20"/>
      <c r="T36" s="8"/>
    </row>
    <row r="37" spans="1:20" ht="18" customHeight="1"/>
    <row r="38" spans="1:20" ht="18.75" customHeight="1" thickBot="1"/>
    <row r="39" spans="1:20" ht="18" customHeight="1">
      <c r="B39" s="81"/>
      <c r="C39" s="82"/>
      <c r="D39" s="83"/>
      <c r="E39" s="84"/>
      <c r="F39" s="84"/>
      <c r="G39" s="83"/>
      <c r="H39" s="83"/>
      <c r="I39" s="2"/>
      <c r="J39" s="2"/>
      <c r="K39" s="2"/>
      <c r="L39" s="2"/>
      <c r="M39" s="2"/>
      <c r="N39" s="2"/>
      <c r="O39" s="2"/>
      <c r="P39" s="2"/>
      <c r="Q39" s="2"/>
      <c r="R39" s="2"/>
      <c r="S39" s="6"/>
    </row>
    <row r="40" spans="1:20" ht="18" customHeight="1">
      <c r="B40" s="85"/>
      <c r="C40" s="60" t="s">
        <v>60</v>
      </c>
      <c r="D40" s="61"/>
      <c r="E40" s="62"/>
      <c r="F40" s="86"/>
      <c r="G40" s="61"/>
      <c r="H40" s="61"/>
      <c r="S40" s="9"/>
    </row>
    <row r="41" spans="1:20" ht="18" customHeight="1">
      <c r="B41" s="85"/>
      <c r="C41" s="87"/>
      <c r="D41" s="61"/>
      <c r="E41" s="62"/>
      <c r="F41" s="86"/>
      <c r="G41" s="61"/>
      <c r="H41" s="61"/>
      <c r="S41" s="9"/>
    </row>
    <row r="42" spans="1:20" ht="18" customHeight="1">
      <c r="B42" s="85"/>
      <c r="C42" s="60"/>
      <c r="D42" s="61"/>
      <c r="E42" s="62"/>
      <c r="F42" s="62"/>
      <c r="G42" s="61"/>
      <c r="H42" s="8"/>
      <c r="I42" s="8"/>
      <c r="J42" s="8"/>
      <c r="K42" s="8"/>
      <c r="L42" s="8"/>
      <c r="M42" s="8"/>
      <c r="N42" s="192" t="str">
        <f>Inflation!$N$5</f>
        <v>Transmission Price Control 2027</v>
      </c>
      <c r="O42" s="188"/>
      <c r="P42" s="188"/>
      <c r="Q42" s="188"/>
      <c r="R42" s="193"/>
      <c r="S42" s="9"/>
    </row>
    <row r="43" spans="1:20" ht="18" customHeight="1">
      <c r="B43" s="88"/>
      <c r="C43" s="63"/>
      <c r="D43" s="62"/>
      <c r="E43" s="62"/>
      <c r="F43" s="62"/>
      <c r="G43" s="62"/>
      <c r="H43" s="64">
        <f>Inflation!$H$6</f>
        <v>-5</v>
      </c>
      <c r="I43" s="64">
        <f>Inflation!$I$6</f>
        <v>-4</v>
      </c>
      <c r="J43" s="64">
        <f>Inflation!$J$6</f>
        <v>-3</v>
      </c>
      <c r="K43" s="64">
        <f>Inflation!$K$6</f>
        <v>-2</v>
      </c>
      <c r="L43" s="64">
        <f>Inflation!$L$6</f>
        <v>-1</v>
      </c>
      <c r="M43" s="41"/>
      <c r="N43" s="64">
        <f>Inflation!$N$6</f>
        <v>1</v>
      </c>
      <c r="O43" s="64">
        <f>Inflation!$O$6</f>
        <v>2</v>
      </c>
      <c r="P43" s="64">
        <f>Inflation!$P$6</f>
        <v>3</v>
      </c>
      <c r="Q43" s="64">
        <f>Inflation!$Q$6</f>
        <v>4</v>
      </c>
      <c r="R43" s="64">
        <f>Inflation!$R$6</f>
        <v>5</v>
      </c>
      <c r="S43" s="9"/>
    </row>
    <row r="44" spans="1:20" ht="18" customHeight="1">
      <c r="B44" s="85"/>
      <c r="C44" s="43"/>
      <c r="D44" s="44"/>
      <c r="E44" s="45"/>
      <c r="F44" s="45"/>
      <c r="G44" s="61"/>
      <c r="H44" s="190" t="str">
        <f>Inflation!$H$7</f>
        <v>GAS
YEAR
2022-23</v>
      </c>
      <c r="I44" s="190" t="str">
        <f>Inflation!$I$7</f>
        <v>GAS
YEAR
2023-24</v>
      </c>
      <c r="J44" s="190" t="str">
        <f>Inflation!$J$7</f>
        <v>GAS
YEAR
2024-25</v>
      </c>
      <c r="K44" s="190" t="str">
        <f>Inflation!$K$7</f>
        <v>GAS
YEAR
2025-26</v>
      </c>
      <c r="L44" s="190" t="str">
        <f>Inflation!$L$7</f>
        <v>GAS
YEAR
2026-27</v>
      </c>
      <c r="M44" s="65"/>
      <c r="N44" s="190" t="str">
        <f>Inflation!$N$7</f>
        <v>GAS
YEAR
2027-28</v>
      </c>
      <c r="O44" s="190" t="str">
        <f>Inflation!$O$7</f>
        <v>GAS
YEAR
2028-29</v>
      </c>
      <c r="P44" s="190" t="str">
        <f>Inflation!$P$7</f>
        <v>GAS
YEAR
2029-30</v>
      </c>
      <c r="Q44" s="190" t="str">
        <f>Inflation!$Q$7</f>
        <v>GAS
YEAR
2030-31</v>
      </c>
      <c r="R44" s="190" t="str">
        <f>Inflation!$R$7</f>
        <v>GAS
YEAR
2031-32</v>
      </c>
      <c r="S44" s="9"/>
    </row>
    <row r="45" spans="1:20" ht="18" customHeight="1">
      <c r="B45" s="85"/>
      <c r="C45" s="47"/>
      <c r="D45" s="48" t="s">
        <v>49</v>
      </c>
      <c r="E45" s="130" t="s">
        <v>50</v>
      </c>
      <c r="F45" s="130" t="s">
        <v>51</v>
      </c>
      <c r="G45" s="61"/>
      <c r="H45" s="186"/>
      <c r="I45" s="186"/>
      <c r="J45" s="186"/>
      <c r="K45" s="186"/>
      <c r="L45" s="186"/>
      <c r="M45" s="65"/>
      <c r="N45" s="186"/>
      <c r="O45" s="186"/>
      <c r="P45" s="186"/>
      <c r="Q45" s="186"/>
      <c r="R45" s="186"/>
      <c r="S45" s="9"/>
    </row>
    <row r="46" spans="1:20" ht="18" customHeight="1">
      <c r="B46" s="85"/>
      <c r="C46" s="49"/>
      <c r="D46" s="50"/>
      <c r="E46" s="51"/>
      <c r="F46" s="51"/>
      <c r="G46" s="61"/>
      <c r="H46" s="191"/>
      <c r="I46" s="191"/>
      <c r="J46" s="191"/>
      <c r="K46" s="191"/>
      <c r="L46" s="191"/>
      <c r="M46" s="66"/>
      <c r="N46" s="191"/>
      <c r="O46" s="191"/>
      <c r="P46" s="191"/>
      <c r="Q46" s="191"/>
      <c r="R46" s="191"/>
      <c r="S46" s="9"/>
    </row>
    <row r="47" spans="1:20" ht="18" customHeight="1">
      <c r="B47" s="89"/>
      <c r="C47" s="67"/>
      <c r="D47" s="67"/>
      <c r="E47" s="67"/>
      <c r="F47" s="67"/>
      <c r="G47" s="67"/>
      <c r="H47" s="67"/>
      <c r="S47" s="9"/>
    </row>
    <row r="48" spans="1:20" ht="18" customHeight="1">
      <c r="B48" s="89"/>
      <c r="C48" s="54" t="s">
        <v>107</v>
      </c>
      <c r="D48" s="71" t="s">
        <v>12</v>
      </c>
      <c r="E48" s="62"/>
      <c r="F48" s="62"/>
      <c r="G48" s="61"/>
      <c r="H48" s="61"/>
      <c r="S48" s="9"/>
    </row>
    <row r="49" spans="2:19" ht="18" customHeight="1">
      <c r="B49" s="89"/>
      <c r="C49" s="57">
        <f>C35+1</f>
        <v>17</v>
      </c>
      <c r="D49" s="58" t="s">
        <v>129</v>
      </c>
      <c r="E49" s="90" t="s">
        <v>56</v>
      </c>
      <c r="F49" s="90">
        <v>1</v>
      </c>
      <c r="G49" s="61"/>
      <c r="H49" s="105"/>
      <c r="I49" s="153"/>
      <c r="J49" s="153"/>
      <c r="K49" s="153"/>
      <c r="L49" s="163">
        <f>'Frontier Shift'!$L$30</f>
        <v>2.1135451561678953E-2</v>
      </c>
      <c r="M49" s="59"/>
      <c r="N49" s="163">
        <f>'Frontier Shift'!$N$30</f>
        <v>2.0268220774132262E-2</v>
      </c>
      <c r="O49" s="163">
        <f>'Frontier Shift'!$O$30</f>
        <v>2.0134022465991497E-2</v>
      </c>
      <c r="P49" s="163">
        <f>'Frontier Shift'!$P$30</f>
        <v>2.0605906547490616E-2</v>
      </c>
      <c r="Q49" s="163">
        <f>'Frontier Shift'!$Q$30</f>
        <v>1.8922248184602308E-2</v>
      </c>
      <c r="R49" s="163">
        <f>'Frontier Shift'!$R$30</f>
        <v>1.8922248184602308E-2</v>
      </c>
      <c r="S49" s="9"/>
    </row>
    <row r="50" spans="2:19" ht="18" customHeight="1">
      <c r="B50" s="91"/>
      <c r="C50" s="57">
        <f>C49+1</f>
        <v>18</v>
      </c>
      <c r="D50" s="92" t="s">
        <v>130</v>
      </c>
      <c r="E50" s="93" t="s">
        <v>56</v>
      </c>
      <c r="F50" s="93">
        <v>1</v>
      </c>
      <c r="G50" s="60"/>
      <c r="H50" s="106"/>
      <c r="I50" s="153"/>
      <c r="J50" s="153"/>
      <c r="K50" s="153"/>
      <c r="L50" s="163">
        <f>'Frontier Shift'!$L$31</f>
        <v>2.1135451561678953E-2</v>
      </c>
      <c r="M50" s="59"/>
      <c r="N50" s="163">
        <f>'Frontier Shift'!$N$31</f>
        <v>4.0975294337398105E-2</v>
      </c>
      <c r="O50" s="163">
        <f>'Frontier Shift'!$O$31</f>
        <v>6.0284319306649792E-2</v>
      </c>
      <c r="P50" s="163">
        <f>'Frontier Shift'!$P$31</f>
        <v>7.9648012804228507E-2</v>
      </c>
      <c r="Q50" s="163">
        <f>'Frontier Shift'!$Q$31</f>
        <v>9.7063141523138774E-2</v>
      </c>
      <c r="R50" s="163">
        <f>'Frontier Shift'!$R$31</f>
        <v>0.11414873685426308</v>
      </c>
      <c r="S50" s="9"/>
    </row>
    <row r="51" spans="2:19" ht="18.75" customHeight="1" thickBot="1">
      <c r="B51" s="94"/>
      <c r="C51" s="95"/>
      <c r="D51" s="95"/>
      <c r="E51" s="95"/>
      <c r="F51" s="95"/>
      <c r="G51" s="95"/>
      <c r="H51" s="95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20"/>
    </row>
    <row r="52" spans="2:19" ht="18" customHeight="1"/>
    <row r="53" spans="2:19" ht="18.75" customHeight="1" thickBot="1"/>
    <row r="54" spans="2:19" ht="18" customHeight="1">
      <c r="B54" s="3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6"/>
    </row>
    <row r="55" spans="2:19" ht="18" customHeight="1">
      <c r="B55" s="7"/>
      <c r="C55" s="37" t="s">
        <v>162</v>
      </c>
      <c r="S55" s="9"/>
    </row>
    <row r="56" spans="2:19" ht="18" customHeight="1">
      <c r="B56" s="7"/>
      <c r="S56" s="9"/>
    </row>
    <row r="57" spans="2:19" ht="18" customHeight="1">
      <c r="B57" s="7"/>
      <c r="H57" s="8"/>
      <c r="I57" s="8"/>
      <c r="J57" s="8"/>
      <c r="K57" s="8"/>
      <c r="L57" s="8"/>
      <c r="M57" s="8"/>
      <c r="N57" s="192" t="str">
        <f>Inflation!$N$5</f>
        <v>Transmission Price Control 2027</v>
      </c>
      <c r="O57" s="188"/>
      <c r="P57" s="188"/>
      <c r="Q57" s="188"/>
      <c r="R57" s="193"/>
      <c r="S57" s="9"/>
    </row>
    <row r="58" spans="2:19" ht="18" customHeight="1">
      <c r="B58" s="7"/>
      <c r="H58" s="64">
        <f>Inflation!$H$6</f>
        <v>-5</v>
      </c>
      <c r="I58" s="64">
        <f>Inflation!$I$6</f>
        <v>-4</v>
      </c>
      <c r="J58" s="64">
        <f>Inflation!$J$6</f>
        <v>-3</v>
      </c>
      <c r="K58" s="64">
        <f>Inflation!$K$6</f>
        <v>-2</v>
      </c>
      <c r="L58" s="64">
        <f>Inflation!$L$6</f>
        <v>-1</v>
      </c>
      <c r="M58" s="41"/>
      <c r="N58" s="64">
        <f>Inflation!$N$6</f>
        <v>1</v>
      </c>
      <c r="O58" s="64">
        <f>Inflation!$O$6</f>
        <v>2</v>
      </c>
      <c r="P58" s="64">
        <f>Inflation!$P$6</f>
        <v>3</v>
      </c>
      <c r="Q58" s="64">
        <f>Inflation!$Q$6</f>
        <v>4</v>
      </c>
      <c r="R58" s="64">
        <f>Inflation!$R$6</f>
        <v>5</v>
      </c>
      <c r="S58" s="9"/>
    </row>
    <row r="59" spans="2:19" ht="18" customHeight="1">
      <c r="B59" s="7"/>
      <c r="C59" s="43"/>
      <c r="D59" s="44"/>
      <c r="E59" s="45"/>
      <c r="F59" s="45"/>
      <c r="H59" s="190" t="str">
        <f>Inflation!$H$7</f>
        <v>GAS
YEAR
2022-23</v>
      </c>
      <c r="I59" s="190" t="str">
        <f>Inflation!$I$7</f>
        <v>GAS
YEAR
2023-24</v>
      </c>
      <c r="J59" s="190" t="str">
        <f>Inflation!$J$7</f>
        <v>GAS
YEAR
2024-25</v>
      </c>
      <c r="K59" s="190" t="str">
        <f>Inflation!$K$7</f>
        <v>GAS
YEAR
2025-26</v>
      </c>
      <c r="L59" s="190" t="str">
        <f>Inflation!$L$7</f>
        <v>GAS
YEAR
2026-27</v>
      </c>
      <c r="M59" s="65"/>
      <c r="N59" s="190" t="str">
        <f>Inflation!$N$7</f>
        <v>GAS
YEAR
2027-28</v>
      </c>
      <c r="O59" s="190" t="str">
        <f>Inflation!$O$7</f>
        <v>GAS
YEAR
2028-29</v>
      </c>
      <c r="P59" s="190" t="str">
        <f>Inflation!$P$7</f>
        <v>GAS
YEAR
2029-30</v>
      </c>
      <c r="Q59" s="190" t="str">
        <f>Inflation!$Q$7</f>
        <v>GAS
YEAR
2030-31</v>
      </c>
      <c r="R59" s="190" t="str">
        <f>Inflation!$R$7</f>
        <v>GAS
YEAR
2031-32</v>
      </c>
      <c r="S59" s="9"/>
    </row>
    <row r="60" spans="2:19" ht="18" customHeight="1">
      <c r="B60" s="7"/>
      <c r="C60" s="47"/>
      <c r="D60" s="48" t="s">
        <v>49</v>
      </c>
      <c r="E60" s="130" t="s">
        <v>50</v>
      </c>
      <c r="F60" s="130" t="s">
        <v>51</v>
      </c>
      <c r="H60" s="186"/>
      <c r="I60" s="186"/>
      <c r="J60" s="186"/>
      <c r="K60" s="186"/>
      <c r="L60" s="186"/>
      <c r="M60" s="65"/>
      <c r="N60" s="186"/>
      <c r="O60" s="186"/>
      <c r="P60" s="186"/>
      <c r="Q60" s="186"/>
      <c r="R60" s="186"/>
      <c r="S60" s="9"/>
    </row>
    <row r="61" spans="2:19" ht="18" customHeight="1">
      <c r="B61" s="7"/>
      <c r="C61" s="49"/>
      <c r="D61" s="50"/>
      <c r="E61" s="51"/>
      <c r="F61" s="51"/>
      <c r="H61" s="191"/>
      <c r="I61" s="191"/>
      <c r="J61" s="191"/>
      <c r="K61" s="191"/>
      <c r="L61" s="191"/>
      <c r="M61" s="66"/>
      <c r="N61" s="191"/>
      <c r="O61" s="191"/>
      <c r="P61" s="191"/>
      <c r="Q61" s="191"/>
      <c r="R61" s="191"/>
      <c r="S61" s="9"/>
    </row>
    <row r="62" spans="2:19" ht="18" customHeight="1">
      <c r="B62" s="7"/>
      <c r="S62" s="9"/>
    </row>
    <row r="63" spans="2:19" ht="18" customHeight="1">
      <c r="B63" s="7"/>
      <c r="C63" s="54" t="s">
        <v>114</v>
      </c>
      <c r="D63" s="71" t="s">
        <v>124</v>
      </c>
      <c r="E63" s="12"/>
      <c r="F63" s="12"/>
      <c r="G63" s="8"/>
      <c r="H63" s="76"/>
      <c r="I63" s="76"/>
      <c r="J63" s="76"/>
      <c r="K63" s="76"/>
      <c r="L63" s="76"/>
      <c r="M63" s="76"/>
      <c r="N63" s="76"/>
      <c r="O63" s="76"/>
      <c r="P63" s="76"/>
      <c r="Q63" s="76"/>
      <c r="R63" s="76"/>
      <c r="S63" s="9"/>
    </row>
    <row r="64" spans="2:19" ht="18" customHeight="1">
      <c r="B64" s="7"/>
      <c r="C64" s="57">
        <f>C50+1</f>
        <v>19</v>
      </c>
      <c r="D64" s="58" t="s">
        <v>155</v>
      </c>
      <c r="E64" s="57" t="s">
        <v>82</v>
      </c>
      <c r="F64" s="57">
        <v>3</v>
      </c>
      <c r="G64" s="8"/>
      <c r="H64" s="164"/>
      <c r="I64" s="164"/>
      <c r="J64" s="164"/>
      <c r="K64" s="164"/>
      <c r="L64" s="164"/>
      <c r="M64" s="59"/>
      <c r="N64" s="160">
        <f>N35*(1-N$50)</f>
        <v>0</v>
      </c>
      <c r="O64" s="160">
        <f>O35*(1-O$50)</f>
        <v>0</v>
      </c>
      <c r="P64" s="160">
        <f>P35*(1-P$50)</f>
        <v>0</v>
      </c>
      <c r="Q64" s="160">
        <f>Q35*(1-Q$50)</f>
        <v>0</v>
      </c>
      <c r="R64" s="160">
        <f>R35*(1-R$50)</f>
        <v>0</v>
      </c>
      <c r="S64" s="9"/>
    </row>
    <row r="65" spans="2:20" ht="18.75" customHeight="1" thickBot="1">
      <c r="B65" s="18"/>
      <c r="C65" s="96"/>
      <c r="D65" s="97"/>
      <c r="E65" s="96"/>
      <c r="F65" s="96"/>
      <c r="G65" s="98"/>
      <c r="H65" s="165"/>
      <c r="I65" s="165"/>
      <c r="J65" s="165"/>
      <c r="K65" s="165"/>
      <c r="L65" s="165"/>
      <c r="M65" s="98"/>
      <c r="N65" s="165"/>
      <c r="O65" s="165"/>
      <c r="P65" s="165"/>
      <c r="Q65" s="165"/>
      <c r="R65" s="165"/>
      <c r="S65" s="20"/>
    </row>
    <row r="66" spans="2:20" ht="18" customHeight="1">
      <c r="C66" s="101" t="s">
        <v>133</v>
      </c>
      <c r="T66" s="8"/>
    </row>
    <row r="67" spans="2:20" ht="18" customHeight="1">
      <c r="C67" s="101"/>
      <c r="T67" s="8"/>
    </row>
    <row r="68" spans="2:20" ht="18" customHeight="1">
      <c r="C68" s="101"/>
      <c r="T68" s="8"/>
    </row>
    <row r="69" spans="2:20" ht="18" customHeight="1">
      <c r="C69" s="54" t="s">
        <v>134</v>
      </c>
      <c r="D69" s="71" t="s">
        <v>135</v>
      </c>
      <c r="E69" s="56"/>
      <c r="F69" s="8"/>
      <c r="G69" s="8"/>
      <c r="H69" s="39"/>
      <c r="I69" s="39"/>
      <c r="J69" s="39"/>
      <c r="K69" s="39"/>
      <c r="L69" s="39"/>
      <c r="M69" s="39"/>
      <c r="N69" s="39"/>
      <c r="O69" s="39"/>
      <c r="P69" s="39"/>
      <c r="Q69" s="39"/>
      <c r="R69" s="39"/>
    </row>
    <row r="70" spans="2:20" ht="18" customHeight="1">
      <c r="C70" s="57">
        <f>C64+1</f>
        <v>20</v>
      </c>
      <c r="D70" s="58" t="s">
        <v>163</v>
      </c>
      <c r="E70" s="57"/>
      <c r="F70" s="57"/>
      <c r="G70" s="8"/>
      <c r="H70" s="57" t="str">
        <f>IF(H35='Table 1 - Total Costs'!H43, "OK", "Error")</f>
        <v>OK</v>
      </c>
      <c r="I70" s="57" t="str">
        <f>IF(I35='Table 1 - Total Costs'!I43, "OK", "Error")</f>
        <v>OK</v>
      </c>
      <c r="J70" s="57" t="str">
        <f>IF(J35='Table 1 - Total Costs'!J43, "OK", "Error")</f>
        <v>OK</v>
      </c>
      <c r="K70" s="57" t="str">
        <f>IF(K35='Table 1 - Total Costs'!K43, "OK", "Error")</f>
        <v>OK</v>
      </c>
      <c r="L70" s="57" t="str">
        <f>IF(L35='Table 1 - Total Costs'!L43, "OK", "Error")</f>
        <v>OK</v>
      </c>
      <c r="M70" s="108"/>
      <c r="N70" s="57" t="str">
        <f>IF(N35='Table 1 - Total Costs'!N43, "OK", "Error")</f>
        <v>OK</v>
      </c>
      <c r="O70" s="57" t="str">
        <f>IF(O35='Table 1 - Total Costs'!O43, "OK", "Error")</f>
        <v>OK</v>
      </c>
      <c r="P70" s="57" t="str">
        <f>IF(P35='Table 1 - Total Costs'!P43, "OK", "Error")</f>
        <v>OK</v>
      </c>
      <c r="Q70" s="57" t="str">
        <f>IF(Q35='Table 1 - Total Costs'!Q43, "OK", "Error")</f>
        <v>OK</v>
      </c>
      <c r="R70" s="57" t="str">
        <f>IF(R35='Table 1 - Total Costs'!R43, "OK", "Error")</f>
        <v>OK</v>
      </c>
    </row>
    <row r="71" spans="2:20" ht="18" customHeight="1">
      <c r="C71" s="101"/>
      <c r="T71" s="8"/>
    </row>
    <row r="72" spans="2:20" ht="18" hidden="1" customHeight="1">
      <c r="T72" s="8"/>
    </row>
    <row r="81" s="129" customFormat="1" ht="0" hidden="1" customHeight="1"/>
    <row r="82" s="129" customFormat="1" ht="0" hidden="1" customHeight="1"/>
    <row r="83" s="129" customFormat="1" ht="0" hidden="1" customHeight="1"/>
    <row r="84" s="129" customFormat="1" ht="0" hidden="1" customHeight="1"/>
  </sheetData>
  <mergeCells count="33">
    <mergeCell ref="Q44:Q46"/>
    <mergeCell ref="Q59:Q61"/>
    <mergeCell ref="O44:O46"/>
    <mergeCell ref="Q7:Q9"/>
    <mergeCell ref="N42:R42"/>
    <mergeCell ref="O7:O9"/>
    <mergeCell ref="N5:R5"/>
    <mergeCell ref="N7:N9"/>
    <mergeCell ref="H59:H61"/>
    <mergeCell ref="P59:P61"/>
    <mergeCell ref="H44:H46"/>
    <mergeCell ref="R59:R61"/>
    <mergeCell ref="J44:J46"/>
    <mergeCell ref="P44:P46"/>
    <mergeCell ref="L7:L9"/>
    <mergeCell ref="R44:R46"/>
    <mergeCell ref="N57:R57"/>
    <mergeCell ref="K44:K46"/>
    <mergeCell ref="R7:R9"/>
    <mergeCell ref="J59:J61"/>
    <mergeCell ref="P7:P9"/>
    <mergeCell ref="O59:O61"/>
    <mergeCell ref="H7:H9"/>
    <mergeCell ref="N44:N46"/>
    <mergeCell ref="J7:J9"/>
    <mergeCell ref="I59:I61"/>
    <mergeCell ref="I44:I46"/>
    <mergeCell ref="K7:K9"/>
    <mergeCell ref="K59:K61"/>
    <mergeCell ref="I7:I9"/>
    <mergeCell ref="L59:L61"/>
    <mergeCell ref="N59:N61"/>
    <mergeCell ref="L44:L46"/>
  </mergeCells>
  <pageMargins left="0.70866141732283472" right="0.70866141732283472" top="0.74803149606299213" bottom="0.74803149606299213" header="0.31496062992125978" footer="0.31496062992125978"/>
  <pageSetup paperSize="8" scale="63" orientation="landscape" horizontalDpi="300" verticalDpi="3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autoPageBreaks="0" fitToPage="1"/>
  </sheetPr>
  <dimension ref="A1:T73"/>
  <sheetViews>
    <sheetView showGridLines="0" zoomScaleNormal="100" workbookViewId="0"/>
  </sheetViews>
  <sheetFormatPr defaultColWidth="0" defaultRowHeight="16.5" zeroHeight="1"/>
  <cols>
    <col min="1" max="1" width="1.84375" style="129" customWidth="1"/>
    <col min="2" max="2" width="2.69140625" style="129" customWidth="1"/>
    <col min="3" max="3" width="6.23046875" style="129" customWidth="1"/>
    <col min="4" max="4" width="42.23046875" style="129" bestFit="1" customWidth="1"/>
    <col min="5" max="5" width="5.07421875" style="129" customWidth="1"/>
    <col min="6" max="6" width="4.69140625" style="129" customWidth="1"/>
    <col min="7" max="7" width="1.3046875" style="129" customWidth="1"/>
    <col min="8" max="12" width="11" style="129" customWidth="1"/>
    <col min="13" max="13" width="2.3046875" style="129" customWidth="1"/>
    <col min="14" max="18" width="11" style="129" customWidth="1"/>
    <col min="19" max="20" width="2.69140625" style="129" customWidth="1"/>
    <col min="21" max="21" width="8.84375" style="129" hidden="1" customWidth="1"/>
    <col min="22" max="16384" width="8.84375" style="129" hidden="1"/>
  </cols>
  <sheetData>
    <row r="1" spans="2:20" ht="18.75" customHeight="1" thickBot="1"/>
    <row r="2" spans="2:20">
      <c r="B2" s="30"/>
      <c r="C2" s="31"/>
      <c r="D2" s="5"/>
      <c r="E2" s="32"/>
      <c r="F2" s="32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33"/>
      <c r="T2" s="8"/>
    </row>
    <row r="3" spans="2:20">
      <c r="B3" s="34"/>
      <c r="C3" s="10" t="s">
        <v>36</v>
      </c>
      <c r="D3" s="8"/>
      <c r="E3" s="12"/>
      <c r="F3" s="100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36"/>
      <c r="T3" s="8"/>
    </row>
    <row r="4" spans="2:20">
      <c r="B4" s="34"/>
      <c r="C4" s="37" t="s">
        <v>164</v>
      </c>
      <c r="D4" s="8"/>
      <c r="E4" s="12"/>
      <c r="F4" s="100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36"/>
      <c r="T4" s="8"/>
    </row>
    <row r="5" spans="2:20">
      <c r="B5" s="34"/>
      <c r="C5" s="10"/>
      <c r="D5" s="8"/>
      <c r="E5" s="12"/>
      <c r="F5" s="12"/>
      <c r="G5" s="8"/>
      <c r="H5" s="8"/>
      <c r="I5" s="8"/>
      <c r="J5" s="8"/>
      <c r="K5" s="8"/>
      <c r="L5" s="8"/>
      <c r="M5" s="8"/>
      <c r="N5" s="192" t="str">
        <f>Inflation!$N$5</f>
        <v>Transmission Price Control 2027</v>
      </c>
      <c r="O5" s="188"/>
      <c r="P5" s="188"/>
      <c r="Q5" s="188"/>
      <c r="R5" s="193"/>
      <c r="S5" s="36"/>
      <c r="T5" s="8"/>
    </row>
    <row r="6" spans="2:20" s="22" customFormat="1">
      <c r="B6" s="38"/>
      <c r="C6" s="39"/>
      <c r="D6" s="12"/>
      <c r="E6" s="12"/>
      <c r="F6" s="12"/>
      <c r="G6" s="12"/>
      <c r="H6" s="64">
        <f>Inflation!$H$6</f>
        <v>-5</v>
      </c>
      <c r="I6" s="64">
        <f>Inflation!$I$6</f>
        <v>-4</v>
      </c>
      <c r="J6" s="64">
        <f>Inflation!$J$6</f>
        <v>-3</v>
      </c>
      <c r="K6" s="64">
        <f>Inflation!$K$6</f>
        <v>-2</v>
      </c>
      <c r="L6" s="64">
        <f>Inflation!$L$6</f>
        <v>-1</v>
      </c>
      <c r="M6" s="41"/>
      <c r="N6" s="64">
        <f>Inflation!$N$6</f>
        <v>1</v>
      </c>
      <c r="O6" s="64">
        <f>Inflation!$O$6</f>
        <v>2</v>
      </c>
      <c r="P6" s="64">
        <f>Inflation!$P$6</f>
        <v>3</v>
      </c>
      <c r="Q6" s="64">
        <f>Inflation!$Q$6</f>
        <v>4</v>
      </c>
      <c r="R6" s="64">
        <f>Inflation!$R$6</f>
        <v>5</v>
      </c>
      <c r="S6" s="42"/>
      <c r="T6" s="12"/>
    </row>
    <row r="7" spans="2:20">
      <c r="B7" s="34"/>
      <c r="C7" s="43"/>
      <c r="D7" s="44"/>
      <c r="E7" s="45"/>
      <c r="F7" s="45"/>
      <c r="G7" s="8"/>
      <c r="H7" s="190" t="str">
        <f>Inflation!$H$7</f>
        <v>GAS
YEAR
2022-23</v>
      </c>
      <c r="I7" s="190" t="str">
        <f>Inflation!$I$7</f>
        <v>GAS
YEAR
2023-24</v>
      </c>
      <c r="J7" s="190" t="str">
        <f>Inflation!$J$7</f>
        <v>GAS
YEAR
2024-25</v>
      </c>
      <c r="K7" s="190" t="str">
        <f>Inflation!$K$7</f>
        <v>GAS
YEAR
2025-26</v>
      </c>
      <c r="L7" s="190" t="str">
        <f>Inflation!$L$7</f>
        <v>GAS
YEAR
2026-27</v>
      </c>
      <c r="M7" s="65"/>
      <c r="N7" s="190" t="str">
        <f>Inflation!$N$7</f>
        <v>GAS
YEAR
2027-28</v>
      </c>
      <c r="O7" s="190" t="str">
        <f>Inflation!$O$7</f>
        <v>GAS
YEAR
2028-29</v>
      </c>
      <c r="P7" s="190" t="str">
        <f>Inflation!$P$7</f>
        <v>GAS
YEAR
2029-30</v>
      </c>
      <c r="Q7" s="190" t="str">
        <f>Inflation!$Q$7</f>
        <v>GAS
YEAR
2030-31</v>
      </c>
      <c r="R7" s="190" t="str">
        <f>Inflation!$R$7</f>
        <v>GAS
YEAR
2031-32</v>
      </c>
      <c r="S7" s="36"/>
      <c r="T7" s="8"/>
    </row>
    <row r="8" spans="2:20">
      <c r="B8" s="34"/>
      <c r="C8" s="47"/>
      <c r="D8" s="48" t="s">
        <v>49</v>
      </c>
      <c r="E8" s="130" t="s">
        <v>50</v>
      </c>
      <c r="F8" s="130" t="s">
        <v>51</v>
      </c>
      <c r="G8" s="8"/>
      <c r="H8" s="186"/>
      <c r="I8" s="186"/>
      <c r="J8" s="186"/>
      <c r="K8" s="186"/>
      <c r="L8" s="186"/>
      <c r="M8" s="65"/>
      <c r="N8" s="186"/>
      <c r="O8" s="186"/>
      <c r="P8" s="186"/>
      <c r="Q8" s="186"/>
      <c r="R8" s="186"/>
      <c r="S8" s="36"/>
      <c r="T8" s="8"/>
    </row>
    <row r="9" spans="2:20">
      <c r="B9" s="34"/>
      <c r="C9" s="49"/>
      <c r="D9" s="50"/>
      <c r="E9" s="51"/>
      <c r="F9" s="51"/>
      <c r="G9" s="8"/>
      <c r="H9" s="191"/>
      <c r="I9" s="191"/>
      <c r="J9" s="191"/>
      <c r="K9" s="191"/>
      <c r="L9" s="191"/>
      <c r="M9" s="66"/>
      <c r="N9" s="191"/>
      <c r="O9" s="191"/>
      <c r="P9" s="191"/>
      <c r="Q9" s="191"/>
      <c r="R9" s="191"/>
      <c r="S9" s="36"/>
      <c r="T9" s="8"/>
    </row>
    <row r="10" spans="2:20">
      <c r="B10" s="34"/>
      <c r="C10" s="8"/>
      <c r="D10" s="8"/>
      <c r="E10" s="12"/>
      <c r="F10" s="12"/>
      <c r="G10" s="8"/>
      <c r="H10" s="39"/>
      <c r="I10" s="39"/>
      <c r="J10" s="109"/>
      <c r="K10" s="109"/>
      <c r="L10" s="109"/>
      <c r="M10" s="109"/>
      <c r="N10" s="109"/>
      <c r="O10" s="109"/>
      <c r="P10" s="109"/>
      <c r="Q10" s="109"/>
      <c r="R10" s="109"/>
      <c r="S10" s="36"/>
      <c r="T10" s="8"/>
    </row>
    <row r="11" spans="2:20">
      <c r="B11" s="34"/>
      <c r="C11" s="54" t="s">
        <v>52</v>
      </c>
      <c r="D11" s="55" t="s">
        <v>165</v>
      </c>
      <c r="E11" s="56"/>
      <c r="F11" s="8"/>
      <c r="G11" s="8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6"/>
      <c r="T11" s="8"/>
    </row>
    <row r="12" spans="2:20">
      <c r="B12" s="34"/>
      <c r="C12" s="57">
        <v>1</v>
      </c>
      <c r="D12" s="58" t="s">
        <v>165</v>
      </c>
      <c r="E12" s="57" t="s">
        <v>82</v>
      </c>
      <c r="F12" s="57">
        <v>3</v>
      </c>
      <c r="G12" s="8"/>
      <c r="H12" s="155"/>
      <c r="I12" s="155"/>
      <c r="J12" s="155"/>
      <c r="K12" s="158"/>
      <c r="L12" s="158"/>
      <c r="M12" s="59"/>
      <c r="N12" s="158"/>
      <c r="O12" s="158"/>
      <c r="P12" s="158"/>
      <c r="Q12" s="158"/>
      <c r="R12" s="158"/>
      <c r="S12" s="36"/>
      <c r="T12" s="8"/>
    </row>
    <row r="13" spans="2:20">
      <c r="B13" s="34"/>
      <c r="C13" s="8"/>
      <c r="D13" s="8"/>
      <c r="E13" s="12"/>
      <c r="F13" s="12"/>
      <c r="G13" s="8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6"/>
      <c r="T13" s="8"/>
    </row>
    <row r="14" spans="2:20">
      <c r="B14" s="34"/>
      <c r="C14" s="54" t="s">
        <v>70</v>
      </c>
      <c r="D14" s="55" t="s">
        <v>166</v>
      </c>
      <c r="E14" s="56"/>
      <c r="F14" s="8"/>
      <c r="G14" s="8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6"/>
      <c r="T14" s="8"/>
    </row>
    <row r="15" spans="2:20">
      <c r="B15" s="34"/>
      <c r="C15" s="57">
        <f>C12+1</f>
        <v>2</v>
      </c>
      <c r="D15" s="58" t="s">
        <v>167</v>
      </c>
      <c r="E15" s="57" t="s">
        <v>82</v>
      </c>
      <c r="F15" s="57">
        <v>3</v>
      </c>
      <c r="G15" s="8"/>
      <c r="H15" s="155"/>
      <c r="I15" s="155"/>
      <c r="J15" s="155"/>
      <c r="K15" s="158"/>
      <c r="L15" s="158"/>
      <c r="M15" s="59"/>
      <c r="N15" s="158"/>
      <c r="O15" s="158"/>
      <c r="P15" s="158"/>
      <c r="Q15" s="158"/>
      <c r="R15" s="158"/>
      <c r="S15" s="36"/>
      <c r="T15" s="8"/>
    </row>
    <row r="16" spans="2:20">
      <c r="B16" s="34"/>
      <c r="C16" s="57">
        <f>C15+1</f>
        <v>3</v>
      </c>
      <c r="D16" s="58" t="s">
        <v>168</v>
      </c>
      <c r="E16" s="57" t="s">
        <v>82</v>
      </c>
      <c r="F16" s="57">
        <v>3</v>
      </c>
      <c r="G16" s="8"/>
      <c r="H16" s="155"/>
      <c r="I16" s="155"/>
      <c r="J16" s="155"/>
      <c r="K16" s="158"/>
      <c r="L16" s="158"/>
      <c r="M16" s="59"/>
      <c r="N16" s="158"/>
      <c r="O16" s="158"/>
      <c r="P16" s="158"/>
      <c r="Q16" s="158"/>
      <c r="R16" s="158"/>
      <c r="S16" s="36"/>
      <c r="T16" s="8"/>
    </row>
    <row r="17" spans="2:20">
      <c r="B17" s="34"/>
      <c r="C17" s="57">
        <f>C16+1</f>
        <v>4</v>
      </c>
      <c r="D17" s="58" t="s">
        <v>169</v>
      </c>
      <c r="E17" s="57" t="s">
        <v>82</v>
      </c>
      <c r="F17" s="57">
        <v>3</v>
      </c>
      <c r="G17" s="8"/>
      <c r="H17" s="155"/>
      <c r="I17" s="155"/>
      <c r="J17" s="155"/>
      <c r="K17" s="158"/>
      <c r="L17" s="158"/>
      <c r="M17" s="59"/>
      <c r="N17" s="158"/>
      <c r="O17" s="158"/>
      <c r="P17" s="158"/>
      <c r="Q17" s="158"/>
      <c r="R17" s="158"/>
      <c r="S17" s="36"/>
      <c r="T17" s="8"/>
    </row>
    <row r="18" spans="2:20">
      <c r="B18" s="34"/>
      <c r="C18" s="57">
        <f>C17+1</f>
        <v>5</v>
      </c>
      <c r="D18" s="58" t="s">
        <v>170</v>
      </c>
      <c r="E18" s="57" t="s">
        <v>82</v>
      </c>
      <c r="F18" s="57">
        <v>3</v>
      </c>
      <c r="G18" s="8"/>
      <c r="H18" s="155"/>
      <c r="I18" s="155"/>
      <c r="J18" s="155"/>
      <c r="K18" s="158"/>
      <c r="L18" s="158"/>
      <c r="M18" s="59"/>
      <c r="N18" s="158"/>
      <c r="O18" s="158"/>
      <c r="P18" s="158"/>
      <c r="Q18" s="158"/>
      <c r="R18" s="158"/>
      <c r="S18" s="36"/>
      <c r="T18" s="8"/>
    </row>
    <row r="19" spans="2:20">
      <c r="B19" s="34"/>
      <c r="C19" s="57">
        <f>C18+1</f>
        <v>6</v>
      </c>
      <c r="D19" s="58" t="s">
        <v>171</v>
      </c>
      <c r="E19" s="57" t="s">
        <v>82</v>
      </c>
      <c r="F19" s="57">
        <v>3</v>
      </c>
      <c r="G19" s="8"/>
      <c r="H19" s="155"/>
      <c r="I19" s="155"/>
      <c r="J19" s="155"/>
      <c r="K19" s="158"/>
      <c r="L19" s="158"/>
      <c r="M19" s="59"/>
      <c r="N19" s="158"/>
      <c r="O19" s="158"/>
      <c r="P19" s="158"/>
      <c r="Q19" s="158"/>
      <c r="R19" s="158"/>
      <c r="S19" s="36"/>
      <c r="T19" s="8"/>
    </row>
    <row r="20" spans="2:20">
      <c r="B20" s="34"/>
      <c r="C20" s="57">
        <f>C19+1</f>
        <v>7</v>
      </c>
      <c r="D20" s="58" t="s">
        <v>172</v>
      </c>
      <c r="E20" s="57" t="s">
        <v>82</v>
      </c>
      <c r="F20" s="57">
        <v>3</v>
      </c>
      <c r="G20" s="8"/>
      <c r="H20" s="160">
        <f>SUM(H15:H19)</f>
        <v>0</v>
      </c>
      <c r="I20" s="160">
        <f>SUM(I15:I19)</f>
        <v>0</v>
      </c>
      <c r="J20" s="160">
        <f>SUM(J15:J19)</f>
        <v>0</v>
      </c>
      <c r="K20" s="160">
        <f>SUM(K15:K19)</f>
        <v>0</v>
      </c>
      <c r="L20" s="160">
        <f>SUM(L15:L19)</f>
        <v>0</v>
      </c>
      <c r="M20" s="59"/>
      <c r="N20" s="161">
        <f>SUM(N15:N19)</f>
        <v>0</v>
      </c>
      <c r="O20" s="161">
        <f>SUM(O15:O19)</f>
        <v>0</v>
      </c>
      <c r="P20" s="161">
        <f>SUM(P15:P19)</f>
        <v>0</v>
      </c>
      <c r="Q20" s="161">
        <f>SUM(Q15:Q19)</f>
        <v>0</v>
      </c>
      <c r="R20" s="161">
        <f>SUM(R15:R19)</f>
        <v>0</v>
      </c>
      <c r="S20" s="72"/>
      <c r="T20" s="8"/>
    </row>
    <row r="21" spans="2:20">
      <c r="B21" s="34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36"/>
      <c r="T21" s="8"/>
    </row>
    <row r="22" spans="2:20">
      <c r="B22" s="34"/>
      <c r="C22" s="54" t="s">
        <v>73</v>
      </c>
      <c r="D22" s="55" t="s">
        <v>84</v>
      </c>
      <c r="E22" s="56"/>
      <c r="F22" s="8"/>
      <c r="G22" s="8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6"/>
      <c r="T22" s="8"/>
    </row>
    <row r="23" spans="2:20">
      <c r="B23" s="34"/>
      <c r="C23" s="57">
        <f>C20+1</f>
        <v>8</v>
      </c>
      <c r="D23" s="58" t="s">
        <v>173</v>
      </c>
      <c r="E23" s="57" t="s">
        <v>82</v>
      </c>
      <c r="F23" s="57">
        <v>3</v>
      </c>
      <c r="G23" s="8"/>
      <c r="H23" s="155"/>
      <c r="I23" s="155"/>
      <c r="J23" s="155"/>
      <c r="K23" s="158"/>
      <c r="L23" s="158"/>
      <c r="M23" s="59"/>
      <c r="N23" s="158"/>
      <c r="O23" s="158"/>
      <c r="P23" s="158"/>
      <c r="Q23" s="158"/>
      <c r="R23" s="158"/>
      <c r="S23" s="36"/>
      <c r="T23" s="8"/>
    </row>
    <row r="24" spans="2:20">
      <c r="B24" s="34"/>
      <c r="C24" s="57">
        <f>C23+1</f>
        <v>9</v>
      </c>
      <c r="D24" s="58" t="s">
        <v>84</v>
      </c>
      <c r="E24" s="57" t="s">
        <v>82</v>
      </c>
      <c r="F24" s="57">
        <v>3</v>
      </c>
      <c r="G24" s="8"/>
      <c r="H24" s="155"/>
      <c r="I24" s="155"/>
      <c r="J24" s="155"/>
      <c r="K24" s="158"/>
      <c r="L24" s="158"/>
      <c r="M24" s="59"/>
      <c r="N24" s="158"/>
      <c r="O24" s="158"/>
      <c r="P24" s="158"/>
      <c r="Q24" s="158"/>
      <c r="R24" s="158"/>
      <c r="S24" s="36"/>
      <c r="T24" s="8"/>
    </row>
    <row r="25" spans="2:20">
      <c r="B25" s="34"/>
      <c r="C25" s="57">
        <f>C24+1</f>
        <v>10</v>
      </c>
      <c r="D25" s="58" t="s">
        <v>174</v>
      </c>
      <c r="E25" s="57" t="s">
        <v>82</v>
      </c>
      <c r="F25" s="57">
        <v>3</v>
      </c>
      <c r="G25" s="8"/>
      <c r="H25" s="160">
        <f>SUM(H23:H24)</f>
        <v>0</v>
      </c>
      <c r="I25" s="160">
        <f>SUM(I23:I24)</f>
        <v>0</v>
      </c>
      <c r="J25" s="160">
        <f>SUM(J23:J24)</f>
        <v>0</v>
      </c>
      <c r="K25" s="160">
        <f>SUM(K23:K24)</f>
        <v>0</v>
      </c>
      <c r="L25" s="160">
        <f>SUM(L23:L24)</f>
        <v>0</v>
      </c>
      <c r="M25" s="59"/>
      <c r="N25" s="161">
        <f>SUM(N23:N24)</f>
        <v>0</v>
      </c>
      <c r="O25" s="161">
        <f>SUM(O23:O24)</f>
        <v>0</v>
      </c>
      <c r="P25" s="161">
        <f>SUM(P23:P24)</f>
        <v>0</v>
      </c>
      <c r="Q25" s="161">
        <f>SUM(Q23:Q24)</f>
        <v>0</v>
      </c>
      <c r="R25" s="161">
        <f>SUM(R23:R24)</f>
        <v>0</v>
      </c>
      <c r="S25" s="36"/>
      <c r="T25" s="8"/>
    </row>
    <row r="26" spans="2:20">
      <c r="B26" s="34"/>
      <c r="C26" s="12"/>
      <c r="D26" s="8"/>
      <c r="E26" s="12"/>
      <c r="F26" s="12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36"/>
      <c r="T26" s="8"/>
    </row>
    <row r="27" spans="2:20">
      <c r="B27" s="34"/>
      <c r="C27" s="54" t="s">
        <v>75</v>
      </c>
      <c r="D27" s="55" t="s">
        <v>175</v>
      </c>
      <c r="E27" s="56"/>
      <c r="F27" s="8"/>
      <c r="G27" s="8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6"/>
      <c r="T27" s="8"/>
    </row>
    <row r="28" spans="2:20">
      <c r="B28" s="34"/>
      <c r="C28" s="57">
        <f>C25+1</f>
        <v>11</v>
      </c>
      <c r="D28" s="58" t="s">
        <v>176</v>
      </c>
      <c r="E28" s="57" t="s">
        <v>82</v>
      </c>
      <c r="F28" s="57">
        <v>3</v>
      </c>
      <c r="G28" s="8"/>
      <c r="H28" s="164"/>
      <c r="I28" s="164"/>
      <c r="J28" s="164"/>
      <c r="K28" s="164"/>
      <c r="L28" s="164"/>
      <c r="M28" s="59"/>
      <c r="N28" s="164"/>
      <c r="O28" s="164"/>
      <c r="P28" s="164"/>
      <c r="Q28" s="164"/>
      <c r="R28" s="164"/>
      <c r="S28" s="36"/>
      <c r="T28" s="8"/>
    </row>
    <row r="29" spans="2:20">
      <c r="B29" s="34"/>
      <c r="C29" s="57">
        <f>C28+1</f>
        <v>12</v>
      </c>
      <c r="D29" s="58" t="s">
        <v>177</v>
      </c>
      <c r="E29" s="57" t="s">
        <v>82</v>
      </c>
      <c r="F29" s="57">
        <v>3</v>
      </c>
      <c r="G29" s="8"/>
      <c r="H29" s="164"/>
      <c r="I29" s="164"/>
      <c r="J29" s="164"/>
      <c r="K29" s="164"/>
      <c r="L29" s="164"/>
      <c r="M29" s="59"/>
      <c r="N29" s="164"/>
      <c r="O29" s="164"/>
      <c r="P29" s="164"/>
      <c r="Q29" s="164"/>
      <c r="R29" s="164"/>
      <c r="S29" s="36"/>
      <c r="T29" s="8"/>
    </row>
    <row r="30" spans="2:20">
      <c r="B30" s="34"/>
      <c r="C30" s="57">
        <f>C29+1</f>
        <v>13</v>
      </c>
      <c r="D30" s="58" t="s">
        <v>178</v>
      </c>
      <c r="E30" s="57" t="s">
        <v>82</v>
      </c>
      <c r="F30" s="57">
        <v>3</v>
      </c>
      <c r="G30" s="8"/>
      <c r="H30" s="164"/>
      <c r="I30" s="164"/>
      <c r="J30" s="164"/>
      <c r="K30" s="164"/>
      <c r="L30" s="164"/>
      <c r="M30" s="59"/>
      <c r="N30" s="164"/>
      <c r="O30" s="164"/>
      <c r="P30" s="164"/>
      <c r="Q30" s="164"/>
      <c r="R30" s="164"/>
      <c r="S30" s="36"/>
      <c r="T30" s="8"/>
    </row>
    <row r="31" spans="2:20">
      <c r="B31" s="34"/>
      <c r="C31" s="57">
        <f>C30+1</f>
        <v>14</v>
      </c>
      <c r="D31" s="58" t="s">
        <v>179</v>
      </c>
      <c r="E31" s="57" t="s">
        <v>82</v>
      </c>
      <c r="F31" s="57">
        <v>3</v>
      </c>
      <c r="G31" s="8"/>
      <c r="H31" s="164">
        <f>SUM(H28:H30)</f>
        <v>0</v>
      </c>
      <c r="I31" s="164">
        <f>SUM(I28:I30)</f>
        <v>0</v>
      </c>
      <c r="J31" s="164">
        <f>SUM(J28:J30)</f>
        <v>0</v>
      </c>
      <c r="K31" s="164">
        <f>SUM(K28:K30)</f>
        <v>0</v>
      </c>
      <c r="L31" s="164">
        <f>SUM(L28:L30)</f>
        <v>0</v>
      </c>
      <c r="M31" s="59"/>
      <c r="N31" s="170">
        <f>SUM(N28:N30)</f>
        <v>0</v>
      </c>
      <c r="O31" s="170">
        <f>SUM(O28:O30)</f>
        <v>0</v>
      </c>
      <c r="P31" s="170">
        <f>SUM(P28:P30)</f>
        <v>0</v>
      </c>
      <c r="Q31" s="170">
        <f>SUM(Q28:Q30)</f>
        <v>0</v>
      </c>
      <c r="R31" s="170">
        <f>SUM(R28:R30)</f>
        <v>0</v>
      </c>
      <c r="S31" s="36"/>
      <c r="T31" s="8"/>
    </row>
    <row r="32" spans="2:20">
      <c r="B32" s="34"/>
      <c r="C32" s="12"/>
      <c r="D32" s="8"/>
      <c r="E32" s="12"/>
      <c r="F32" s="12"/>
      <c r="G32" s="8"/>
      <c r="H32" s="8"/>
      <c r="I32" s="8"/>
      <c r="J32" s="8"/>
      <c r="M32" s="8"/>
      <c r="S32" s="36"/>
      <c r="T32" s="8"/>
    </row>
    <row r="33" spans="1:20">
      <c r="B33" s="34"/>
      <c r="C33" s="54" t="s">
        <v>99</v>
      </c>
      <c r="D33" s="71" t="s">
        <v>124</v>
      </c>
      <c r="E33" s="12"/>
      <c r="F33" s="12"/>
      <c r="G33" s="8"/>
      <c r="H33" s="76"/>
      <c r="I33" s="76"/>
      <c r="J33" s="76"/>
      <c r="K33" s="76"/>
      <c r="L33" s="76"/>
      <c r="M33" s="76"/>
      <c r="N33" s="76"/>
      <c r="O33" s="76"/>
      <c r="P33" s="76"/>
      <c r="Q33" s="76"/>
      <c r="R33" s="76"/>
      <c r="S33" s="36"/>
      <c r="T33" s="8"/>
    </row>
    <row r="34" spans="1:20">
      <c r="B34" s="34"/>
      <c r="C34" s="57">
        <f>C31+1</f>
        <v>15</v>
      </c>
      <c r="D34" s="58" t="s">
        <v>180</v>
      </c>
      <c r="E34" s="57" t="s">
        <v>82</v>
      </c>
      <c r="F34" s="57">
        <v>3</v>
      </c>
      <c r="G34" s="8"/>
      <c r="H34" s="160">
        <f>SUM(H12,H20,H25,H31)</f>
        <v>0</v>
      </c>
      <c r="I34" s="160">
        <f>SUM(I12,I20,I25,I31)</f>
        <v>0</v>
      </c>
      <c r="J34" s="160">
        <f>SUM(J12,J20,J25,J31)</f>
        <v>0</v>
      </c>
      <c r="K34" s="160">
        <f>SUM(K12,K20,K25,K31)</f>
        <v>0</v>
      </c>
      <c r="L34" s="160">
        <f>SUM(L12,L20,L25,L31)</f>
        <v>0</v>
      </c>
      <c r="M34" s="59"/>
      <c r="N34" s="161">
        <f>SUM(N12,N20,N25,N31)</f>
        <v>0</v>
      </c>
      <c r="O34" s="161">
        <f>SUM(O12,O20,O25,O31)</f>
        <v>0</v>
      </c>
      <c r="P34" s="161">
        <f>SUM(P12,P20,P25,P31)</f>
        <v>0</v>
      </c>
      <c r="Q34" s="161">
        <f>SUM(Q12,Q20,Q25,Q31)</f>
        <v>0</v>
      </c>
      <c r="R34" s="161">
        <f>SUM(R12,R20,R25,R31)</f>
        <v>0</v>
      </c>
      <c r="S34" s="36"/>
      <c r="T34" s="8"/>
    </row>
    <row r="35" spans="1:20" ht="18.75" customHeight="1" thickBot="1">
      <c r="A35" s="9"/>
      <c r="B35" s="18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20"/>
      <c r="T35" s="8"/>
    </row>
    <row r="37" spans="1:20" ht="18.75" customHeight="1" thickBot="1"/>
    <row r="38" spans="1:20">
      <c r="B38" s="81"/>
      <c r="C38" s="82"/>
      <c r="D38" s="83"/>
      <c r="E38" s="84"/>
      <c r="F38" s="84"/>
      <c r="G38" s="83"/>
      <c r="H38" s="83"/>
      <c r="I38" s="2"/>
      <c r="J38" s="2"/>
      <c r="K38" s="2"/>
      <c r="L38" s="2"/>
      <c r="M38" s="2"/>
      <c r="N38" s="2"/>
      <c r="O38" s="2"/>
      <c r="P38" s="2"/>
      <c r="Q38" s="2"/>
      <c r="R38" s="2"/>
      <c r="S38" s="6"/>
    </row>
    <row r="39" spans="1:20">
      <c r="B39" s="85"/>
      <c r="C39" s="60" t="s">
        <v>60</v>
      </c>
      <c r="D39" s="61"/>
      <c r="E39" s="62"/>
      <c r="F39" s="86"/>
      <c r="G39" s="61"/>
      <c r="H39" s="61"/>
      <c r="S39" s="9"/>
    </row>
    <row r="40" spans="1:20">
      <c r="B40" s="85"/>
      <c r="C40" s="87"/>
      <c r="D40" s="61"/>
      <c r="E40" s="62"/>
      <c r="F40" s="86"/>
      <c r="G40" s="61"/>
      <c r="H40" s="61"/>
      <c r="S40" s="9"/>
    </row>
    <row r="41" spans="1:20">
      <c r="B41" s="85"/>
      <c r="C41" s="60"/>
      <c r="D41" s="61"/>
      <c r="E41" s="62"/>
      <c r="F41" s="62"/>
      <c r="G41" s="61"/>
      <c r="H41" s="8"/>
      <c r="I41" s="8"/>
      <c r="J41" s="8"/>
      <c r="K41" s="8"/>
      <c r="L41" s="8"/>
      <c r="M41" s="8"/>
      <c r="N41" s="192" t="str">
        <f>Inflation!$N$5</f>
        <v>Transmission Price Control 2027</v>
      </c>
      <c r="O41" s="188"/>
      <c r="P41" s="188"/>
      <c r="Q41" s="188"/>
      <c r="R41" s="193"/>
      <c r="S41" s="9"/>
    </row>
    <row r="42" spans="1:20">
      <c r="B42" s="88"/>
      <c r="C42" s="63"/>
      <c r="D42" s="62"/>
      <c r="E42" s="62"/>
      <c r="F42" s="62"/>
      <c r="G42" s="62"/>
      <c r="H42" s="64">
        <f>Inflation!$H$6</f>
        <v>-5</v>
      </c>
      <c r="I42" s="64">
        <f>Inflation!$I$6</f>
        <v>-4</v>
      </c>
      <c r="J42" s="64">
        <f>Inflation!$J$6</f>
        <v>-3</v>
      </c>
      <c r="K42" s="64">
        <f>Inflation!$K$6</f>
        <v>-2</v>
      </c>
      <c r="L42" s="64">
        <f>Inflation!$L$6</f>
        <v>-1</v>
      </c>
      <c r="M42" s="41"/>
      <c r="N42" s="64">
        <f>Inflation!$N$6</f>
        <v>1</v>
      </c>
      <c r="O42" s="64">
        <f>Inflation!$O$6</f>
        <v>2</v>
      </c>
      <c r="P42" s="64">
        <f>Inflation!$P$6</f>
        <v>3</v>
      </c>
      <c r="Q42" s="64">
        <f>Inflation!$Q$6</f>
        <v>4</v>
      </c>
      <c r="R42" s="64">
        <f>Inflation!$R$6</f>
        <v>5</v>
      </c>
      <c r="S42" s="9"/>
    </row>
    <row r="43" spans="1:20" ht="15.65" customHeight="1">
      <c r="B43" s="85"/>
      <c r="C43" s="43"/>
      <c r="D43" s="44"/>
      <c r="E43" s="45"/>
      <c r="F43" s="45"/>
      <c r="G43" s="61"/>
      <c r="H43" s="190" t="str">
        <f>Inflation!$H$7</f>
        <v>GAS
YEAR
2022-23</v>
      </c>
      <c r="I43" s="190" t="str">
        <f>Inflation!$I$7</f>
        <v>GAS
YEAR
2023-24</v>
      </c>
      <c r="J43" s="190" t="str">
        <f>Inflation!$J$7</f>
        <v>GAS
YEAR
2024-25</v>
      </c>
      <c r="K43" s="190" t="str">
        <f>Inflation!$K$7</f>
        <v>GAS
YEAR
2025-26</v>
      </c>
      <c r="L43" s="190" t="str">
        <f>Inflation!$L$7</f>
        <v>GAS
YEAR
2026-27</v>
      </c>
      <c r="M43" s="65"/>
      <c r="N43" s="190" t="str">
        <f>Inflation!$N$7</f>
        <v>GAS
YEAR
2027-28</v>
      </c>
      <c r="O43" s="190" t="str">
        <f>Inflation!$O$7</f>
        <v>GAS
YEAR
2028-29</v>
      </c>
      <c r="P43" s="190" t="str">
        <f>Inflation!$P$7</f>
        <v>GAS
YEAR
2029-30</v>
      </c>
      <c r="Q43" s="190" t="str">
        <f>Inflation!$Q$7</f>
        <v>GAS
YEAR
2030-31</v>
      </c>
      <c r="R43" s="190" t="str">
        <f>Inflation!$R$7</f>
        <v>GAS
YEAR
2031-32</v>
      </c>
      <c r="S43" s="9"/>
    </row>
    <row r="44" spans="1:20">
      <c r="B44" s="85"/>
      <c r="C44" s="47"/>
      <c r="D44" s="48" t="s">
        <v>49</v>
      </c>
      <c r="E44" s="130" t="s">
        <v>50</v>
      </c>
      <c r="F44" s="130" t="s">
        <v>51</v>
      </c>
      <c r="G44" s="61"/>
      <c r="H44" s="186"/>
      <c r="I44" s="186"/>
      <c r="J44" s="186"/>
      <c r="K44" s="186"/>
      <c r="L44" s="186"/>
      <c r="M44" s="65"/>
      <c r="N44" s="186"/>
      <c r="O44" s="186"/>
      <c r="P44" s="186"/>
      <c r="Q44" s="186"/>
      <c r="R44" s="186"/>
      <c r="S44" s="9"/>
    </row>
    <row r="45" spans="1:20">
      <c r="B45" s="85"/>
      <c r="C45" s="49"/>
      <c r="D45" s="50"/>
      <c r="E45" s="51"/>
      <c r="F45" s="51"/>
      <c r="G45" s="61"/>
      <c r="H45" s="191"/>
      <c r="I45" s="191"/>
      <c r="J45" s="191"/>
      <c r="K45" s="191"/>
      <c r="L45" s="191"/>
      <c r="M45" s="66"/>
      <c r="N45" s="191"/>
      <c r="O45" s="191"/>
      <c r="P45" s="191"/>
      <c r="Q45" s="191"/>
      <c r="R45" s="191"/>
      <c r="S45" s="9"/>
    </row>
    <row r="46" spans="1:20">
      <c r="B46" s="89"/>
      <c r="C46" s="67"/>
      <c r="D46" s="67"/>
      <c r="E46" s="67"/>
      <c r="F46" s="67"/>
      <c r="G46" s="67"/>
      <c r="H46" s="67"/>
      <c r="S46" s="9"/>
    </row>
    <row r="47" spans="1:20">
      <c r="B47" s="89"/>
      <c r="C47" s="54" t="s">
        <v>107</v>
      </c>
      <c r="D47" s="71" t="s">
        <v>12</v>
      </c>
      <c r="E47" s="62"/>
      <c r="F47" s="62"/>
      <c r="G47" s="61"/>
      <c r="H47" s="61"/>
      <c r="S47" s="9"/>
    </row>
    <row r="48" spans="1:20">
      <c r="B48" s="89"/>
      <c r="C48" s="57">
        <f>C34+1</f>
        <v>16</v>
      </c>
      <c r="D48" s="58" t="s">
        <v>129</v>
      </c>
      <c r="E48" s="90" t="s">
        <v>56</v>
      </c>
      <c r="F48" s="90">
        <v>1</v>
      </c>
      <c r="G48" s="61"/>
      <c r="H48" s="105"/>
      <c r="I48" s="153"/>
      <c r="J48" s="153"/>
      <c r="K48" s="153"/>
      <c r="L48" s="163">
        <f>'Frontier Shift'!$L$30</f>
        <v>2.1135451561678953E-2</v>
      </c>
      <c r="M48" s="59"/>
      <c r="N48" s="163">
        <f>'Frontier Shift'!$N$30</f>
        <v>2.0268220774132262E-2</v>
      </c>
      <c r="O48" s="163">
        <f>'Frontier Shift'!$O$30</f>
        <v>2.0134022465991497E-2</v>
      </c>
      <c r="P48" s="163">
        <f>'Frontier Shift'!$P$30</f>
        <v>2.0605906547490616E-2</v>
      </c>
      <c r="Q48" s="163">
        <f>'Frontier Shift'!$Q$30</f>
        <v>1.8922248184602308E-2</v>
      </c>
      <c r="R48" s="163">
        <f>'Frontier Shift'!$R$30</f>
        <v>1.8922248184602308E-2</v>
      </c>
      <c r="S48" s="9"/>
    </row>
    <row r="49" spans="2:19">
      <c r="B49" s="91"/>
      <c r="C49" s="57">
        <f>C48+1</f>
        <v>17</v>
      </c>
      <c r="D49" s="92" t="s">
        <v>130</v>
      </c>
      <c r="E49" s="93" t="s">
        <v>56</v>
      </c>
      <c r="F49" s="93">
        <v>1</v>
      </c>
      <c r="G49" s="60"/>
      <c r="H49" s="106"/>
      <c r="I49" s="153"/>
      <c r="J49" s="153"/>
      <c r="K49" s="153"/>
      <c r="L49" s="163">
        <f>'Frontier Shift'!$L$31</f>
        <v>2.1135451561678953E-2</v>
      </c>
      <c r="M49" s="59"/>
      <c r="N49" s="163">
        <f>'Frontier Shift'!$N$31</f>
        <v>4.0975294337398105E-2</v>
      </c>
      <c r="O49" s="163">
        <f>'Frontier Shift'!$O$31</f>
        <v>6.0284319306649792E-2</v>
      </c>
      <c r="P49" s="163">
        <f>'Frontier Shift'!$P$31</f>
        <v>7.9648012804228507E-2</v>
      </c>
      <c r="Q49" s="163">
        <f>'Frontier Shift'!$Q$31</f>
        <v>9.7063141523138774E-2</v>
      </c>
      <c r="R49" s="163">
        <f>'Frontier Shift'!$R$31</f>
        <v>0.11414873685426308</v>
      </c>
      <c r="S49" s="9"/>
    </row>
    <row r="50" spans="2:19" ht="18.75" customHeight="1" thickBot="1">
      <c r="B50" s="94"/>
      <c r="C50" s="95"/>
      <c r="D50" s="95"/>
      <c r="E50" s="95"/>
      <c r="F50" s="95"/>
      <c r="G50" s="95"/>
      <c r="H50" s="95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20"/>
    </row>
    <row r="52" spans="2:19" ht="18.75" customHeight="1" thickBot="1"/>
    <row r="53" spans="2:19">
      <c r="B53" s="3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6"/>
    </row>
    <row r="54" spans="2:19">
      <c r="B54" s="7"/>
      <c r="C54" s="37" t="s">
        <v>181</v>
      </c>
      <c r="S54" s="9"/>
    </row>
    <row r="55" spans="2:19">
      <c r="B55" s="7"/>
      <c r="S55" s="9"/>
    </row>
    <row r="56" spans="2:19">
      <c r="B56" s="7"/>
      <c r="H56" s="8"/>
      <c r="I56" s="8"/>
      <c r="J56" s="8"/>
      <c r="K56" s="8"/>
      <c r="L56" s="8"/>
      <c r="M56" s="8"/>
      <c r="N56" s="192" t="str">
        <f>Inflation!$N$5</f>
        <v>Transmission Price Control 2027</v>
      </c>
      <c r="O56" s="188"/>
      <c r="P56" s="188"/>
      <c r="Q56" s="188"/>
      <c r="R56" s="193"/>
      <c r="S56" s="9"/>
    </row>
    <row r="57" spans="2:19">
      <c r="B57" s="7"/>
      <c r="H57" s="64">
        <f>Inflation!$H$6</f>
        <v>-5</v>
      </c>
      <c r="I57" s="64">
        <f>Inflation!$I$6</f>
        <v>-4</v>
      </c>
      <c r="J57" s="64">
        <f>Inflation!$J$6</f>
        <v>-3</v>
      </c>
      <c r="K57" s="64">
        <f>Inflation!$K$6</f>
        <v>-2</v>
      </c>
      <c r="L57" s="64">
        <f>Inflation!$L$6</f>
        <v>-1</v>
      </c>
      <c r="M57" s="41"/>
      <c r="N57" s="64">
        <f>Inflation!$N$6</f>
        <v>1</v>
      </c>
      <c r="O57" s="64">
        <f>Inflation!$O$6</f>
        <v>2</v>
      </c>
      <c r="P57" s="64">
        <f>Inflation!$P$6</f>
        <v>3</v>
      </c>
      <c r="Q57" s="64">
        <f>Inflation!$Q$6</f>
        <v>4</v>
      </c>
      <c r="R57" s="64">
        <f>Inflation!$R$6</f>
        <v>5</v>
      </c>
      <c r="S57" s="9"/>
    </row>
    <row r="58" spans="2:19">
      <c r="B58" s="7"/>
      <c r="C58" s="43"/>
      <c r="D58" s="44"/>
      <c r="E58" s="45"/>
      <c r="F58" s="45"/>
      <c r="H58" s="190" t="str">
        <f>Inflation!$H$7</f>
        <v>GAS
YEAR
2022-23</v>
      </c>
      <c r="I58" s="190" t="str">
        <f>Inflation!$I$7</f>
        <v>GAS
YEAR
2023-24</v>
      </c>
      <c r="J58" s="190" t="str">
        <f>Inflation!$J$7</f>
        <v>GAS
YEAR
2024-25</v>
      </c>
      <c r="K58" s="190" t="str">
        <f>Inflation!$K$7</f>
        <v>GAS
YEAR
2025-26</v>
      </c>
      <c r="L58" s="190" t="str">
        <f>Inflation!$L$7</f>
        <v>GAS
YEAR
2026-27</v>
      </c>
      <c r="M58" s="65"/>
      <c r="N58" s="190" t="str">
        <f>Inflation!$N$7</f>
        <v>GAS
YEAR
2027-28</v>
      </c>
      <c r="O58" s="190" t="str">
        <f>Inflation!$O$7</f>
        <v>GAS
YEAR
2028-29</v>
      </c>
      <c r="P58" s="190" t="str">
        <f>Inflation!$P$7</f>
        <v>GAS
YEAR
2029-30</v>
      </c>
      <c r="Q58" s="190" t="str">
        <f>Inflation!$Q$7</f>
        <v>GAS
YEAR
2030-31</v>
      </c>
      <c r="R58" s="190" t="str">
        <f>Inflation!$R$7</f>
        <v>GAS
YEAR
2031-32</v>
      </c>
      <c r="S58" s="9"/>
    </row>
    <row r="59" spans="2:19">
      <c r="B59" s="7"/>
      <c r="C59" s="47"/>
      <c r="D59" s="48" t="s">
        <v>49</v>
      </c>
      <c r="E59" s="130" t="s">
        <v>50</v>
      </c>
      <c r="F59" s="130" t="s">
        <v>51</v>
      </c>
      <c r="H59" s="186"/>
      <c r="I59" s="186"/>
      <c r="J59" s="186"/>
      <c r="K59" s="186"/>
      <c r="L59" s="186"/>
      <c r="M59" s="65"/>
      <c r="N59" s="186"/>
      <c r="O59" s="186"/>
      <c r="P59" s="186"/>
      <c r="Q59" s="186"/>
      <c r="R59" s="186"/>
      <c r="S59" s="9"/>
    </row>
    <row r="60" spans="2:19">
      <c r="B60" s="7"/>
      <c r="C60" s="49"/>
      <c r="D60" s="50"/>
      <c r="E60" s="51"/>
      <c r="F60" s="51"/>
      <c r="H60" s="191"/>
      <c r="I60" s="191"/>
      <c r="J60" s="191"/>
      <c r="K60" s="191"/>
      <c r="L60" s="191"/>
      <c r="M60" s="66"/>
      <c r="N60" s="191"/>
      <c r="O60" s="191"/>
      <c r="P60" s="191"/>
      <c r="Q60" s="191"/>
      <c r="R60" s="191"/>
      <c r="S60" s="9"/>
    </row>
    <row r="61" spans="2:19">
      <c r="B61" s="7"/>
      <c r="S61" s="9"/>
    </row>
    <row r="62" spans="2:19">
      <c r="B62" s="7"/>
      <c r="C62" s="54" t="s">
        <v>114</v>
      </c>
      <c r="D62" s="71" t="s">
        <v>124</v>
      </c>
      <c r="E62" s="12"/>
      <c r="F62" s="12"/>
      <c r="G62" s="8"/>
      <c r="H62" s="76"/>
      <c r="I62" s="76"/>
      <c r="J62" s="76"/>
      <c r="K62" s="76"/>
      <c r="L62" s="76"/>
      <c r="M62" s="76"/>
      <c r="N62" s="76"/>
      <c r="O62" s="76"/>
      <c r="P62" s="76"/>
      <c r="Q62" s="76"/>
      <c r="R62" s="76"/>
      <c r="S62" s="9"/>
    </row>
    <row r="63" spans="2:19">
      <c r="B63" s="7"/>
      <c r="C63" s="57">
        <f>C49+1</f>
        <v>18</v>
      </c>
      <c r="D63" s="58" t="s">
        <v>180</v>
      </c>
      <c r="E63" s="57" t="s">
        <v>82</v>
      </c>
      <c r="F63" s="57">
        <v>3</v>
      </c>
      <c r="G63" s="8"/>
      <c r="H63" s="164"/>
      <c r="I63" s="164"/>
      <c r="J63" s="164"/>
      <c r="K63" s="164"/>
      <c r="L63" s="164"/>
      <c r="M63" s="59"/>
      <c r="N63" s="160">
        <f>N34*(1-N$49)</f>
        <v>0</v>
      </c>
      <c r="O63" s="160">
        <f>O34*(1-O$49)</f>
        <v>0</v>
      </c>
      <c r="P63" s="160">
        <f>P34*(1-P$49)</f>
        <v>0</v>
      </c>
      <c r="Q63" s="160">
        <f>Q34*(1-Q$49)</f>
        <v>0</v>
      </c>
      <c r="R63" s="160">
        <f>R34*(1-R$49)</f>
        <v>0</v>
      </c>
      <c r="S63" s="9"/>
    </row>
    <row r="64" spans="2:19" ht="18.75" customHeight="1" thickBot="1">
      <c r="B64" s="18"/>
      <c r="C64" s="96"/>
      <c r="D64" s="97"/>
      <c r="E64" s="96"/>
      <c r="F64" s="96"/>
      <c r="G64" s="98"/>
      <c r="H64" s="165"/>
      <c r="I64" s="165"/>
      <c r="J64" s="165"/>
      <c r="K64" s="165"/>
      <c r="L64" s="165"/>
      <c r="M64" s="98"/>
      <c r="N64" s="165"/>
      <c r="O64" s="165"/>
      <c r="P64" s="165"/>
      <c r="Q64" s="165"/>
      <c r="R64" s="165"/>
      <c r="S64" s="20"/>
    </row>
    <row r="65" spans="3:20">
      <c r="C65" s="101" t="s">
        <v>133</v>
      </c>
      <c r="T65" s="8"/>
    </row>
    <row r="66" spans="3:20">
      <c r="T66" s="8"/>
    </row>
    <row r="67" spans="3:20">
      <c r="T67" s="8"/>
    </row>
    <row r="68" spans="3:20">
      <c r="C68" s="54" t="s">
        <v>134</v>
      </c>
      <c r="D68" s="71" t="s">
        <v>135</v>
      </c>
      <c r="E68" s="12"/>
      <c r="F68" s="12"/>
      <c r="G68" s="8"/>
      <c r="H68" s="76"/>
      <c r="I68" s="76"/>
      <c r="J68" s="76"/>
      <c r="K68" s="76"/>
      <c r="L68" s="76"/>
      <c r="M68" s="76"/>
      <c r="N68" s="76"/>
      <c r="O68" s="76"/>
      <c r="P68" s="76"/>
      <c r="Q68" s="76"/>
      <c r="R68" s="76"/>
      <c r="T68" s="8"/>
    </row>
    <row r="69" spans="3:20">
      <c r="C69" s="57">
        <f>C63+1</f>
        <v>19</v>
      </c>
      <c r="D69" s="58" t="s">
        <v>81</v>
      </c>
      <c r="E69" s="57"/>
      <c r="F69" s="57"/>
      <c r="G69" s="8"/>
      <c r="H69" s="57" t="str">
        <f>IF(H12='Table 1 - Total Costs'!H12,"OK","Error")</f>
        <v>OK</v>
      </c>
      <c r="I69" s="57" t="str">
        <f>IF(I12='Table 1 - Total Costs'!I12,"OK","Error")</f>
        <v>OK</v>
      </c>
      <c r="J69" s="57" t="str">
        <f>IF(J12='Table 1 - Total Costs'!J12,"OK","Error")</f>
        <v>OK</v>
      </c>
      <c r="K69" s="57" t="str">
        <f>IF(K12='Table 1 - Total Costs'!K12,"OK","Error")</f>
        <v>OK</v>
      </c>
      <c r="L69" s="57" t="str">
        <f>IF(L12='Table 1 - Total Costs'!L12,"OK","Error")</f>
        <v>OK</v>
      </c>
      <c r="M69" s="108"/>
      <c r="N69" s="99" t="str">
        <f>IF(N12='Table 1 - Total Costs'!N12,"OK","Error")</f>
        <v>OK</v>
      </c>
      <c r="O69" s="99" t="str">
        <f>IF(O12='Table 1 - Total Costs'!O12,"OK","Error")</f>
        <v>OK</v>
      </c>
      <c r="P69" s="99" t="str">
        <f>IF(P12='Table 1 - Total Costs'!P12,"OK","Error")</f>
        <v>OK</v>
      </c>
      <c r="Q69" s="99" t="str">
        <f>IF(Q12='Table 1 - Total Costs'!Q12,"OK","Error")</f>
        <v>OK</v>
      </c>
      <c r="R69" s="99" t="str">
        <f>IF(R12='Table 1 - Total Costs'!R12,"OK","Error")</f>
        <v>OK</v>
      </c>
      <c r="T69" s="21"/>
    </row>
    <row r="70" spans="3:20">
      <c r="C70" s="57">
        <f>C69+1</f>
        <v>20</v>
      </c>
      <c r="D70" s="58" t="s">
        <v>172</v>
      </c>
      <c r="E70" s="57"/>
      <c r="F70" s="57"/>
      <c r="G70" s="8"/>
      <c r="H70" s="57" t="str">
        <f>IF(H20='Table 1 - Total Costs'!H13,"OK","Error")</f>
        <v>OK</v>
      </c>
      <c r="I70" s="57" t="str">
        <f>IF(I20='Table 1 - Total Costs'!I13,"OK","Error")</f>
        <v>OK</v>
      </c>
      <c r="J70" s="57" t="str">
        <f>IF(J20='Table 1 - Total Costs'!J13,"OK","Error")</f>
        <v>OK</v>
      </c>
      <c r="K70" s="57" t="str">
        <f>IF(K20='Table 1 - Total Costs'!K13,"OK","Error")</f>
        <v>OK</v>
      </c>
      <c r="L70" s="57" t="str">
        <f>IF(L20='Table 1 - Total Costs'!L13,"OK","Error")</f>
        <v>OK</v>
      </c>
      <c r="M70" s="108"/>
      <c r="N70" s="99" t="str">
        <f>IF(N20='Table 1 - Total Costs'!N13,"OK","Error")</f>
        <v>OK</v>
      </c>
      <c r="O70" s="99" t="str">
        <f>IF(O20='Table 1 - Total Costs'!O13,"OK","Error")</f>
        <v>OK</v>
      </c>
      <c r="P70" s="99" t="str">
        <f>IF(P20='Table 1 - Total Costs'!P13,"OK","Error")</f>
        <v>OK</v>
      </c>
      <c r="Q70" s="99" t="str">
        <f>IF(Q20='Table 1 - Total Costs'!Q13,"OK","Error")</f>
        <v>OK</v>
      </c>
      <c r="R70" s="99" t="str">
        <f>IF(R20='Table 1 - Total Costs'!R13,"OK","Error")</f>
        <v>OK</v>
      </c>
      <c r="T70" s="21"/>
    </row>
    <row r="71" spans="3:20">
      <c r="C71" s="57">
        <f>C70+1</f>
        <v>21</v>
      </c>
      <c r="D71" s="58" t="s">
        <v>84</v>
      </c>
      <c r="E71" s="57"/>
      <c r="F71" s="57"/>
      <c r="G71" s="8"/>
      <c r="H71" s="57" t="str">
        <f>IF(H25='Table 1 - Total Costs'!H14,"OK","Error")</f>
        <v>OK</v>
      </c>
      <c r="I71" s="57" t="str">
        <f>IF(I25='Table 1 - Total Costs'!I14,"OK","Error")</f>
        <v>OK</v>
      </c>
      <c r="J71" s="57" t="str">
        <f>IF(J25='Table 1 - Total Costs'!J14,"OK","Error")</f>
        <v>OK</v>
      </c>
      <c r="K71" s="57" t="str">
        <f>IF(K25='Table 1 - Total Costs'!K14,"OK","Error")</f>
        <v>OK</v>
      </c>
      <c r="L71" s="57" t="str">
        <f>IF(L25='Table 1 - Total Costs'!L14,"OK","Error")</f>
        <v>OK</v>
      </c>
      <c r="M71" s="108"/>
      <c r="N71" s="99" t="str">
        <f>IF(N25='Table 1 - Total Costs'!N14,"OK","Error")</f>
        <v>OK</v>
      </c>
      <c r="O71" s="99" t="str">
        <f>IF(O25='Table 1 - Total Costs'!O14,"OK","Error")</f>
        <v>OK</v>
      </c>
      <c r="P71" s="99" t="str">
        <f>IF(P25='Table 1 - Total Costs'!P14,"OK","Error")</f>
        <v>OK</v>
      </c>
      <c r="Q71" s="99" t="str">
        <f>IF(Q25='Table 1 - Total Costs'!Q14,"OK","Error")</f>
        <v>OK</v>
      </c>
      <c r="R71" s="99" t="str">
        <f>IF(R25='Table 1 - Total Costs'!R14,"OK","Error")</f>
        <v>OK</v>
      </c>
      <c r="T71" s="21"/>
    </row>
    <row r="72" spans="3:20">
      <c r="C72" s="57">
        <f>C71+1</f>
        <v>22</v>
      </c>
      <c r="D72" s="58" t="s">
        <v>179</v>
      </c>
      <c r="E72" s="57"/>
      <c r="F72" s="57"/>
      <c r="G72" s="8"/>
      <c r="H72" s="57" t="str">
        <f>IF(H31='Table 1 - Total Costs'!H16,"OK","Error")</f>
        <v>OK</v>
      </c>
      <c r="I72" s="57" t="str">
        <f>IF(I31='Table 1 - Total Costs'!I16,"OK","Error")</f>
        <v>OK</v>
      </c>
      <c r="J72" s="57" t="str">
        <f>IF(J31='Table 1 - Total Costs'!J16,"OK","Error")</f>
        <v>OK</v>
      </c>
      <c r="K72" s="57" t="str">
        <f>IF(K31='Table 1 - Total Costs'!K16,"OK","Error")</f>
        <v>OK</v>
      </c>
      <c r="L72" s="57" t="str">
        <f>IF(L31='Table 1 - Total Costs'!L16,"OK","Error")</f>
        <v>OK</v>
      </c>
      <c r="M72" s="108"/>
      <c r="N72" s="99" t="str">
        <f>IF(N31='Table 1 - Total Costs'!N16,"OK","Error")</f>
        <v>OK</v>
      </c>
      <c r="O72" s="99" t="str">
        <f>IF(O31='Table 1 - Total Costs'!O16,"OK","Error")</f>
        <v>OK</v>
      </c>
      <c r="P72" s="99" t="str">
        <f>IF(P31='Table 1 - Total Costs'!P16,"OK","Error")</f>
        <v>OK</v>
      </c>
      <c r="Q72" s="99" t="str">
        <f>IF(Q31='Table 1 - Total Costs'!Q16,"OK","Error")</f>
        <v>OK</v>
      </c>
      <c r="R72" s="99" t="str">
        <f>IF(R31='Table 1 - Total Costs'!R16,"OK","Error")</f>
        <v>OK</v>
      </c>
      <c r="T72" s="21"/>
    </row>
    <row r="73" spans="3:20">
      <c r="C73" s="57">
        <f>C72+1</f>
        <v>23</v>
      </c>
      <c r="D73" s="58" t="s">
        <v>180</v>
      </c>
      <c r="E73" s="57"/>
      <c r="F73" s="57"/>
      <c r="G73" s="8"/>
      <c r="H73" s="57" t="str">
        <f>IF(H34=('Table 1 - Total Costs'!H61-'Table 1 - Total Costs'!H15), "OK", "Error")</f>
        <v>OK</v>
      </c>
      <c r="I73" s="57" t="str">
        <f>IF(I34=('Table 1 - Total Costs'!I61-'Table 1 - Total Costs'!I15), "OK", "Error")</f>
        <v>OK</v>
      </c>
      <c r="J73" s="57" t="str">
        <f>IF(J34=('Table 1 - Total Costs'!J61-'Table 1 - Total Costs'!J15), "OK", "Error")</f>
        <v>OK</v>
      </c>
      <c r="K73" s="57" t="str">
        <f>IF(K34=('Table 1 - Total Costs'!K61-'Table 1 - Total Costs'!K15), "OK", "Error")</f>
        <v>OK</v>
      </c>
      <c r="L73" s="57" t="str">
        <f>IF(L34=('Table 1 - Total Costs'!L61-'Table 1 - Total Costs'!L15), "OK", "Error")</f>
        <v>OK</v>
      </c>
      <c r="M73" s="108"/>
      <c r="N73" s="57" t="str">
        <f>IF(N34=('Table 1 - Total Costs'!N61-'Table 1 - Total Costs'!N15), "OK", "Error")</f>
        <v>OK</v>
      </c>
      <c r="O73" s="57" t="str">
        <f>IF(O34=('Table 1 - Total Costs'!O61-'Table 1 - Total Costs'!O15), "OK", "Error")</f>
        <v>OK</v>
      </c>
      <c r="P73" s="57" t="str">
        <f>IF(P34=('Table 1 - Total Costs'!P61-'Table 1 - Total Costs'!P15), "OK", "Error")</f>
        <v>OK</v>
      </c>
      <c r="Q73" s="57" t="str">
        <f>IF(Q34=('Table 1 - Total Costs'!Q61-'Table 1 - Total Costs'!Q15), "OK", "Error")</f>
        <v>OK</v>
      </c>
      <c r="R73" s="57" t="str">
        <f>IF(R34=('Table 1 - Total Costs'!R61-'Table 1 - Total Costs'!R15), "OK", "Error")</f>
        <v>OK</v>
      </c>
      <c r="T73" s="21"/>
    </row>
  </sheetData>
  <mergeCells count="33">
    <mergeCell ref="N5:R5"/>
    <mergeCell ref="N7:N9"/>
    <mergeCell ref="Q43:Q45"/>
    <mergeCell ref="Q58:Q60"/>
    <mergeCell ref="H43:H45"/>
    <mergeCell ref="L7:L9"/>
    <mergeCell ref="R7:R9"/>
    <mergeCell ref="H58:H60"/>
    <mergeCell ref="L43:L45"/>
    <mergeCell ref="L58:L60"/>
    <mergeCell ref="N43:N45"/>
    <mergeCell ref="N58:N60"/>
    <mergeCell ref="I7:I9"/>
    <mergeCell ref="I43:I45"/>
    <mergeCell ref="K43:K45"/>
    <mergeCell ref="P7:P9"/>
    <mergeCell ref="I58:I60"/>
    <mergeCell ref="K58:K60"/>
    <mergeCell ref="O43:O45"/>
    <mergeCell ref="N41:R41"/>
    <mergeCell ref="P43:P45"/>
    <mergeCell ref="O58:O60"/>
    <mergeCell ref="J43:J45"/>
    <mergeCell ref="J58:J60"/>
    <mergeCell ref="N56:R56"/>
    <mergeCell ref="P58:P60"/>
    <mergeCell ref="R43:R45"/>
    <mergeCell ref="R58:R60"/>
    <mergeCell ref="H7:H9"/>
    <mergeCell ref="J7:J9"/>
    <mergeCell ref="K7:K9"/>
    <mergeCell ref="O7:O9"/>
    <mergeCell ref="Q7:Q9"/>
  </mergeCells>
  <pageMargins left="0.70866141732283472" right="0.70866141732283472" top="0.74803149606299213" bottom="0.74803149606299213" header="0.31496062992125978" footer="0.31496062992125978"/>
  <pageSetup paperSize="8" scale="77" orientation="landscape" horizontalDpi="300" verticalDpi="30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autoPageBreaks="0" fitToPage="1"/>
  </sheetPr>
  <dimension ref="A1:T114"/>
  <sheetViews>
    <sheetView showGridLines="0" zoomScaleNormal="100" zoomScaleSheetLayoutView="70" workbookViewId="0"/>
  </sheetViews>
  <sheetFormatPr defaultColWidth="0" defaultRowHeight="16.5" zeroHeight="1"/>
  <cols>
    <col min="1" max="1" width="1.84375" style="129" customWidth="1"/>
    <col min="2" max="2" width="2.69140625" style="129" customWidth="1"/>
    <col min="3" max="3" width="6.23046875" style="129" customWidth="1"/>
    <col min="4" max="4" width="33.4609375" style="129" bestFit="1" customWidth="1"/>
    <col min="5" max="5" width="5.07421875" style="129" customWidth="1"/>
    <col min="6" max="6" width="4.69140625" style="129" customWidth="1"/>
    <col min="7" max="7" width="1.3046875" style="129" customWidth="1"/>
    <col min="8" max="12" width="11" style="129" customWidth="1"/>
    <col min="13" max="13" width="2.3046875" style="129" customWidth="1"/>
    <col min="14" max="18" width="11" style="129" customWidth="1"/>
    <col min="19" max="20" width="2.69140625" style="129" customWidth="1"/>
    <col min="21" max="21" width="8.84375" style="129" hidden="1" customWidth="1"/>
    <col min="22" max="16384" width="8.84375" style="129" hidden="1"/>
  </cols>
  <sheetData>
    <row r="1" spans="2:20" ht="18.75" customHeight="1" thickBot="1"/>
    <row r="2" spans="2:20">
      <c r="B2" s="30"/>
      <c r="C2" s="31"/>
      <c r="D2" s="5"/>
      <c r="E2" s="32"/>
      <c r="F2" s="32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33"/>
      <c r="T2" s="8"/>
    </row>
    <row r="3" spans="2:20">
      <c r="B3" s="34"/>
      <c r="C3" s="10" t="s">
        <v>36</v>
      </c>
      <c r="D3" s="8"/>
      <c r="E3" s="12"/>
      <c r="F3" s="100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36"/>
      <c r="T3" s="8"/>
    </row>
    <row r="4" spans="2:20">
      <c r="B4" s="34"/>
      <c r="C4" s="37" t="s">
        <v>182</v>
      </c>
      <c r="D4" s="8"/>
      <c r="E4" s="12"/>
      <c r="F4" s="100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36"/>
      <c r="T4" s="8"/>
    </row>
    <row r="5" spans="2:20">
      <c r="B5" s="34"/>
      <c r="C5" s="10"/>
      <c r="D5" s="8"/>
      <c r="E5" s="12"/>
      <c r="F5" s="12"/>
      <c r="G5" s="8"/>
      <c r="H5" s="8"/>
      <c r="I5" s="8"/>
      <c r="J5" s="8"/>
      <c r="K5" s="8"/>
      <c r="L5" s="8"/>
      <c r="M5" s="8"/>
      <c r="N5" s="192" t="str">
        <f>Inflation!$N$5</f>
        <v>Transmission Price Control 2027</v>
      </c>
      <c r="O5" s="188"/>
      <c r="P5" s="188"/>
      <c r="Q5" s="188"/>
      <c r="R5" s="193"/>
      <c r="S5" s="36"/>
      <c r="T5" s="8"/>
    </row>
    <row r="6" spans="2:20" s="22" customFormat="1">
      <c r="B6" s="38"/>
      <c r="C6" s="39"/>
      <c r="D6" s="12"/>
      <c r="E6" s="12"/>
      <c r="F6" s="12"/>
      <c r="G6" s="12"/>
      <c r="H6" s="64">
        <f>Inflation!$H$6</f>
        <v>-5</v>
      </c>
      <c r="I6" s="64">
        <f>Inflation!$I$6</f>
        <v>-4</v>
      </c>
      <c r="J6" s="64">
        <f>Inflation!$J$6</f>
        <v>-3</v>
      </c>
      <c r="K6" s="64">
        <f>Inflation!$K$6</f>
        <v>-2</v>
      </c>
      <c r="L6" s="64">
        <f>Inflation!$L$6</f>
        <v>-1</v>
      </c>
      <c r="M6" s="41"/>
      <c r="N6" s="64">
        <f>Inflation!$N$6</f>
        <v>1</v>
      </c>
      <c r="O6" s="64">
        <f>Inflation!$O$6</f>
        <v>2</v>
      </c>
      <c r="P6" s="64">
        <f>Inflation!$P$6</f>
        <v>3</v>
      </c>
      <c r="Q6" s="64">
        <f>Inflation!$Q$6</f>
        <v>4</v>
      </c>
      <c r="R6" s="64">
        <f>Inflation!$R$6</f>
        <v>5</v>
      </c>
      <c r="S6" s="42"/>
      <c r="T6" s="12"/>
    </row>
    <row r="7" spans="2:20">
      <c r="B7" s="34"/>
      <c r="C7" s="43"/>
      <c r="D7" s="44"/>
      <c r="E7" s="45"/>
      <c r="F7" s="45"/>
      <c r="G7" s="8"/>
      <c r="H7" s="190" t="str">
        <f>Inflation!$H$7</f>
        <v>GAS
YEAR
2022-23</v>
      </c>
      <c r="I7" s="190" t="str">
        <f>Inflation!$I$7</f>
        <v>GAS
YEAR
2023-24</v>
      </c>
      <c r="J7" s="190" t="str">
        <f>Inflation!$J$7</f>
        <v>GAS
YEAR
2024-25</v>
      </c>
      <c r="K7" s="190" t="str">
        <f>Inflation!$K$7</f>
        <v>GAS
YEAR
2025-26</v>
      </c>
      <c r="L7" s="190" t="str">
        <f>Inflation!$L$7</f>
        <v>GAS
YEAR
2026-27</v>
      </c>
      <c r="M7" s="65"/>
      <c r="N7" s="190" t="str">
        <f>Inflation!$N$7</f>
        <v>GAS
YEAR
2027-28</v>
      </c>
      <c r="O7" s="190" t="str">
        <f>Inflation!$O$7</f>
        <v>GAS
YEAR
2028-29</v>
      </c>
      <c r="P7" s="190" t="str">
        <f>Inflation!$P$7</f>
        <v>GAS
YEAR
2029-30</v>
      </c>
      <c r="Q7" s="190" t="str">
        <f>Inflation!$Q$7</f>
        <v>GAS
YEAR
2030-31</v>
      </c>
      <c r="R7" s="190" t="str">
        <f>Inflation!$R$7</f>
        <v>GAS
YEAR
2031-32</v>
      </c>
      <c r="S7" s="36"/>
      <c r="T7" s="8"/>
    </row>
    <row r="8" spans="2:20">
      <c r="B8" s="34"/>
      <c r="C8" s="47"/>
      <c r="D8" s="48" t="s">
        <v>49</v>
      </c>
      <c r="E8" s="130" t="s">
        <v>50</v>
      </c>
      <c r="F8" s="130" t="s">
        <v>51</v>
      </c>
      <c r="G8" s="8"/>
      <c r="H8" s="186"/>
      <c r="I8" s="186"/>
      <c r="J8" s="186"/>
      <c r="K8" s="186"/>
      <c r="L8" s="186"/>
      <c r="M8" s="65"/>
      <c r="N8" s="186"/>
      <c r="O8" s="186"/>
      <c r="P8" s="186"/>
      <c r="Q8" s="186"/>
      <c r="R8" s="186"/>
      <c r="S8" s="36"/>
      <c r="T8" s="8"/>
    </row>
    <row r="9" spans="2:20">
      <c r="B9" s="34"/>
      <c r="C9" s="49"/>
      <c r="D9" s="50"/>
      <c r="E9" s="51"/>
      <c r="F9" s="51"/>
      <c r="G9" s="8"/>
      <c r="H9" s="191"/>
      <c r="I9" s="191"/>
      <c r="J9" s="191"/>
      <c r="K9" s="191"/>
      <c r="L9" s="191"/>
      <c r="M9" s="66"/>
      <c r="N9" s="191"/>
      <c r="O9" s="191"/>
      <c r="P9" s="191"/>
      <c r="Q9" s="191"/>
      <c r="R9" s="191"/>
      <c r="S9" s="36"/>
      <c r="T9" s="8"/>
    </row>
    <row r="10" spans="2:20">
      <c r="B10" s="34"/>
      <c r="C10" s="8"/>
      <c r="D10" s="8"/>
      <c r="E10" s="12"/>
      <c r="F10" s="12"/>
      <c r="G10" s="8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6"/>
      <c r="T10" s="8"/>
    </row>
    <row r="11" spans="2:20">
      <c r="B11" s="34"/>
      <c r="C11" s="54" t="s">
        <v>52</v>
      </c>
      <c r="D11" s="55" t="s">
        <v>90</v>
      </c>
      <c r="E11" s="56"/>
      <c r="F11" s="8"/>
      <c r="G11" s="8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6"/>
      <c r="T11" s="8"/>
    </row>
    <row r="12" spans="2:20">
      <c r="B12" s="34"/>
      <c r="C12" s="57">
        <v>1</v>
      </c>
      <c r="D12" s="58" t="s">
        <v>183</v>
      </c>
      <c r="E12" s="57" t="s">
        <v>82</v>
      </c>
      <c r="F12" s="57">
        <v>3</v>
      </c>
      <c r="G12" s="8"/>
      <c r="H12" s="155"/>
      <c r="I12" s="155"/>
      <c r="J12" s="155"/>
      <c r="K12" s="158"/>
      <c r="L12" s="158"/>
      <c r="M12" s="59"/>
      <c r="N12" s="158"/>
      <c r="O12" s="158"/>
      <c r="P12" s="158"/>
      <c r="Q12" s="158"/>
      <c r="R12" s="158"/>
      <c r="S12" s="36"/>
      <c r="T12" s="8"/>
    </row>
    <row r="13" spans="2:20">
      <c r="B13" s="34"/>
      <c r="C13" s="57">
        <f>C12+1</f>
        <v>2</v>
      </c>
      <c r="D13" s="58" t="s">
        <v>184</v>
      </c>
      <c r="E13" s="57" t="s">
        <v>82</v>
      </c>
      <c r="F13" s="57">
        <v>3</v>
      </c>
      <c r="G13" s="8"/>
      <c r="H13" s="155"/>
      <c r="I13" s="155"/>
      <c r="J13" s="155"/>
      <c r="K13" s="158"/>
      <c r="L13" s="158"/>
      <c r="M13" s="59"/>
      <c r="N13" s="158"/>
      <c r="O13" s="158"/>
      <c r="P13" s="158"/>
      <c r="Q13" s="158"/>
      <c r="R13" s="158"/>
      <c r="S13" s="36"/>
      <c r="T13" s="8"/>
    </row>
    <row r="14" spans="2:20">
      <c r="B14" s="34"/>
      <c r="C14" s="57">
        <f>C13+1</f>
        <v>3</v>
      </c>
      <c r="D14" s="58" t="s">
        <v>185</v>
      </c>
      <c r="E14" s="57" t="s">
        <v>82</v>
      </c>
      <c r="F14" s="57">
        <v>3</v>
      </c>
      <c r="G14" s="8"/>
      <c r="H14" s="155"/>
      <c r="I14" s="155"/>
      <c r="J14" s="155"/>
      <c r="K14" s="158"/>
      <c r="L14" s="158"/>
      <c r="M14" s="59"/>
      <c r="N14" s="158"/>
      <c r="O14" s="158"/>
      <c r="P14" s="158"/>
      <c r="Q14" s="158"/>
      <c r="R14" s="158"/>
      <c r="S14" s="36"/>
      <c r="T14" s="8"/>
    </row>
    <row r="15" spans="2:20">
      <c r="B15" s="34"/>
      <c r="C15" s="57">
        <f>C14+1</f>
        <v>4</v>
      </c>
      <c r="D15" s="58" t="s">
        <v>186</v>
      </c>
      <c r="E15" s="57" t="s">
        <v>82</v>
      </c>
      <c r="F15" s="57">
        <v>3</v>
      </c>
      <c r="G15" s="8"/>
      <c r="H15" s="160">
        <f>SUM(H12:H14)</f>
        <v>0</v>
      </c>
      <c r="I15" s="160">
        <f>SUM(I12:I14)</f>
        <v>0</v>
      </c>
      <c r="J15" s="160">
        <f>SUM(J12:J14)</f>
        <v>0</v>
      </c>
      <c r="K15" s="160">
        <f>SUM(K12:K14)</f>
        <v>0</v>
      </c>
      <c r="L15" s="160">
        <f>SUM(L12:L14)</f>
        <v>0</v>
      </c>
      <c r="M15" s="59"/>
      <c r="N15" s="161">
        <f>SUM(N12:N14)</f>
        <v>0</v>
      </c>
      <c r="O15" s="161">
        <f>SUM(O12:O14)</f>
        <v>0</v>
      </c>
      <c r="P15" s="161">
        <f>SUM(P12:P14)</f>
        <v>0</v>
      </c>
      <c r="Q15" s="161">
        <f>SUM(Q12:Q14)</f>
        <v>0</v>
      </c>
      <c r="R15" s="161">
        <f>SUM(R12:R14)</f>
        <v>0</v>
      </c>
      <c r="S15" s="72"/>
      <c r="T15" s="8"/>
    </row>
    <row r="16" spans="2:20">
      <c r="B16" s="34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36"/>
      <c r="T16" s="8"/>
    </row>
    <row r="17" spans="2:20">
      <c r="B17" s="34"/>
      <c r="C17" s="54" t="s">
        <v>70</v>
      </c>
      <c r="D17" s="55" t="s">
        <v>91</v>
      </c>
      <c r="E17" s="56"/>
      <c r="F17" s="8"/>
      <c r="G17" s="8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6"/>
      <c r="T17" s="8"/>
    </row>
    <row r="18" spans="2:20">
      <c r="B18" s="34"/>
      <c r="C18" s="57">
        <f>C15+1</f>
        <v>5</v>
      </c>
      <c r="D18" s="58" t="s">
        <v>187</v>
      </c>
      <c r="E18" s="57" t="s">
        <v>82</v>
      </c>
      <c r="F18" s="57">
        <v>3</v>
      </c>
      <c r="G18" s="8"/>
      <c r="H18" s="155"/>
      <c r="I18" s="155"/>
      <c r="J18" s="155"/>
      <c r="K18" s="158"/>
      <c r="L18" s="158"/>
      <c r="M18" s="59"/>
      <c r="N18" s="158"/>
      <c r="O18" s="158"/>
      <c r="P18" s="158"/>
      <c r="Q18" s="158"/>
      <c r="R18" s="158"/>
      <c r="S18" s="36"/>
      <c r="T18" s="8"/>
    </row>
    <row r="19" spans="2:20">
      <c r="B19" s="34"/>
      <c r="C19" s="57">
        <f>C18+1</f>
        <v>6</v>
      </c>
      <c r="D19" s="58" t="s">
        <v>188</v>
      </c>
      <c r="E19" s="57" t="s">
        <v>82</v>
      </c>
      <c r="F19" s="57">
        <v>3</v>
      </c>
      <c r="G19" s="8"/>
      <c r="H19" s="155"/>
      <c r="I19" s="155"/>
      <c r="J19" s="155"/>
      <c r="K19" s="158"/>
      <c r="L19" s="158"/>
      <c r="M19" s="59"/>
      <c r="N19" s="158"/>
      <c r="O19" s="158"/>
      <c r="P19" s="158"/>
      <c r="Q19" s="158"/>
      <c r="R19" s="158"/>
      <c r="S19" s="36"/>
      <c r="T19" s="8"/>
    </row>
    <row r="20" spans="2:20">
      <c r="B20" s="34"/>
      <c r="C20" s="57">
        <f>C19+1</f>
        <v>7</v>
      </c>
      <c r="D20" s="58" t="s">
        <v>189</v>
      </c>
      <c r="E20" s="57" t="s">
        <v>82</v>
      </c>
      <c r="F20" s="57">
        <v>3</v>
      </c>
      <c r="G20" s="8"/>
      <c r="H20" s="155"/>
      <c r="I20" s="155"/>
      <c r="J20" s="155"/>
      <c r="K20" s="158"/>
      <c r="L20" s="158"/>
      <c r="M20" s="59"/>
      <c r="N20" s="158"/>
      <c r="O20" s="158"/>
      <c r="P20" s="158"/>
      <c r="Q20" s="158"/>
      <c r="R20" s="158"/>
      <c r="S20" s="36"/>
      <c r="T20" s="8"/>
    </row>
    <row r="21" spans="2:20">
      <c r="B21" s="34"/>
      <c r="C21" s="57">
        <f>C20+1</f>
        <v>8</v>
      </c>
      <c r="D21" s="58" t="s">
        <v>190</v>
      </c>
      <c r="E21" s="57" t="s">
        <v>82</v>
      </c>
      <c r="F21" s="57">
        <v>3</v>
      </c>
      <c r="G21" s="8"/>
      <c r="H21" s="155"/>
      <c r="I21" s="155"/>
      <c r="J21" s="155"/>
      <c r="K21" s="158"/>
      <c r="L21" s="158"/>
      <c r="M21" s="59"/>
      <c r="N21" s="158"/>
      <c r="O21" s="158"/>
      <c r="P21" s="158"/>
      <c r="Q21" s="158"/>
      <c r="R21" s="158"/>
      <c r="S21" s="36"/>
      <c r="T21" s="8"/>
    </row>
    <row r="22" spans="2:20">
      <c r="B22" s="34"/>
      <c r="C22" s="57">
        <f>C21+1</f>
        <v>9</v>
      </c>
      <c r="D22" s="58" t="s">
        <v>191</v>
      </c>
      <c r="E22" s="57" t="s">
        <v>82</v>
      </c>
      <c r="F22" s="57">
        <v>3</v>
      </c>
      <c r="G22" s="8"/>
      <c r="H22" s="160">
        <f>SUM(H18:H21)</f>
        <v>0</v>
      </c>
      <c r="I22" s="160">
        <f>SUM(I18:I21)</f>
        <v>0</v>
      </c>
      <c r="J22" s="160">
        <f>SUM(J18:J21)</f>
        <v>0</v>
      </c>
      <c r="K22" s="160">
        <f>SUM(K18:K21)</f>
        <v>0</v>
      </c>
      <c r="L22" s="160">
        <f>SUM(L18:L21)</f>
        <v>0</v>
      </c>
      <c r="M22" s="59"/>
      <c r="N22" s="161">
        <f>SUM(N18:N21)</f>
        <v>0</v>
      </c>
      <c r="O22" s="161">
        <f>SUM(O18:O21)</f>
        <v>0</v>
      </c>
      <c r="P22" s="161">
        <f>SUM(P18:P21)</f>
        <v>0</v>
      </c>
      <c r="Q22" s="161">
        <f>SUM(Q18:Q21)</f>
        <v>0</v>
      </c>
      <c r="R22" s="161">
        <f>SUM(R18:R21)</f>
        <v>0</v>
      </c>
      <c r="S22" s="72"/>
      <c r="T22" s="8"/>
    </row>
    <row r="23" spans="2:20">
      <c r="B23" s="34"/>
      <c r="C23" s="12"/>
      <c r="D23" s="8"/>
      <c r="E23" s="12"/>
      <c r="F23" s="12"/>
      <c r="G23" s="8"/>
      <c r="M23" s="8"/>
      <c r="S23" s="36"/>
      <c r="T23" s="8"/>
    </row>
    <row r="24" spans="2:20">
      <c r="B24" s="34"/>
      <c r="C24" s="54" t="s">
        <v>73</v>
      </c>
      <c r="D24" s="55" t="s">
        <v>92</v>
      </c>
      <c r="E24" s="56"/>
      <c r="F24" s="8"/>
      <c r="G24" s="8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6"/>
      <c r="T24" s="8"/>
    </row>
    <row r="25" spans="2:20">
      <c r="B25" s="34"/>
      <c r="C25" s="57">
        <f>C22+1</f>
        <v>10</v>
      </c>
      <c r="D25" s="58" t="s">
        <v>192</v>
      </c>
      <c r="E25" s="57" t="s">
        <v>82</v>
      </c>
      <c r="F25" s="57">
        <v>3</v>
      </c>
      <c r="G25" s="8"/>
      <c r="H25" s="155"/>
      <c r="I25" s="155"/>
      <c r="J25" s="155"/>
      <c r="K25" s="158"/>
      <c r="L25" s="158"/>
      <c r="M25" s="59"/>
      <c r="N25" s="158"/>
      <c r="O25" s="158"/>
      <c r="P25" s="158"/>
      <c r="Q25" s="158"/>
      <c r="R25" s="158"/>
      <c r="S25" s="36"/>
      <c r="T25" s="8"/>
    </row>
    <row r="26" spans="2:20">
      <c r="B26" s="34"/>
      <c r="C26" s="57">
        <f>C25+1</f>
        <v>11</v>
      </c>
      <c r="D26" s="58" t="s">
        <v>193</v>
      </c>
      <c r="E26" s="57" t="s">
        <v>82</v>
      </c>
      <c r="F26" s="57">
        <v>3</v>
      </c>
      <c r="G26" s="8"/>
      <c r="H26" s="155"/>
      <c r="I26" s="155"/>
      <c r="J26" s="155"/>
      <c r="K26" s="158"/>
      <c r="L26" s="158"/>
      <c r="M26" s="59"/>
      <c r="N26" s="158"/>
      <c r="O26" s="158"/>
      <c r="P26" s="158"/>
      <c r="Q26" s="158"/>
      <c r="R26" s="158"/>
      <c r="S26" s="36"/>
      <c r="T26" s="8"/>
    </row>
    <row r="27" spans="2:20">
      <c r="B27" s="34"/>
      <c r="C27" s="57">
        <f>C26+1</f>
        <v>12</v>
      </c>
      <c r="D27" s="58" t="s">
        <v>194</v>
      </c>
      <c r="E27" s="57" t="s">
        <v>82</v>
      </c>
      <c r="F27" s="57">
        <v>3</v>
      </c>
      <c r="G27" s="8"/>
      <c r="H27" s="155"/>
      <c r="I27" s="155"/>
      <c r="J27" s="155"/>
      <c r="K27" s="158"/>
      <c r="L27" s="158"/>
      <c r="M27" s="59"/>
      <c r="N27" s="158"/>
      <c r="O27" s="158"/>
      <c r="P27" s="158"/>
      <c r="Q27" s="158"/>
      <c r="R27" s="158"/>
      <c r="S27" s="36"/>
      <c r="T27" s="8"/>
    </row>
    <row r="28" spans="2:20">
      <c r="B28" s="34"/>
      <c r="C28" s="57">
        <f>C27+1</f>
        <v>13</v>
      </c>
      <c r="D28" s="58" t="s">
        <v>195</v>
      </c>
      <c r="E28" s="57" t="s">
        <v>82</v>
      </c>
      <c r="F28" s="57">
        <v>3</v>
      </c>
      <c r="G28" s="8"/>
      <c r="H28" s="160">
        <f>SUM(H25:H27)</f>
        <v>0</v>
      </c>
      <c r="I28" s="160">
        <f>SUM(I25:I27)</f>
        <v>0</v>
      </c>
      <c r="J28" s="160">
        <f>SUM(J25:J27)</f>
        <v>0</v>
      </c>
      <c r="K28" s="160">
        <f>SUM(K25:K27)</f>
        <v>0</v>
      </c>
      <c r="L28" s="160">
        <f>SUM(L25:L27)</f>
        <v>0</v>
      </c>
      <c r="M28" s="59"/>
      <c r="N28" s="161">
        <f>SUM(N25:N27)</f>
        <v>0</v>
      </c>
      <c r="O28" s="161">
        <f>SUM(O25:O27)</f>
        <v>0</v>
      </c>
      <c r="P28" s="161">
        <f>SUM(P25:P27)</f>
        <v>0</v>
      </c>
      <c r="Q28" s="161">
        <f>SUM(Q25:Q27)</f>
        <v>0</v>
      </c>
      <c r="R28" s="161">
        <f>SUM(R25:R27)</f>
        <v>0</v>
      </c>
      <c r="S28" s="36"/>
      <c r="T28" s="8"/>
    </row>
    <row r="29" spans="2:20">
      <c r="B29" s="34"/>
      <c r="C29" s="12"/>
      <c r="D29" s="8"/>
      <c r="E29" s="12"/>
      <c r="F29" s="12"/>
      <c r="G29" s="8"/>
      <c r="H29" s="8"/>
      <c r="I29" s="8"/>
      <c r="J29" s="8"/>
      <c r="M29" s="8"/>
      <c r="S29" s="36"/>
      <c r="T29" s="8"/>
    </row>
    <row r="30" spans="2:20">
      <c r="B30" s="34"/>
      <c r="C30" s="54" t="s">
        <v>75</v>
      </c>
      <c r="D30" s="55" t="s">
        <v>93</v>
      </c>
      <c r="E30" s="56"/>
      <c r="F30" s="8"/>
      <c r="G30" s="8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6"/>
      <c r="T30" s="8"/>
    </row>
    <row r="31" spans="2:20">
      <c r="B31" s="34"/>
      <c r="C31" s="57">
        <f>C28+1</f>
        <v>14</v>
      </c>
      <c r="D31" s="58" t="s">
        <v>196</v>
      </c>
      <c r="E31" s="57" t="s">
        <v>82</v>
      </c>
      <c r="F31" s="57">
        <v>3</v>
      </c>
      <c r="G31" s="8"/>
      <c r="H31" s="155"/>
      <c r="I31" s="155"/>
      <c r="J31" s="155"/>
      <c r="K31" s="158"/>
      <c r="L31" s="158"/>
      <c r="M31" s="59"/>
      <c r="N31" s="158"/>
      <c r="O31" s="158"/>
      <c r="P31" s="158"/>
      <c r="Q31" s="158"/>
      <c r="R31" s="158"/>
      <c r="S31" s="36"/>
      <c r="T31" s="8"/>
    </row>
    <row r="32" spans="2:20">
      <c r="B32" s="34"/>
      <c r="C32" s="57">
        <f>C31+1</f>
        <v>15</v>
      </c>
      <c r="D32" s="58" t="s">
        <v>197</v>
      </c>
      <c r="E32" s="57" t="s">
        <v>82</v>
      </c>
      <c r="F32" s="57">
        <v>3</v>
      </c>
      <c r="G32" s="8"/>
      <c r="H32" s="155"/>
      <c r="I32" s="155"/>
      <c r="J32" s="155"/>
      <c r="K32" s="158"/>
      <c r="L32" s="158"/>
      <c r="M32" s="59"/>
      <c r="N32" s="158"/>
      <c r="O32" s="158"/>
      <c r="P32" s="158"/>
      <c r="Q32" s="158"/>
      <c r="R32" s="158"/>
      <c r="S32" s="36"/>
      <c r="T32" s="8"/>
    </row>
    <row r="33" spans="2:20">
      <c r="B33" s="34"/>
      <c r="C33" s="57">
        <f>C32+1</f>
        <v>16</v>
      </c>
      <c r="D33" s="58" t="s">
        <v>198</v>
      </c>
      <c r="E33" s="57" t="s">
        <v>82</v>
      </c>
      <c r="F33" s="57">
        <v>3</v>
      </c>
      <c r="G33" s="8"/>
      <c r="H33" s="155"/>
      <c r="I33" s="155"/>
      <c r="J33" s="155"/>
      <c r="K33" s="158"/>
      <c r="L33" s="158"/>
      <c r="M33" s="59"/>
      <c r="N33" s="158"/>
      <c r="O33" s="158"/>
      <c r="P33" s="158"/>
      <c r="Q33" s="158"/>
      <c r="R33" s="158"/>
      <c r="S33" s="36"/>
      <c r="T33" s="8"/>
    </row>
    <row r="34" spans="2:20">
      <c r="B34" s="34"/>
      <c r="C34" s="57">
        <f>C33+1</f>
        <v>17</v>
      </c>
      <c r="D34" s="58" t="s">
        <v>199</v>
      </c>
      <c r="E34" s="57" t="s">
        <v>82</v>
      </c>
      <c r="F34" s="57">
        <v>3</v>
      </c>
      <c r="G34" s="8"/>
      <c r="H34" s="155"/>
      <c r="I34" s="155"/>
      <c r="J34" s="155"/>
      <c r="K34" s="158"/>
      <c r="L34" s="158"/>
      <c r="M34" s="59"/>
      <c r="N34" s="158"/>
      <c r="O34" s="158"/>
      <c r="P34" s="158"/>
      <c r="Q34" s="158"/>
      <c r="R34" s="158"/>
      <c r="S34" s="36"/>
      <c r="T34" s="8"/>
    </row>
    <row r="35" spans="2:20">
      <c r="B35" s="34"/>
      <c r="C35" s="57">
        <f>C34+1</f>
        <v>18</v>
      </c>
      <c r="D35" s="58" t="s">
        <v>200</v>
      </c>
      <c r="E35" s="57" t="s">
        <v>82</v>
      </c>
      <c r="F35" s="57">
        <v>3</v>
      </c>
      <c r="G35" s="8"/>
      <c r="H35" s="155"/>
      <c r="I35" s="155"/>
      <c r="J35" s="155"/>
      <c r="K35" s="158"/>
      <c r="L35" s="158"/>
      <c r="M35" s="59"/>
      <c r="N35" s="158"/>
      <c r="O35" s="158"/>
      <c r="P35" s="158"/>
      <c r="Q35" s="158"/>
      <c r="R35" s="158"/>
      <c r="S35" s="36"/>
      <c r="T35" s="8"/>
    </row>
    <row r="36" spans="2:20">
      <c r="B36" s="34"/>
      <c r="C36" s="57">
        <f>C35+1</f>
        <v>19</v>
      </c>
      <c r="D36" s="58" t="s">
        <v>201</v>
      </c>
      <c r="E36" s="57" t="s">
        <v>82</v>
      </c>
      <c r="F36" s="57">
        <v>3</v>
      </c>
      <c r="G36" s="8"/>
      <c r="H36" s="160">
        <f>SUM(H37:H40)</f>
        <v>0</v>
      </c>
      <c r="I36" s="160">
        <f>SUM(I37:I40)</f>
        <v>0</v>
      </c>
      <c r="J36" s="160">
        <f>SUM(J37:J40)</f>
        <v>0</v>
      </c>
      <c r="K36" s="160">
        <f>SUM(K37:K40)</f>
        <v>0</v>
      </c>
      <c r="L36" s="160">
        <f>SUM(L37:L40)</f>
        <v>0</v>
      </c>
      <c r="M36" s="59"/>
      <c r="N36" s="161">
        <f>SUM(N37:N40)</f>
        <v>0</v>
      </c>
      <c r="O36" s="161">
        <f>SUM(O37:O40)</f>
        <v>0</v>
      </c>
      <c r="P36" s="161">
        <f>SUM(P37:P40)</f>
        <v>0</v>
      </c>
      <c r="Q36" s="161">
        <f>SUM(Q37:Q40)</f>
        <v>0</v>
      </c>
      <c r="R36" s="161">
        <f>SUM(R37:R40)</f>
        <v>0</v>
      </c>
      <c r="S36" s="36"/>
      <c r="T36" s="8"/>
    </row>
    <row r="37" spans="2:20">
      <c r="B37" s="34"/>
      <c r="C37" s="57" t="s">
        <v>202</v>
      </c>
      <c r="D37" s="110" t="s">
        <v>203</v>
      </c>
      <c r="E37" s="57" t="s">
        <v>82</v>
      </c>
      <c r="F37" s="57">
        <v>3</v>
      </c>
      <c r="G37" s="8"/>
      <c r="H37" s="155"/>
      <c r="I37" s="155"/>
      <c r="J37" s="155"/>
      <c r="K37" s="158"/>
      <c r="L37" s="158"/>
      <c r="M37" s="59"/>
      <c r="N37" s="158"/>
      <c r="O37" s="158"/>
      <c r="P37" s="158"/>
      <c r="Q37" s="158"/>
      <c r="R37" s="158"/>
      <c r="S37" s="36"/>
      <c r="T37" s="8"/>
    </row>
    <row r="38" spans="2:20">
      <c r="B38" s="34"/>
      <c r="C38" s="57" t="s">
        <v>204</v>
      </c>
      <c r="D38" s="110" t="s">
        <v>205</v>
      </c>
      <c r="E38" s="57" t="s">
        <v>82</v>
      </c>
      <c r="F38" s="57">
        <v>3</v>
      </c>
      <c r="G38" s="8"/>
      <c r="H38" s="155"/>
      <c r="I38" s="155"/>
      <c r="J38" s="155"/>
      <c r="K38" s="158"/>
      <c r="L38" s="158"/>
      <c r="M38" s="59"/>
      <c r="N38" s="158"/>
      <c r="O38" s="158"/>
      <c r="P38" s="158"/>
      <c r="Q38" s="158"/>
      <c r="R38" s="158"/>
      <c r="S38" s="36"/>
      <c r="T38" s="8"/>
    </row>
    <row r="39" spans="2:20">
      <c r="B39" s="34"/>
      <c r="C39" s="57" t="s">
        <v>206</v>
      </c>
      <c r="D39" s="110" t="s">
        <v>207</v>
      </c>
      <c r="E39" s="57" t="s">
        <v>82</v>
      </c>
      <c r="F39" s="57">
        <v>3</v>
      </c>
      <c r="G39" s="8"/>
      <c r="H39" s="155"/>
      <c r="I39" s="155"/>
      <c r="J39" s="155"/>
      <c r="K39" s="158"/>
      <c r="L39" s="158"/>
      <c r="M39" s="59"/>
      <c r="N39" s="158"/>
      <c r="O39" s="158"/>
      <c r="P39" s="158"/>
      <c r="Q39" s="158"/>
      <c r="R39" s="158"/>
      <c r="S39" s="36"/>
      <c r="T39" s="8"/>
    </row>
    <row r="40" spans="2:20">
      <c r="B40" s="34"/>
      <c r="C40" s="57" t="s">
        <v>208</v>
      </c>
      <c r="D40" s="110" t="s">
        <v>209</v>
      </c>
      <c r="E40" s="57" t="s">
        <v>82</v>
      </c>
      <c r="F40" s="57">
        <v>3</v>
      </c>
      <c r="G40" s="8"/>
      <c r="H40" s="155"/>
      <c r="I40" s="155"/>
      <c r="J40" s="155"/>
      <c r="K40" s="158"/>
      <c r="L40" s="158"/>
      <c r="M40" s="59"/>
      <c r="N40" s="158"/>
      <c r="O40" s="158"/>
      <c r="P40" s="158"/>
      <c r="Q40" s="158"/>
      <c r="R40" s="158"/>
      <c r="S40" s="36"/>
      <c r="T40" s="21"/>
    </row>
    <row r="41" spans="2:20">
      <c r="B41" s="34"/>
      <c r="C41" s="57">
        <f>C36+1</f>
        <v>20</v>
      </c>
      <c r="D41" s="58" t="s">
        <v>210</v>
      </c>
      <c r="E41" s="57" t="s">
        <v>82</v>
      </c>
      <c r="F41" s="57">
        <v>3</v>
      </c>
      <c r="G41" s="8"/>
      <c r="H41" s="160">
        <f>SUM(H31:H36)</f>
        <v>0</v>
      </c>
      <c r="I41" s="160">
        <f>SUM(I31:I36)</f>
        <v>0</v>
      </c>
      <c r="J41" s="160">
        <f>SUM(J31:J36)</f>
        <v>0</v>
      </c>
      <c r="K41" s="160">
        <f>SUM(K31:K36)</f>
        <v>0</v>
      </c>
      <c r="L41" s="160">
        <f>SUM(L31:L36)</f>
        <v>0</v>
      </c>
      <c r="M41" s="59"/>
      <c r="N41" s="161">
        <f>SUM(N31:N36)</f>
        <v>0</v>
      </c>
      <c r="O41" s="161">
        <f>SUM(O31:O36)</f>
        <v>0</v>
      </c>
      <c r="P41" s="161">
        <f>SUM(P31:P36)</f>
        <v>0</v>
      </c>
      <c r="Q41" s="161">
        <f>SUM(Q31:Q36)</f>
        <v>0</v>
      </c>
      <c r="R41" s="161">
        <f>SUM(R31:R36)</f>
        <v>0</v>
      </c>
      <c r="S41" s="36"/>
    </row>
    <row r="42" spans="2:20">
      <c r="B42" s="34"/>
      <c r="C42" s="12"/>
      <c r="D42" s="8"/>
      <c r="E42" s="12"/>
      <c r="F42" s="12"/>
      <c r="G42" s="8"/>
      <c r="H42" s="8"/>
      <c r="I42" s="8"/>
      <c r="J42" s="8"/>
      <c r="M42" s="8"/>
      <c r="S42" s="36"/>
    </row>
    <row r="43" spans="2:20">
      <c r="B43" s="34"/>
      <c r="C43" s="54" t="s">
        <v>99</v>
      </c>
      <c r="D43" s="55" t="s">
        <v>126</v>
      </c>
      <c r="E43" s="56"/>
      <c r="F43" s="8"/>
      <c r="G43" s="8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6"/>
    </row>
    <row r="44" spans="2:20">
      <c r="B44" s="34"/>
      <c r="C44" s="57">
        <f>C41+1</f>
        <v>21</v>
      </c>
      <c r="D44" s="58" t="s">
        <v>96</v>
      </c>
      <c r="E44" s="57" t="s">
        <v>82</v>
      </c>
      <c r="F44" s="57">
        <v>3</v>
      </c>
      <c r="G44" s="8"/>
      <c r="H44" s="155"/>
      <c r="I44" s="155"/>
      <c r="J44" s="155"/>
      <c r="K44" s="158"/>
      <c r="L44" s="158"/>
      <c r="M44" s="59"/>
      <c r="N44" s="158"/>
      <c r="O44" s="158"/>
      <c r="P44" s="158"/>
      <c r="Q44" s="158"/>
      <c r="R44" s="158"/>
      <c r="S44" s="36"/>
    </row>
    <row r="45" spans="2:20">
      <c r="B45" s="34"/>
      <c r="C45" s="57">
        <f>C44+1</f>
        <v>22</v>
      </c>
      <c r="D45" s="58" t="s">
        <v>97</v>
      </c>
      <c r="E45" s="57" t="s">
        <v>82</v>
      </c>
      <c r="F45" s="57">
        <v>3</v>
      </c>
      <c r="G45" s="8"/>
      <c r="H45" s="155"/>
      <c r="I45" s="155"/>
      <c r="J45" s="155"/>
      <c r="K45" s="158"/>
      <c r="L45" s="158"/>
      <c r="M45" s="59"/>
      <c r="N45" s="158"/>
      <c r="O45" s="158"/>
      <c r="P45" s="158"/>
      <c r="Q45" s="158"/>
      <c r="R45" s="158"/>
      <c r="S45" s="36"/>
    </row>
    <row r="46" spans="2:20">
      <c r="B46" s="34"/>
      <c r="C46" s="57">
        <f>C45+1</f>
        <v>23</v>
      </c>
      <c r="D46" s="58" t="s">
        <v>211</v>
      </c>
      <c r="E46" s="57" t="s">
        <v>82</v>
      </c>
      <c r="F46" s="57">
        <v>3</v>
      </c>
      <c r="G46" s="8"/>
      <c r="H46" s="155"/>
      <c r="I46" s="155"/>
      <c r="J46" s="155"/>
      <c r="K46" s="158"/>
      <c r="L46" s="158"/>
      <c r="M46" s="59"/>
      <c r="N46" s="158"/>
      <c r="O46" s="158"/>
      <c r="P46" s="158"/>
      <c r="Q46" s="158"/>
      <c r="R46" s="158"/>
      <c r="S46" s="36"/>
    </row>
    <row r="47" spans="2:20">
      <c r="B47" s="34"/>
      <c r="C47" s="12"/>
      <c r="D47" s="8"/>
      <c r="E47" s="12"/>
      <c r="F47" s="12"/>
      <c r="G47" s="8"/>
      <c r="H47" s="8"/>
      <c r="I47" s="8"/>
      <c r="J47" s="8"/>
      <c r="M47" s="8"/>
      <c r="S47" s="36"/>
    </row>
    <row r="48" spans="2:20">
      <c r="B48" s="34"/>
      <c r="C48" s="54" t="s">
        <v>107</v>
      </c>
      <c r="D48" s="71" t="s">
        <v>212</v>
      </c>
      <c r="E48" s="12"/>
      <c r="F48" s="12"/>
      <c r="G48" s="8"/>
      <c r="H48" s="76"/>
      <c r="I48" s="76"/>
      <c r="J48" s="76"/>
      <c r="K48" s="76"/>
      <c r="L48" s="76"/>
      <c r="M48" s="76"/>
      <c r="N48" s="76"/>
      <c r="O48" s="76"/>
      <c r="P48" s="76"/>
      <c r="Q48" s="76"/>
      <c r="R48" s="76"/>
      <c r="S48" s="36"/>
    </row>
    <row r="49" spans="2:19">
      <c r="B49" s="34"/>
      <c r="C49" s="57">
        <f>C46+1</f>
        <v>24</v>
      </c>
      <c r="D49" s="58" t="s">
        <v>213</v>
      </c>
      <c r="E49" s="57" t="s">
        <v>82</v>
      </c>
      <c r="F49" s="57">
        <v>3</v>
      </c>
      <c r="G49" s="8"/>
      <c r="H49" s="160">
        <f>SUM(H15,H22,H28,H41)</f>
        <v>0</v>
      </c>
      <c r="I49" s="160">
        <f>SUM(I15,I22,I28,I41)</f>
        <v>0</v>
      </c>
      <c r="J49" s="160">
        <f>SUM(J15,J22,J28,J41)</f>
        <v>0</v>
      </c>
      <c r="K49" s="160">
        <f>SUM(K15,K22,K28,K41)</f>
        <v>0</v>
      </c>
      <c r="L49" s="160">
        <f>SUM(L15,L22,L28,L41)</f>
        <v>0</v>
      </c>
      <c r="M49" s="59"/>
      <c r="N49" s="161">
        <f>SUM(N15,N22,N28,N41)</f>
        <v>0</v>
      </c>
      <c r="O49" s="161">
        <f>SUM(O15,O22,O28,O41)</f>
        <v>0</v>
      </c>
      <c r="P49" s="161">
        <f>SUM(P15,P22,P28,P41)</f>
        <v>0</v>
      </c>
      <c r="Q49" s="161">
        <f>SUM(Q15,Q22,Q28,Q41)</f>
        <v>0</v>
      </c>
      <c r="R49" s="161">
        <f>SUM(R15,R22,R28,R41)</f>
        <v>0</v>
      </c>
      <c r="S49" s="36"/>
    </row>
    <row r="50" spans="2:19">
      <c r="B50" s="34"/>
      <c r="C50" s="57">
        <v>25</v>
      </c>
      <c r="D50" s="58" t="s">
        <v>214</v>
      </c>
      <c r="E50" s="57" t="s">
        <v>82</v>
      </c>
      <c r="F50" s="57">
        <v>3</v>
      </c>
      <c r="G50" s="8"/>
      <c r="H50" s="160">
        <f>SUM(H44:H46)</f>
        <v>0</v>
      </c>
      <c r="I50" s="160">
        <f>SUM(I44:I46)</f>
        <v>0</v>
      </c>
      <c r="J50" s="160">
        <f>SUM(J44:J46)</f>
        <v>0</v>
      </c>
      <c r="K50" s="160">
        <f>SUM(K44:K46)</f>
        <v>0</v>
      </c>
      <c r="L50" s="160">
        <f>SUM(L44:L46)</f>
        <v>0</v>
      </c>
      <c r="M50" s="59"/>
      <c r="N50" s="161">
        <f>SUM(N44:N46)</f>
        <v>0</v>
      </c>
      <c r="O50" s="161">
        <f>SUM(O44:O46)</f>
        <v>0</v>
      </c>
      <c r="P50" s="161">
        <f>SUM(P44:P46)</f>
        <v>0</v>
      </c>
      <c r="Q50" s="161">
        <f>SUM(Q44:Q46)</f>
        <v>0</v>
      </c>
      <c r="R50" s="161">
        <f>SUM(R44:R46)</f>
        <v>0</v>
      </c>
      <c r="S50" s="36"/>
    </row>
    <row r="51" spans="2:19">
      <c r="B51" s="34"/>
      <c r="C51" s="12"/>
      <c r="D51" s="8"/>
      <c r="E51" s="12"/>
      <c r="F51" s="12"/>
      <c r="G51" s="8"/>
      <c r="H51" s="8"/>
      <c r="I51" s="8"/>
      <c r="J51" s="8"/>
      <c r="M51" s="8"/>
      <c r="S51" s="36"/>
    </row>
    <row r="52" spans="2:19">
      <c r="B52" s="34"/>
      <c r="C52" s="54" t="s">
        <v>114</v>
      </c>
      <c r="D52" s="55" t="s">
        <v>215</v>
      </c>
      <c r="E52" s="56"/>
      <c r="F52" s="8"/>
      <c r="G52" s="8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6"/>
    </row>
    <row r="53" spans="2:19">
      <c r="B53" s="34"/>
      <c r="C53" s="57">
        <f>C50+1</f>
        <v>26</v>
      </c>
      <c r="D53" s="58" t="s">
        <v>216</v>
      </c>
      <c r="E53" s="57" t="s">
        <v>54</v>
      </c>
      <c r="F53" s="57">
        <v>0</v>
      </c>
      <c r="G53" s="8"/>
      <c r="H53" s="119"/>
      <c r="I53" s="119"/>
      <c r="J53" s="119"/>
      <c r="K53" s="120"/>
      <c r="L53" s="120"/>
      <c r="M53" s="59"/>
      <c r="N53" s="120"/>
      <c r="O53" s="120"/>
      <c r="P53" s="120"/>
      <c r="Q53" s="120"/>
      <c r="R53" s="120"/>
      <c r="S53" s="36"/>
    </row>
    <row r="54" spans="2:19">
      <c r="B54" s="34"/>
      <c r="C54" s="57">
        <f t="shared" ref="C54:C60" si="0">C53+1</f>
        <v>27</v>
      </c>
      <c r="D54" s="58" t="s">
        <v>217</v>
      </c>
      <c r="E54" s="57" t="s">
        <v>54</v>
      </c>
      <c r="F54" s="57">
        <v>0</v>
      </c>
      <c r="G54" s="8"/>
      <c r="H54" s="119"/>
      <c r="I54" s="119"/>
      <c r="J54" s="119"/>
      <c r="K54" s="120"/>
      <c r="L54" s="120"/>
      <c r="M54" s="59"/>
      <c r="N54" s="120"/>
      <c r="O54" s="120"/>
      <c r="P54" s="120"/>
      <c r="Q54" s="120"/>
      <c r="R54" s="120"/>
      <c r="S54" s="36"/>
    </row>
    <row r="55" spans="2:19">
      <c r="B55" s="34"/>
      <c r="C55" s="57">
        <f t="shared" si="0"/>
        <v>28</v>
      </c>
      <c r="D55" s="58" t="s">
        <v>218</v>
      </c>
      <c r="E55" s="57" t="s">
        <v>54</v>
      </c>
      <c r="F55" s="57">
        <v>0</v>
      </c>
      <c r="G55" s="8"/>
      <c r="H55" s="119"/>
      <c r="I55" s="119"/>
      <c r="J55" s="119"/>
      <c r="K55" s="120"/>
      <c r="L55" s="120"/>
      <c r="M55" s="59"/>
      <c r="N55" s="120"/>
      <c r="O55" s="120"/>
      <c r="P55" s="120"/>
      <c r="Q55" s="120"/>
      <c r="R55" s="120"/>
      <c r="S55" s="36"/>
    </row>
    <row r="56" spans="2:19">
      <c r="B56" s="34"/>
      <c r="C56" s="57">
        <f t="shared" si="0"/>
        <v>29</v>
      </c>
      <c r="D56" s="58" t="s">
        <v>219</v>
      </c>
      <c r="E56" s="57" t="s">
        <v>54</v>
      </c>
      <c r="F56" s="57">
        <v>0</v>
      </c>
      <c r="G56" s="8"/>
      <c r="H56" s="119"/>
      <c r="I56" s="119"/>
      <c r="J56" s="119"/>
      <c r="K56" s="120"/>
      <c r="L56" s="120"/>
      <c r="M56" s="59"/>
      <c r="N56" s="120"/>
      <c r="O56" s="120"/>
      <c r="P56" s="120"/>
      <c r="Q56" s="120"/>
      <c r="R56" s="120"/>
      <c r="S56" s="36"/>
    </row>
    <row r="57" spans="2:19">
      <c r="B57" s="34"/>
      <c r="C57" s="57">
        <f t="shared" si="0"/>
        <v>30</v>
      </c>
      <c r="D57" s="58" t="s">
        <v>220</v>
      </c>
      <c r="E57" s="57" t="s">
        <v>54</v>
      </c>
      <c r="F57" s="57">
        <v>0</v>
      </c>
      <c r="G57" s="8"/>
      <c r="H57" s="119"/>
      <c r="I57" s="119"/>
      <c r="J57" s="119"/>
      <c r="K57" s="120"/>
      <c r="L57" s="120"/>
      <c r="M57" s="59"/>
      <c r="N57" s="120"/>
      <c r="O57" s="120"/>
      <c r="P57" s="120"/>
      <c r="Q57" s="120"/>
      <c r="R57" s="120"/>
      <c r="S57" s="36"/>
    </row>
    <row r="58" spans="2:19">
      <c r="B58" s="34"/>
      <c r="C58" s="57">
        <f t="shared" si="0"/>
        <v>31</v>
      </c>
      <c r="D58" s="58" t="s">
        <v>192</v>
      </c>
      <c r="E58" s="57" t="s">
        <v>54</v>
      </c>
      <c r="F58" s="57">
        <v>0</v>
      </c>
      <c r="G58" s="8"/>
      <c r="H58" s="119"/>
      <c r="I58" s="119"/>
      <c r="J58" s="119"/>
      <c r="K58" s="120"/>
      <c r="L58" s="120"/>
      <c r="M58" s="59"/>
      <c r="N58" s="120"/>
      <c r="O58" s="120"/>
      <c r="P58" s="120"/>
      <c r="Q58" s="120"/>
      <c r="R58" s="120"/>
      <c r="S58" s="36"/>
    </row>
    <row r="59" spans="2:19">
      <c r="B59" s="34"/>
      <c r="C59" s="57">
        <f t="shared" si="0"/>
        <v>32</v>
      </c>
      <c r="D59" s="58" t="s">
        <v>190</v>
      </c>
      <c r="E59" s="57" t="s">
        <v>54</v>
      </c>
      <c r="F59" s="57">
        <v>0</v>
      </c>
      <c r="G59" s="8"/>
      <c r="H59" s="119"/>
      <c r="I59" s="119"/>
      <c r="J59" s="119"/>
      <c r="K59" s="120"/>
      <c r="L59" s="120"/>
      <c r="M59" s="59"/>
      <c r="N59" s="120"/>
      <c r="O59" s="120"/>
      <c r="P59" s="120"/>
      <c r="Q59" s="120"/>
      <c r="R59" s="120"/>
      <c r="S59" s="36"/>
    </row>
    <row r="60" spans="2:19">
      <c r="B60" s="34"/>
      <c r="C60" s="57">
        <f t="shared" si="0"/>
        <v>33</v>
      </c>
      <c r="D60" s="58" t="s">
        <v>221</v>
      </c>
      <c r="E60" s="57" t="s">
        <v>54</v>
      </c>
      <c r="F60" s="57">
        <v>0</v>
      </c>
      <c r="G60" s="8"/>
      <c r="H60" s="119"/>
      <c r="I60" s="119"/>
      <c r="J60" s="119"/>
      <c r="K60" s="120"/>
      <c r="L60" s="120"/>
      <c r="M60" s="59"/>
      <c r="N60" s="120"/>
      <c r="O60" s="120"/>
      <c r="P60" s="120"/>
      <c r="Q60" s="120"/>
      <c r="R60" s="120"/>
      <c r="S60" s="36"/>
    </row>
    <row r="61" spans="2:19">
      <c r="B61" s="34"/>
      <c r="C61" s="12"/>
      <c r="D61" s="8"/>
      <c r="E61" s="12"/>
      <c r="F61" s="12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36"/>
    </row>
    <row r="62" spans="2:19">
      <c r="B62" s="34"/>
      <c r="C62" s="54" t="s">
        <v>121</v>
      </c>
      <c r="D62" s="55" t="s">
        <v>222</v>
      </c>
      <c r="E62" s="56"/>
      <c r="F62" s="8"/>
      <c r="G62" s="8"/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39"/>
      <c r="S62" s="36"/>
    </row>
    <row r="63" spans="2:19">
      <c r="B63" s="34"/>
      <c r="C63" s="57">
        <f>C60+1</f>
        <v>34</v>
      </c>
      <c r="D63" s="58" t="s">
        <v>223</v>
      </c>
      <c r="E63" s="57" t="s">
        <v>54</v>
      </c>
      <c r="F63" s="57">
        <v>0</v>
      </c>
      <c r="G63" s="8"/>
      <c r="H63" s="119"/>
      <c r="I63" s="119"/>
      <c r="J63" s="119"/>
      <c r="K63" s="120"/>
      <c r="L63" s="120"/>
      <c r="M63" s="59"/>
      <c r="N63" s="120"/>
      <c r="O63" s="120"/>
      <c r="P63" s="120"/>
      <c r="Q63" s="120"/>
      <c r="R63" s="120"/>
      <c r="S63" s="36"/>
    </row>
    <row r="64" spans="2:19">
      <c r="B64" s="34"/>
      <c r="C64" s="57">
        <f>C63+1</f>
        <v>35</v>
      </c>
      <c r="D64" s="58" t="s">
        <v>97</v>
      </c>
      <c r="E64" s="57" t="s">
        <v>54</v>
      </c>
      <c r="F64" s="57">
        <v>0</v>
      </c>
      <c r="G64" s="8"/>
      <c r="H64" s="160">
        <f>SUM(H65:H68)</f>
        <v>0</v>
      </c>
      <c r="I64" s="160">
        <f>SUM(I65:I68)</f>
        <v>0</v>
      </c>
      <c r="J64" s="160">
        <f>SUM(J65:J68)</f>
        <v>0</v>
      </c>
      <c r="K64" s="160">
        <f>SUM(K65:K68)</f>
        <v>0</v>
      </c>
      <c r="L64" s="160">
        <f>SUM(L65:L68)</f>
        <v>0</v>
      </c>
      <c r="M64" s="59"/>
      <c r="N64" s="161">
        <f>SUM(N65:N68)</f>
        <v>0</v>
      </c>
      <c r="O64" s="161">
        <f>SUM(O65:O68)</f>
        <v>0</v>
      </c>
      <c r="P64" s="161">
        <f>SUM(P65:P68)</f>
        <v>0</v>
      </c>
      <c r="Q64" s="161">
        <f>SUM(Q65:Q68)</f>
        <v>0</v>
      </c>
      <c r="R64" s="161">
        <f>SUM(R65:R68)</f>
        <v>0</v>
      </c>
      <c r="S64" s="36"/>
    </row>
    <row r="65" spans="1:19">
      <c r="B65" s="34"/>
      <c r="C65" s="57" t="s">
        <v>224</v>
      </c>
      <c r="D65" s="110" t="s">
        <v>225</v>
      </c>
      <c r="E65" s="57" t="s">
        <v>54</v>
      </c>
      <c r="F65" s="57">
        <v>0</v>
      </c>
      <c r="G65" s="8"/>
      <c r="H65" s="119"/>
      <c r="I65" s="119"/>
      <c r="J65" s="119"/>
      <c r="K65" s="120"/>
      <c r="L65" s="120"/>
      <c r="M65" s="59"/>
      <c r="N65" s="120"/>
      <c r="O65" s="120"/>
      <c r="P65" s="120"/>
      <c r="Q65" s="120"/>
      <c r="R65" s="120"/>
      <c r="S65" s="36"/>
    </row>
    <row r="66" spans="1:19">
      <c r="B66" s="34"/>
      <c r="C66" s="57" t="s">
        <v>226</v>
      </c>
      <c r="D66" s="110" t="s">
        <v>227</v>
      </c>
      <c r="E66" s="57" t="s">
        <v>54</v>
      </c>
      <c r="F66" s="57">
        <v>0</v>
      </c>
      <c r="G66" s="8"/>
      <c r="H66" s="119"/>
      <c r="I66" s="119"/>
      <c r="J66" s="119"/>
      <c r="K66" s="120"/>
      <c r="L66" s="120"/>
      <c r="M66" s="59"/>
      <c r="N66" s="120"/>
      <c r="O66" s="120"/>
      <c r="P66" s="120"/>
      <c r="Q66" s="120"/>
      <c r="R66" s="120"/>
      <c r="S66" s="36"/>
    </row>
    <row r="67" spans="1:19">
      <c r="B67" s="34"/>
      <c r="C67" s="57" t="s">
        <v>228</v>
      </c>
      <c r="D67" s="110" t="s">
        <v>229</v>
      </c>
      <c r="E67" s="57" t="s">
        <v>54</v>
      </c>
      <c r="F67" s="57">
        <v>0</v>
      </c>
      <c r="G67" s="8"/>
      <c r="H67" s="119"/>
      <c r="I67" s="119"/>
      <c r="J67" s="119"/>
      <c r="K67" s="120"/>
      <c r="L67" s="120"/>
      <c r="M67" s="59"/>
      <c r="N67" s="120"/>
      <c r="O67" s="120"/>
      <c r="P67" s="120"/>
      <c r="Q67" s="120"/>
      <c r="R67" s="120"/>
      <c r="S67" s="36"/>
    </row>
    <row r="68" spans="1:19">
      <c r="B68" s="34"/>
      <c r="C68" s="57" t="s">
        <v>230</v>
      </c>
      <c r="D68" s="110" t="s">
        <v>221</v>
      </c>
      <c r="E68" s="57" t="s">
        <v>54</v>
      </c>
      <c r="F68" s="57">
        <v>0</v>
      </c>
      <c r="G68" s="8"/>
      <c r="H68" s="119"/>
      <c r="I68" s="119"/>
      <c r="J68" s="119"/>
      <c r="K68" s="120"/>
      <c r="L68" s="120"/>
      <c r="M68" s="59"/>
      <c r="N68" s="120"/>
      <c r="O68" s="120"/>
      <c r="P68" s="120"/>
      <c r="Q68" s="120"/>
      <c r="R68" s="120"/>
      <c r="S68" s="36"/>
    </row>
    <row r="69" spans="1:19">
      <c r="B69" s="34"/>
      <c r="C69" s="57">
        <f>C64+1</f>
        <v>36</v>
      </c>
      <c r="D69" s="58" t="s">
        <v>221</v>
      </c>
      <c r="E69" s="57" t="s">
        <v>54</v>
      </c>
      <c r="F69" s="57">
        <v>0</v>
      </c>
      <c r="G69" s="8"/>
      <c r="H69" s="119"/>
      <c r="I69" s="119"/>
      <c r="J69" s="119"/>
      <c r="K69" s="120"/>
      <c r="L69" s="120"/>
      <c r="M69" s="59"/>
      <c r="N69" s="120"/>
      <c r="O69" s="120"/>
      <c r="P69" s="120"/>
      <c r="Q69" s="120"/>
      <c r="R69" s="120"/>
      <c r="S69" s="36"/>
    </row>
    <row r="70" spans="1:19">
      <c r="B70" s="34"/>
      <c r="C70" s="12"/>
      <c r="D70" s="8"/>
      <c r="E70" s="12"/>
      <c r="F70" s="12"/>
      <c r="G70" s="8"/>
      <c r="H70" s="171"/>
      <c r="I70" s="171"/>
      <c r="J70" s="171"/>
      <c r="K70" s="171"/>
      <c r="L70" s="171"/>
      <c r="M70" s="8"/>
      <c r="N70" s="171"/>
      <c r="O70" s="171"/>
      <c r="P70" s="171"/>
      <c r="Q70" s="171"/>
      <c r="R70" s="171"/>
      <c r="S70" s="36"/>
    </row>
    <row r="71" spans="1:19">
      <c r="B71" s="34"/>
      <c r="C71" s="117" t="s">
        <v>123</v>
      </c>
      <c r="D71" s="118" t="s">
        <v>231</v>
      </c>
      <c r="E71" s="111"/>
      <c r="F71" s="112"/>
      <c r="G71" s="112"/>
      <c r="H71" s="113"/>
      <c r="I71" s="113"/>
      <c r="J71" s="113"/>
      <c r="K71" s="113"/>
      <c r="L71" s="113"/>
      <c r="M71" s="113"/>
      <c r="N71" s="113"/>
      <c r="O71" s="113"/>
      <c r="P71" s="113"/>
      <c r="Q71" s="171"/>
      <c r="R71" s="171"/>
      <c r="S71" s="36"/>
    </row>
    <row r="72" spans="1:19">
      <c r="B72" s="34"/>
      <c r="C72" s="114">
        <v>37</v>
      </c>
      <c r="D72" s="115" t="s">
        <v>232</v>
      </c>
      <c r="E72" s="116" t="s">
        <v>233</v>
      </c>
      <c r="F72" s="116">
        <v>0</v>
      </c>
      <c r="G72" s="112"/>
      <c r="H72" s="166"/>
      <c r="I72" s="166"/>
      <c r="J72" s="166"/>
      <c r="K72" s="120"/>
      <c r="L72" s="120"/>
      <c r="M72" s="59"/>
      <c r="N72" s="120"/>
      <c r="O72" s="120"/>
      <c r="P72" s="120"/>
      <c r="Q72" s="120"/>
      <c r="R72" s="120"/>
      <c r="S72" s="36"/>
    </row>
    <row r="73" spans="1:19">
      <c r="B73" s="34"/>
      <c r="C73" s="114">
        <v>38</v>
      </c>
      <c r="D73" s="115" t="s">
        <v>234</v>
      </c>
      <c r="E73" s="116" t="s">
        <v>235</v>
      </c>
      <c r="F73" s="116">
        <v>0</v>
      </c>
      <c r="G73" s="112"/>
      <c r="H73" s="166"/>
      <c r="I73" s="166"/>
      <c r="J73" s="166"/>
      <c r="K73" s="120"/>
      <c r="L73" s="120"/>
      <c r="M73" s="59"/>
      <c r="N73" s="120"/>
      <c r="O73" s="120"/>
      <c r="P73" s="120"/>
      <c r="Q73" s="120"/>
      <c r="R73" s="120"/>
      <c r="S73" s="36"/>
    </row>
    <row r="74" spans="1:19" ht="18.75" customHeight="1" thickBot="1">
      <c r="A74" s="9"/>
      <c r="B74" s="18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20"/>
    </row>
    <row r="76" spans="1:19" ht="18.75" customHeight="1" thickBot="1"/>
    <row r="77" spans="1:19">
      <c r="B77" s="81"/>
      <c r="C77" s="82"/>
      <c r="D77" s="83"/>
      <c r="E77" s="84"/>
      <c r="F77" s="84"/>
      <c r="G77" s="83"/>
      <c r="H77" s="83"/>
      <c r="I77" s="2"/>
      <c r="J77" s="2"/>
      <c r="K77" s="2"/>
      <c r="L77" s="2"/>
      <c r="M77" s="2"/>
      <c r="N77" s="2"/>
      <c r="O77" s="2"/>
      <c r="P77" s="2"/>
      <c r="Q77" s="2"/>
      <c r="R77" s="2"/>
      <c r="S77" s="6"/>
    </row>
    <row r="78" spans="1:19">
      <c r="B78" s="85"/>
      <c r="C78" s="60" t="s">
        <v>60</v>
      </c>
      <c r="D78" s="61"/>
      <c r="E78" s="62"/>
      <c r="F78" s="86"/>
      <c r="G78" s="61"/>
      <c r="H78" s="61"/>
      <c r="S78" s="9"/>
    </row>
    <row r="79" spans="1:19">
      <c r="B79" s="85"/>
      <c r="C79" s="87"/>
      <c r="D79" s="61"/>
      <c r="E79" s="62"/>
      <c r="F79" s="86"/>
      <c r="G79" s="61"/>
      <c r="H79" s="61"/>
      <c r="S79" s="9"/>
    </row>
    <row r="80" spans="1:19">
      <c r="B80" s="85"/>
      <c r="C80" s="60"/>
      <c r="D80" s="61"/>
      <c r="E80" s="62"/>
      <c r="F80" s="62"/>
      <c r="G80" s="61"/>
      <c r="H80" s="8"/>
      <c r="I80" s="8"/>
      <c r="J80" s="8"/>
      <c r="K80" s="8"/>
      <c r="L80" s="8"/>
      <c r="M80" s="8"/>
      <c r="N80" s="192" t="str">
        <f>Inflation!$N$5</f>
        <v>Transmission Price Control 2027</v>
      </c>
      <c r="O80" s="188"/>
      <c r="P80" s="188"/>
      <c r="Q80" s="188"/>
      <c r="R80" s="193"/>
      <c r="S80" s="9"/>
    </row>
    <row r="81" spans="2:19">
      <c r="B81" s="88"/>
      <c r="C81" s="63"/>
      <c r="D81" s="62"/>
      <c r="E81" s="62"/>
      <c r="F81" s="62"/>
      <c r="G81" s="62"/>
      <c r="H81" s="64">
        <f>Inflation!$H$6</f>
        <v>-5</v>
      </c>
      <c r="I81" s="64">
        <f>Inflation!$I$6</f>
        <v>-4</v>
      </c>
      <c r="J81" s="64">
        <f>Inflation!$J$6</f>
        <v>-3</v>
      </c>
      <c r="K81" s="64">
        <f>Inflation!$K$6</f>
        <v>-2</v>
      </c>
      <c r="L81" s="64">
        <f>Inflation!$L$6</f>
        <v>-1</v>
      </c>
      <c r="M81" s="41"/>
      <c r="N81" s="64">
        <f>Inflation!$N$6</f>
        <v>1</v>
      </c>
      <c r="O81" s="64">
        <f>Inflation!$O$6</f>
        <v>2</v>
      </c>
      <c r="P81" s="64">
        <f>Inflation!$P$6</f>
        <v>3</v>
      </c>
      <c r="Q81" s="64">
        <f>Inflation!$Q$6</f>
        <v>4</v>
      </c>
      <c r="R81" s="64">
        <f>Inflation!$R$6</f>
        <v>5</v>
      </c>
      <c r="S81" s="9"/>
    </row>
    <row r="82" spans="2:19" ht="15.65" customHeight="1">
      <c r="B82" s="85"/>
      <c r="C82" s="43"/>
      <c r="D82" s="44"/>
      <c r="E82" s="45"/>
      <c r="F82" s="45"/>
      <c r="G82" s="61"/>
      <c r="H82" s="190" t="str">
        <f>Inflation!$H$7</f>
        <v>GAS
YEAR
2022-23</v>
      </c>
      <c r="I82" s="190" t="str">
        <f>Inflation!$I$7</f>
        <v>GAS
YEAR
2023-24</v>
      </c>
      <c r="J82" s="190" t="str">
        <f>Inflation!$J$7</f>
        <v>GAS
YEAR
2024-25</v>
      </c>
      <c r="K82" s="190" t="str">
        <f>Inflation!$K$7</f>
        <v>GAS
YEAR
2025-26</v>
      </c>
      <c r="L82" s="190" t="str">
        <f>Inflation!$L$7</f>
        <v>GAS
YEAR
2026-27</v>
      </c>
      <c r="M82" s="65"/>
      <c r="N82" s="190" t="str">
        <f>Inflation!$N$7</f>
        <v>GAS
YEAR
2027-28</v>
      </c>
      <c r="O82" s="190" t="str">
        <f>Inflation!$O$7</f>
        <v>GAS
YEAR
2028-29</v>
      </c>
      <c r="P82" s="190" t="str">
        <f>Inflation!$P$7</f>
        <v>GAS
YEAR
2029-30</v>
      </c>
      <c r="Q82" s="190" t="str">
        <f>Inflation!$Q$7</f>
        <v>GAS
YEAR
2030-31</v>
      </c>
      <c r="R82" s="190" t="str">
        <f>Inflation!$R$7</f>
        <v>GAS
YEAR
2031-32</v>
      </c>
      <c r="S82" s="9"/>
    </row>
    <row r="83" spans="2:19">
      <c r="B83" s="85"/>
      <c r="C83" s="47"/>
      <c r="D83" s="48" t="s">
        <v>49</v>
      </c>
      <c r="E83" s="130" t="s">
        <v>50</v>
      </c>
      <c r="F83" s="130" t="s">
        <v>51</v>
      </c>
      <c r="G83" s="61"/>
      <c r="H83" s="186"/>
      <c r="I83" s="186"/>
      <c r="J83" s="186"/>
      <c r="K83" s="186"/>
      <c r="L83" s="186"/>
      <c r="M83" s="65"/>
      <c r="N83" s="186"/>
      <c r="O83" s="186"/>
      <c r="P83" s="186"/>
      <c r="Q83" s="186"/>
      <c r="R83" s="186"/>
      <c r="S83" s="9"/>
    </row>
    <row r="84" spans="2:19">
      <c r="B84" s="85"/>
      <c r="C84" s="49"/>
      <c r="D84" s="50"/>
      <c r="E84" s="51"/>
      <c r="F84" s="51"/>
      <c r="G84" s="61"/>
      <c r="H84" s="191"/>
      <c r="I84" s="191"/>
      <c r="J84" s="191"/>
      <c r="K84" s="191"/>
      <c r="L84" s="191"/>
      <c r="M84" s="66"/>
      <c r="N84" s="191"/>
      <c r="O84" s="191"/>
      <c r="P84" s="191"/>
      <c r="Q84" s="191"/>
      <c r="R84" s="191"/>
      <c r="S84" s="9"/>
    </row>
    <row r="85" spans="2:19">
      <c r="B85" s="89"/>
      <c r="C85" s="67"/>
      <c r="D85" s="67"/>
      <c r="E85" s="67"/>
      <c r="F85" s="67"/>
      <c r="G85" s="67"/>
      <c r="H85" s="67"/>
      <c r="S85" s="9"/>
    </row>
    <row r="86" spans="2:19">
      <c r="B86" s="89"/>
      <c r="C86" s="54" t="s">
        <v>128</v>
      </c>
      <c r="D86" s="71" t="s">
        <v>12</v>
      </c>
      <c r="E86" s="62"/>
      <c r="F86" s="62"/>
      <c r="G86" s="61"/>
      <c r="H86" s="61"/>
      <c r="S86" s="9"/>
    </row>
    <row r="87" spans="2:19">
      <c r="B87" s="89"/>
      <c r="C87" s="57">
        <f>C73+1</f>
        <v>39</v>
      </c>
      <c r="D87" s="58" t="s">
        <v>129</v>
      </c>
      <c r="E87" s="90" t="s">
        <v>56</v>
      </c>
      <c r="F87" s="90">
        <v>1</v>
      </c>
      <c r="G87" s="61"/>
      <c r="H87" s="105"/>
      <c r="I87" s="153"/>
      <c r="J87" s="153"/>
      <c r="K87" s="153"/>
      <c r="L87" s="163">
        <f>'Frontier Shift'!$L$30</f>
        <v>2.1135451561678953E-2</v>
      </c>
      <c r="M87" s="59"/>
      <c r="N87" s="163">
        <f>'Frontier Shift'!$N$30</f>
        <v>2.0268220774132262E-2</v>
      </c>
      <c r="O87" s="163">
        <f>'Frontier Shift'!$O$30</f>
        <v>2.0134022465991497E-2</v>
      </c>
      <c r="P87" s="163">
        <f>'Frontier Shift'!$P$30</f>
        <v>2.0605906547490616E-2</v>
      </c>
      <c r="Q87" s="163">
        <f>'Frontier Shift'!$Q$30</f>
        <v>1.8922248184602308E-2</v>
      </c>
      <c r="R87" s="163">
        <f>'Frontier Shift'!$R$30</f>
        <v>1.8922248184602308E-2</v>
      </c>
      <c r="S87" s="9"/>
    </row>
    <row r="88" spans="2:19">
      <c r="B88" s="91"/>
      <c r="C88" s="57">
        <f>C87+1</f>
        <v>40</v>
      </c>
      <c r="D88" s="92" t="s">
        <v>130</v>
      </c>
      <c r="E88" s="93" t="s">
        <v>56</v>
      </c>
      <c r="F88" s="93">
        <v>1</v>
      </c>
      <c r="G88" s="60"/>
      <c r="H88" s="106"/>
      <c r="I88" s="153"/>
      <c r="J88" s="153"/>
      <c r="K88" s="153"/>
      <c r="L88" s="163">
        <f>'Frontier Shift'!$L$31</f>
        <v>2.1135451561678953E-2</v>
      </c>
      <c r="M88" s="59"/>
      <c r="N88" s="163">
        <f>'Frontier Shift'!$N$31</f>
        <v>4.0975294337398105E-2</v>
      </c>
      <c r="O88" s="163">
        <f>'Frontier Shift'!$O$31</f>
        <v>6.0284319306649792E-2</v>
      </c>
      <c r="P88" s="163">
        <f>'Frontier Shift'!$P$31</f>
        <v>7.9648012804228507E-2</v>
      </c>
      <c r="Q88" s="163">
        <f>'Frontier Shift'!$Q$31</f>
        <v>9.7063141523138774E-2</v>
      </c>
      <c r="R88" s="163">
        <f>'Frontier Shift'!$R$31</f>
        <v>0.11414873685426308</v>
      </c>
      <c r="S88" s="9"/>
    </row>
    <row r="89" spans="2:19" ht="18.75" customHeight="1" thickBot="1">
      <c r="B89" s="94"/>
      <c r="C89" s="95"/>
      <c r="D89" s="95"/>
      <c r="E89" s="95"/>
      <c r="F89" s="95"/>
      <c r="G89" s="95"/>
      <c r="H89" s="95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20"/>
    </row>
    <row r="91" spans="2:19" ht="18.75" customHeight="1" thickBot="1"/>
    <row r="92" spans="2:19">
      <c r="B92" s="3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6"/>
    </row>
    <row r="93" spans="2:19">
      <c r="B93" s="7"/>
      <c r="C93" s="37" t="s">
        <v>236</v>
      </c>
      <c r="S93" s="9"/>
    </row>
    <row r="94" spans="2:19">
      <c r="B94" s="7"/>
      <c r="S94" s="9"/>
    </row>
    <row r="95" spans="2:19">
      <c r="B95" s="7"/>
      <c r="H95" s="8"/>
      <c r="I95" s="8"/>
      <c r="J95" s="8"/>
      <c r="K95" s="8"/>
      <c r="L95" s="8"/>
      <c r="M95" s="8"/>
      <c r="N95" s="192" t="str">
        <f>Inflation!$N$5</f>
        <v>Transmission Price Control 2027</v>
      </c>
      <c r="O95" s="188"/>
      <c r="P95" s="188"/>
      <c r="Q95" s="188"/>
      <c r="R95" s="193"/>
      <c r="S95" s="9"/>
    </row>
    <row r="96" spans="2:19">
      <c r="B96" s="7"/>
      <c r="H96" s="64">
        <f>Inflation!$H$6</f>
        <v>-5</v>
      </c>
      <c r="I96" s="64">
        <f>Inflation!$I$6</f>
        <v>-4</v>
      </c>
      <c r="J96" s="64">
        <f>Inflation!$J$6</f>
        <v>-3</v>
      </c>
      <c r="K96" s="64">
        <f>Inflation!$K$6</f>
        <v>-2</v>
      </c>
      <c r="L96" s="64">
        <f>Inflation!$L$6</f>
        <v>-1</v>
      </c>
      <c r="M96" s="41"/>
      <c r="N96" s="64">
        <f>Inflation!$N$6</f>
        <v>1</v>
      </c>
      <c r="O96" s="64">
        <f>Inflation!$O$6</f>
        <v>2</v>
      </c>
      <c r="P96" s="64">
        <f>Inflation!$P$6</f>
        <v>3</v>
      </c>
      <c r="Q96" s="64">
        <f>Inflation!$Q$6</f>
        <v>4</v>
      </c>
      <c r="R96" s="64">
        <f>Inflation!$R$6</f>
        <v>5</v>
      </c>
      <c r="S96" s="9"/>
    </row>
    <row r="97" spans="2:19">
      <c r="B97" s="7"/>
      <c r="C97" s="43"/>
      <c r="D97" s="44"/>
      <c r="E97" s="45"/>
      <c r="F97" s="45"/>
      <c r="H97" s="190" t="str">
        <f>Inflation!$H$7</f>
        <v>GAS
YEAR
2022-23</v>
      </c>
      <c r="I97" s="190" t="str">
        <f>Inflation!$I$7</f>
        <v>GAS
YEAR
2023-24</v>
      </c>
      <c r="J97" s="190" t="str">
        <f>Inflation!$J$7</f>
        <v>GAS
YEAR
2024-25</v>
      </c>
      <c r="K97" s="190" t="str">
        <f>Inflation!$K$7</f>
        <v>GAS
YEAR
2025-26</v>
      </c>
      <c r="L97" s="190" t="str">
        <f>Inflation!$L$7</f>
        <v>GAS
YEAR
2026-27</v>
      </c>
      <c r="M97" s="65"/>
      <c r="N97" s="190" t="str">
        <f>Inflation!$N$7</f>
        <v>GAS
YEAR
2027-28</v>
      </c>
      <c r="O97" s="190" t="str">
        <f>Inflation!$O$7</f>
        <v>GAS
YEAR
2028-29</v>
      </c>
      <c r="P97" s="190" t="str">
        <f>Inflation!$P$7</f>
        <v>GAS
YEAR
2029-30</v>
      </c>
      <c r="Q97" s="190" t="str">
        <f>Inflation!$Q$7</f>
        <v>GAS
YEAR
2030-31</v>
      </c>
      <c r="R97" s="190" t="str">
        <f>Inflation!$R$7</f>
        <v>GAS
YEAR
2031-32</v>
      </c>
      <c r="S97" s="9"/>
    </row>
    <row r="98" spans="2:19">
      <c r="B98" s="7"/>
      <c r="C98" s="47"/>
      <c r="D98" s="48" t="s">
        <v>49</v>
      </c>
      <c r="E98" s="130" t="s">
        <v>50</v>
      </c>
      <c r="F98" s="130" t="s">
        <v>51</v>
      </c>
      <c r="H98" s="186"/>
      <c r="I98" s="186"/>
      <c r="J98" s="186"/>
      <c r="K98" s="186"/>
      <c r="L98" s="186"/>
      <c r="M98" s="65"/>
      <c r="N98" s="186"/>
      <c r="O98" s="186"/>
      <c r="P98" s="186"/>
      <c r="Q98" s="186"/>
      <c r="R98" s="186"/>
      <c r="S98" s="9"/>
    </row>
    <row r="99" spans="2:19">
      <c r="B99" s="7"/>
      <c r="C99" s="49"/>
      <c r="D99" s="50"/>
      <c r="E99" s="51"/>
      <c r="F99" s="51"/>
      <c r="H99" s="191"/>
      <c r="I99" s="191"/>
      <c r="J99" s="191"/>
      <c r="K99" s="191"/>
      <c r="L99" s="191"/>
      <c r="M99" s="66"/>
      <c r="N99" s="191"/>
      <c r="O99" s="191"/>
      <c r="P99" s="191"/>
      <c r="Q99" s="191"/>
      <c r="R99" s="191"/>
      <c r="S99" s="9"/>
    </row>
    <row r="100" spans="2:19">
      <c r="B100" s="7"/>
      <c r="S100" s="9"/>
    </row>
    <row r="101" spans="2:19">
      <c r="B101" s="7"/>
      <c r="C101" s="54" t="s">
        <v>132</v>
      </c>
      <c r="D101" s="71" t="s">
        <v>124</v>
      </c>
      <c r="E101" s="12"/>
      <c r="F101" s="12"/>
      <c r="G101" s="8"/>
      <c r="H101" s="76"/>
      <c r="I101" s="76"/>
      <c r="J101" s="76"/>
      <c r="K101" s="76"/>
      <c r="L101" s="76"/>
      <c r="M101" s="76"/>
      <c r="N101" s="76"/>
      <c r="O101" s="76"/>
      <c r="P101" s="76"/>
      <c r="Q101" s="76"/>
      <c r="R101" s="76"/>
      <c r="S101" s="9"/>
    </row>
    <row r="102" spans="2:19">
      <c r="B102" s="7"/>
      <c r="C102" s="57">
        <f>C88+1</f>
        <v>41</v>
      </c>
      <c r="D102" s="58" t="s">
        <v>213</v>
      </c>
      <c r="E102" s="57" t="s">
        <v>82</v>
      </c>
      <c r="F102" s="57">
        <v>3</v>
      </c>
      <c r="G102" s="8"/>
      <c r="H102" s="164"/>
      <c r="I102" s="164"/>
      <c r="J102" s="164"/>
      <c r="K102" s="164"/>
      <c r="L102" s="164"/>
      <c r="M102" s="59"/>
      <c r="N102" s="160">
        <f t="shared" ref="N102:R103" si="1">N49*(1-N$88)</f>
        <v>0</v>
      </c>
      <c r="O102" s="160">
        <f t="shared" si="1"/>
        <v>0</v>
      </c>
      <c r="P102" s="160">
        <f t="shared" si="1"/>
        <v>0</v>
      </c>
      <c r="Q102" s="160">
        <f t="shared" si="1"/>
        <v>0</v>
      </c>
      <c r="R102" s="160">
        <f t="shared" si="1"/>
        <v>0</v>
      </c>
      <c r="S102" s="9"/>
    </row>
    <row r="103" spans="2:19">
      <c r="B103" s="7"/>
      <c r="C103" s="57">
        <f>C102+1</f>
        <v>42</v>
      </c>
      <c r="D103" s="58" t="s">
        <v>214</v>
      </c>
      <c r="E103" s="57" t="s">
        <v>82</v>
      </c>
      <c r="F103" s="57">
        <v>3</v>
      </c>
      <c r="G103" s="8"/>
      <c r="H103" s="164"/>
      <c r="I103" s="164"/>
      <c r="J103" s="164"/>
      <c r="K103" s="164"/>
      <c r="L103" s="164"/>
      <c r="M103" s="59"/>
      <c r="N103" s="160">
        <f t="shared" si="1"/>
        <v>0</v>
      </c>
      <c r="O103" s="160">
        <f t="shared" si="1"/>
        <v>0</v>
      </c>
      <c r="P103" s="160">
        <f t="shared" si="1"/>
        <v>0</v>
      </c>
      <c r="Q103" s="160">
        <f t="shared" si="1"/>
        <v>0</v>
      </c>
      <c r="R103" s="160">
        <f t="shared" si="1"/>
        <v>0</v>
      </c>
      <c r="S103" s="9"/>
    </row>
    <row r="104" spans="2:19" ht="18.75" customHeight="1" thickBot="1">
      <c r="B104" s="18"/>
      <c r="C104" s="96"/>
      <c r="D104" s="97"/>
      <c r="E104" s="96"/>
      <c r="F104" s="96"/>
      <c r="G104" s="98"/>
      <c r="H104" s="165"/>
      <c r="I104" s="165"/>
      <c r="J104" s="165"/>
      <c r="K104" s="165"/>
      <c r="L104" s="165"/>
      <c r="M104" s="98"/>
      <c r="N104" s="165"/>
      <c r="O104" s="165"/>
      <c r="P104" s="165"/>
      <c r="Q104" s="165"/>
      <c r="R104" s="165"/>
      <c r="S104" s="20"/>
    </row>
    <row r="105" spans="2:19">
      <c r="C105" s="101" t="s">
        <v>133</v>
      </c>
    </row>
    <row r="106" spans="2:19"/>
    <row r="107" spans="2:19"/>
    <row r="108" spans="2:19">
      <c r="C108" s="54" t="s">
        <v>134</v>
      </c>
      <c r="D108" s="71" t="s">
        <v>135</v>
      </c>
      <c r="E108" s="12"/>
      <c r="F108" s="12"/>
      <c r="G108" s="8"/>
      <c r="H108" s="76"/>
      <c r="I108" s="76"/>
      <c r="J108" s="76"/>
      <c r="K108" s="76"/>
      <c r="L108" s="76"/>
      <c r="M108" s="76"/>
      <c r="N108" s="76"/>
      <c r="O108" s="76"/>
      <c r="P108" s="76"/>
      <c r="Q108" s="76"/>
      <c r="R108" s="76"/>
    </row>
    <row r="109" spans="2:19">
      <c r="C109" s="57">
        <f>C103+1</f>
        <v>43</v>
      </c>
      <c r="D109" s="58" t="s">
        <v>186</v>
      </c>
      <c r="E109" s="57"/>
      <c r="F109" s="57"/>
      <c r="G109" s="8"/>
      <c r="H109" s="57" t="str">
        <f>IF(H15='Table 1 - Total Costs'!H22,"OK","Error")</f>
        <v>OK</v>
      </c>
      <c r="I109" s="57" t="str">
        <f>IF(I15='Table 1 - Total Costs'!I22,"OK","Error")</f>
        <v>OK</v>
      </c>
      <c r="J109" s="57" t="str">
        <f>IF(J15='Table 1 - Total Costs'!J22,"OK","Error")</f>
        <v>OK</v>
      </c>
      <c r="K109" s="57" t="str">
        <f>IF(K15='Table 1 - Total Costs'!K22,"OK","Error")</f>
        <v>OK</v>
      </c>
      <c r="L109" s="57" t="str">
        <f>IF(L15='Table 1 - Total Costs'!L22,"OK","Error")</f>
        <v>OK</v>
      </c>
      <c r="M109" s="59"/>
      <c r="N109" s="99" t="str">
        <f>IF(N15='Table 1 - Total Costs'!N22,"OK","Error")</f>
        <v>OK</v>
      </c>
      <c r="O109" s="99" t="str">
        <f>IF(O15='Table 1 - Total Costs'!O22,"OK","Error")</f>
        <v>OK</v>
      </c>
      <c r="P109" s="99" t="str">
        <f>IF(P15='Table 1 - Total Costs'!P22,"OK","Error")</f>
        <v>OK</v>
      </c>
      <c r="Q109" s="99" t="str">
        <f>IF(Q15='Table 1 - Total Costs'!Q22,"OK","Error")</f>
        <v>OK</v>
      </c>
      <c r="R109" s="99" t="str">
        <f>IF(R15='Table 1 - Total Costs'!R22,"OK","Error")</f>
        <v>OK</v>
      </c>
    </row>
    <row r="110" spans="2:19">
      <c r="C110" s="57">
        <f>C109+1</f>
        <v>44</v>
      </c>
      <c r="D110" s="58" t="s">
        <v>191</v>
      </c>
      <c r="E110" s="57"/>
      <c r="F110" s="57"/>
      <c r="G110" s="8"/>
      <c r="H110" s="57" t="str">
        <f>IF(H22='Table 1 - Total Costs'!H23,"OK","Error")</f>
        <v>OK</v>
      </c>
      <c r="I110" s="57" t="str">
        <f>IF(I22='Table 1 - Total Costs'!I23,"OK","Error")</f>
        <v>OK</v>
      </c>
      <c r="J110" s="57" t="str">
        <f>IF(J22='Table 1 - Total Costs'!J23,"OK","Error")</f>
        <v>OK</v>
      </c>
      <c r="K110" s="57" t="str">
        <f>IF(K22='Table 1 - Total Costs'!K23,"OK","Error")</f>
        <v>OK</v>
      </c>
      <c r="L110" s="57" t="str">
        <f>IF(L22='Table 1 - Total Costs'!L23,"OK","Error")</f>
        <v>OK</v>
      </c>
      <c r="M110" s="59"/>
      <c r="N110" s="99" t="str">
        <f>IF(N22='Table 1 - Total Costs'!N23,"OK","Error")</f>
        <v>OK</v>
      </c>
      <c r="O110" s="99" t="str">
        <f>IF(O22='Table 1 - Total Costs'!O23,"OK","Error")</f>
        <v>OK</v>
      </c>
      <c r="P110" s="99" t="str">
        <f>IF(P22='Table 1 - Total Costs'!P23,"OK","Error")</f>
        <v>OK</v>
      </c>
      <c r="Q110" s="99" t="str">
        <f>IF(Q22='Table 1 - Total Costs'!Q23,"OK","Error")</f>
        <v>OK</v>
      </c>
      <c r="R110" s="99" t="str">
        <f>IF(R22='Table 1 - Total Costs'!R23,"OK","Error")</f>
        <v>OK</v>
      </c>
    </row>
    <row r="111" spans="2:19">
      <c r="C111" s="57">
        <f>C110+1</f>
        <v>45</v>
      </c>
      <c r="D111" s="58" t="s">
        <v>237</v>
      </c>
      <c r="E111" s="57"/>
      <c r="F111" s="57"/>
      <c r="G111" s="8"/>
      <c r="H111" s="57" t="str">
        <f>IF(H28='Table 1 - Total Costs'!H24,"OK","Error")</f>
        <v>OK</v>
      </c>
      <c r="I111" s="57" t="str">
        <f>IF(I28='Table 1 - Total Costs'!I24,"OK","Error")</f>
        <v>OK</v>
      </c>
      <c r="J111" s="57" t="str">
        <f>IF(J28='Table 1 - Total Costs'!J24,"OK","Error")</f>
        <v>OK</v>
      </c>
      <c r="K111" s="57" t="str">
        <f>IF(K28='Table 1 - Total Costs'!K24,"OK","Error")</f>
        <v>OK</v>
      </c>
      <c r="L111" s="57" t="str">
        <f>IF(L28='Table 1 - Total Costs'!L24,"OK","Error")</f>
        <v>OK</v>
      </c>
      <c r="M111" s="59"/>
      <c r="N111" s="99" t="str">
        <f>IF(N28='Table 1 - Total Costs'!N24,"OK","Error")</f>
        <v>OK</v>
      </c>
      <c r="O111" s="99" t="str">
        <f>IF(O28='Table 1 - Total Costs'!O24,"OK","Error")</f>
        <v>OK</v>
      </c>
      <c r="P111" s="99" t="str">
        <f>IF(P28='Table 1 - Total Costs'!P24,"OK","Error")</f>
        <v>OK</v>
      </c>
      <c r="Q111" s="99" t="str">
        <f>IF(Q28='Table 1 - Total Costs'!Q24,"OK","Error")</f>
        <v>OK</v>
      </c>
      <c r="R111" s="99" t="str">
        <f>IF(R28='Table 1 - Total Costs'!R24,"OK","Error")</f>
        <v>OK</v>
      </c>
    </row>
    <row r="112" spans="2:19">
      <c r="C112" s="57">
        <f>C111+1</f>
        <v>46</v>
      </c>
      <c r="D112" s="58" t="s">
        <v>210</v>
      </c>
      <c r="E112" s="57"/>
      <c r="F112" s="57"/>
      <c r="G112" s="8"/>
      <c r="H112" s="57" t="str">
        <f>IF(H41='Table 1 - Total Costs'!H25,"OK","error")</f>
        <v>OK</v>
      </c>
      <c r="I112" s="57" t="str">
        <f>IF(I41='Table 1 - Total Costs'!I25,"OK","error")</f>
        <v>OK</v>
      </c>
      <c r="J112" s="57" t="str">
        <f>IF(J41='Table 1 - Total Costs'!J25,"OK","error")</f>
        <v>OK</v>
      </c>
      <c r="K112" s="57" t="str">
        <f>IF(K41='Table 1 - Total Costs'!K25,"OK","error")</f>
        <v>OK</v>
      </c>
      <c r="L112" s="57" t="str">
        <f>IF(L41='Table 1 - Total Costs'!L25,"OK","error")</f>
        <v>OK</v>
      </c>
      <c r="M112" s="59"/>
      <c r="N112" s="99" t="str">
        <f>IF(N41='Table 1 - Total Costs'!N25,"OK","error")</f>
        <v>OK</v>
      </c>
      <c r="O112" s="99" t="str">
        <f>IF(O41='Table 1 - Total Costs'!O25,"OK","error")</f>
        <v>OK</v>
      </c>
      <c r="P112" s="99" t="str">
        <f>IF(P41='Table 1 - Total Costs'!P25,"OK","error")</f>
        <v>OK</v>
      </c>
      <c r="Q112" s="99" t="str">
        <f>IF(Q41='Table 1 - Total Costs'!Q25,"OK","error")</f>
        <v>OK</v>
      </c>
      <c r="R112" s="99" t="str">
        <f>IF(R41='Table 1 - Total Costs'!R25,"OK","error")</f>
        <v>OK</v>
      </c>
    </row>
    <row r="113" spans="3:18">
      <c r="C113" s="57">
        <f>C112+1</f>
        <v>47</v>
      </c>
      <c r="D113" s="58" t="s">
        <v>213</v>
      </c>
      <c r="E113" s="57"/>
      <c r="F113" s="57"/>
      <c r="G113" s="8"/>
      <c r="H113" s="57" t="str">
        <f>IF(H49=('Table 1 - Total Costs'!H63-'Table 1 - Total Costs'!H26), "OK", "Error")</f>
        <v>OK</v>
      </c>
      <c r="I113" s="57" t="str">
        <f>IF(I49=('Table 1 - Total Costs'!I63-'Table 1 - Total Costs'!I26), "OK", "Error")</f>
        <v>OK</v>
      </c>
      <c r="J113" s="57" t="str">
        <f>IF(J49=('Table 1 - Total Costs'!J63-'Table 1 - Total Costs'!J26), "OK", "Error")</f>
        <v>OK</v>
      </c>
      <c r="K113" s="57" t="str">
        <f>IF(K49=('Table 1 - Total Costs'!K63-'Table 1 - Total Costs'!K26), "OK", "Error")</f>
        <v>OK</v>
      </c>
      <c r="L113" s="57" t="str">
        <f>IF(L49=('Table 1 - Total Costs'!L63-'Table 1 - Total Costs'!L26), "OK", "Error")</f>
        <v>OK</v>
      </c>
      <c r="M113" s="59"/>
      <c r="N113" s="99" t="str">
        <f>IF(N49=('Table 1 - Total Costs'!N63-'Table 1 - Total Costs'!N26), "OK", "Error")</f>
        <v>OK</v>
      </c>
      <c r="O113" s="99" t="str">
        <f>IF(O49=('Table 1 - Total Costs'!O63-'Table 1 - Total Costs'!O26), "OK", "Error")</f>
        <v>OK</v>
      </c>
      <c r="P113" s="99" t="str">
        <f>IF(P49=('Table 1 - Total Costs'!P63-'Table 1 - Total Costs'!P26), "OK", "Error")</f>
        <v>OK</v>
      </c>
      <c r="Q113" s="99" t="str">
        <f>IF(Q49=('Table 1 - Total Costs'!Q63-'Table 1 - Total Costs'!Q26), "OK", "Error")</f>
        <v>OK</v>
      </c>
      <c r="R113" s="99" t="str">
        <f>IF(R49=('Table 1 - Total Costs'!R63-'Table 1 - Total Costs'!R26), "OK", "Error")</f>
        <v>OK</v>
      </c>
    </row>
    <row r="114" spans="3:18">
      <c r="C114" s="57">
        <f>C113+1</f>
        <v>48</v>
      </c>
      <c r="D114" s="58" t="s">
        <v>214</v>
      </c>
      <c r="E114" s="57"/>
      <c r="F114" s="57"/>
      <c r="G114" s="8"/>
      <c r="H114" s="57" t="str">
        <f>IF(H50=('Table 1 - Total Costs'!H64), "OK", "Error")</f>
        <v>OK</v>
      </c>
      <c r="I114" s="57" t="str">
        <f>IF(I50=('Table 1 - Total Costs'!I64), "OK", "Error")</f>
        <v>OK</v>
      </c>
      <c r="J114" s="57" t="str">
        <f>IF(J50=('Table 1 - Total Costs'!J64), "OK", "Error")</f>
        <v>OK</v>
      </c>
      <c r="K114" s="57" t="str">
        <f>IF(K50=('Table 1 - Total Costs'!K64), "OK", "Error")</f>
        <v>OK</v>
      </c>
      <c r="L114" s="57" t="str">
        <f>IF(L50=('Table 1 - Total Costs'!L64), "OK", "Error")</f>
        <v>OK</v>
      </c>
      <c r="M114" s="59"/>
      <c r="N114" s="99" t="str">
        <f>IF(N50=('Table 1 - Total Costs'!N64), "OK", "Error")</f>
        <v>OK</v>
      </c>
      <c r="O114" s="99" t="str">
        <f>IF(O50=('Table 1 - Total Costs'!O64), "OK", "Error")</f>
        <v>OK</v>
      </c>
      <c r="P114" s="99" t="str">
        <f>IF(P50=('Table 1 - Total Costs'!P64), "OK", "Error")</f>
        <v>OK</v>
      </c>
      <c r="Q114" s="99" t="str">
        <f>IF(Q50=('Table 1 - Total Costs'!Q64), "OK", "Error")</f>
        <v>OK</v>
      </c>
      <c r="R114" s="99" t="str">
        <f>IF(R50=('Table 1 - Total Costs'!R64), "OK", "Error")</f>
        <v>OK</v>
      </c>
    </row>
  </sheetData>
  <mergeCells count="33">
    <mergeCell ref="O97:O99"/>
    <mergeCell ref="Q97:Q99"/>
    <mergeCell ref="N95:R95"/>
    <mergeCell ref="P97:P99"/>
    <mergeCell ref="H97:H99"/>
    <mergeCell ref="J97:J99"/>
    <mergeCell ref="L97:L99"/>
    <mergeCell ref="N97:N99"/>
    <mergeCell ref="R97:R99"/>
    <mergeCell ref="I97:I99"/>
    <mergeCell ref="K97:K99"/>
    <mergeCell ref="N5:R5"/>
    <mergeCell ref="N7:N9"/>
    <mergeCell ref="L7:L9"/>
    <mergeCell ref="R7:R9"/>
    <mergeCell ref="R82:R84"/>
    <mergeCell ref="L82:L84"/>
    <mergeCell ref="Q7:Q9"/>
    <mergeCell ref="H7:H9"/>
    <mergeCell ref="J7:J9"/>
    <mergeCell ref="P82:P84"/>
    <mergeCell ref="P7:P9"/>
    <mergeCell ref="I82:I84"/>
    <mergeCell ref="K82:K84"/>
    <mergeCell ref="H82:H84"/>
    <mergeCell ref="N82:N84"/>
    <mergeCell ref="K7:K9"/>
    <mergeCell ref="O82:O84"/>
    <mergeCell ref="O7:O9"/>
    <mergeCell ref="I7:I9"/>
    <mergeCell ref="N80:R80"/>
    <mergeCell ref="Q82:Q84"/>
    <mergeCell ref="J82:J84"/>
  </mergeCells>
  <pageMargins left="0.70866141732283472" right="0.70866141732283472" top="0.74803149606299213" bottom="0.74803149606299213" header="0.31496062992125978" footer="0.31496062992125978"/>
  <pageSetup paperSize="8" scale="47" orientation="landscape" horizontalDpi="300" verticalDpi="30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autoPageBreaks="0" fitToPage="1"/>
  </sheetPr>
  <dimension ref="A1:T78"/>
  <sheetViews>
    <sheetView showGridLines="0" zoomScaleNormal="100" workbookViewId="0"/>
  </sheetViews>
  <sheetFormatPr defaultColWidth="0" defaultRowHeight="16.5" zeroHeight="1"/>
  <cols>
    <col min="1" max="1" width="1.84375" style="129" customWidth="1"/>
    <col min="2" max="2" width="2.69140625" style="129" customWidth="1"/>
    <col min="3" max="3" width="6.23046875" style="129" customWidth="1"/>
    <col min="4" max="4" width="33.53515625" style="129" customWidth="1"/>
    <col min="5" max="5" width="5.07421875" style="129" customWidth="1"/>
    <col min="6" max="6" width="4.69140625" style="129" customWidth="1"/>
    <col min="7" max="7" width="1.3046875" style="129" customWidth="1"/>
    <col min="8" max="12" width="11" style="129" customWidth="1"/>
    <col min="13" max="13" width="2.3046875" style="129" customWidth="1"/>
    <col min="14" max="18" width="11" style="129" customWidth="1"/>
    <col min="19" max="20" width="2.69140625" style="129" customWidth="1"/>
    <col min="21" max="21" width="8.84375" style="129" hidden="1" customWidth="1"/>
    <col min="22" max="16384" width="8.84375" style="129" hidden="1"/>
  </cols>
  <sheetData>
    <row r="1" spans="2:20" ht="18.75" customHeight="1" thickBot="1"/>
    <row r="2" spans="2:20">
      <c r="B2" s="30"/>
      <c r="C2" s="31"/>
      <c r="D2" s="5"/>
      <c r="E2" s="32"/>
      <c r="F2" s="32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33"/>
      <c r="T2" s="8"/>
    </row>
    <row r="3" spans="2:20">
      <c r="B3" s="34"/>
      <c r="C3" s="10" t="s">
        <v>36</v>
      </c>
      <c r="D3" s="8"/>
      <c r="E3" s="12"/>
      <c r="F3" s="100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36"/>
      <c r="T3" s="8"/>
    </row>
    <row r="4" spans="2:20">
      <c r="B4" s="34"/>
      <c r="C4" s="37" t="s">
        <v>238</v>
      </c>
      <c r="D4" s="8"/>
      <c r="E4" s="12"/>
      <c r="F4" s="100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36"/>
      <c r="T4" s="8"/>
    </row>
    <row r="5" spans="2:20">
      <c r="B5" s="34"/>
      <c r="C5" s="10"/>
      <c r="D5" s="8"/>
      <c r="E5" s="12"/>
      <c r="F5" s="12"/>
      <c r="G5" s="8"/>
      <c r="H5" s="8"/>
      <c r="I5" s="8"/>
      <c r="J5" s="8"/>
      <c r="K5" s="8"/>
      <c r="L5" s="8"/>
      <c r="M5" s="8"/>
      <c r="N5" s="192" t="str">
        <f>Inflation!$N$5</f>
        <v>Transmission Price Control 2027</v>
      </c>
      <c r="O5" s="188"/>
      <c r="P5" s="188"/>
      <c r="Q5" s="188"/>
      <c r="R5" s="193"/>
      <c r="S5" s="36"/>
      <c r="T5" s="8"/>
    </row>
    <row r="6" spans="2:20" s="22" customFormat="1">
      <c r="B6" s="38"/>
      <c r="C6" s="39"/>
      <c r="D6" s="12"/>
      <c r="E6" s="12"/>
      <c r="F6" s="12"/>
      <c r="G6" s="12"/>
      <c r="H6" s="64">
        <f>Inflation!$H$6</f>
        <v>-5</v>
      </c>
      <c r="I6" s="64">
        <f>Inflation!$I$6</f>
        <v>-4</v>
      </c>
      <c r="J6" s="64">
        <f>Inflation!$J$6</f>
        <v>-3</v>
      </c>
      <c r="K6" s="64">
        <f>Inflation!$K$6</f>
        <v>-2</v>
      </c>
      <c r="L6" s="64">
        <f>Inflation!$L$6</f>
        <v>-1</v>
      </c>
      <c r="M6" s="41"/>
      <c r="N6" s="64">
        <f>Inflation!$N$6</f>
        <v>1</v>
      </c>
      <c r="O6" s="64">
        <f>Inflation!$O$6</f>
        <v>2</v>
      </c>
      <c r="P6" s="64">
        <f>Inflation!$P$6</f>
        <v>3</v>
      </c>
      <c r="Q6" s="64">
        <f>Inflation!$Q$6</f>
        <v>4</v>
      </c>
      <c r="R6" s="64">
        <f>Inflation!$R$6</f>
        <v>5</v>
      </c>
      <c r="S6" s="42"/>
      <c r="T6" s="12"/>
    </row>
    <row r="7" spans="2:20">
      <c r="B7" s="34"/>
      <c r="C7" s="43"/>
      <c r="D7" s="44"/>
      <c r="E7" s="45"/>
      <c r="F7" s="45"/>
      <c r="G7" s="8"/>
      <c r="H7" s="190" t="str">
        <f>Inflation!$H$7</f>
        <v>GAS
YEAR
2022-23</v>
      </c>
      <c r="I7" s="190" t="str">
        <f>Inflation!$I$7</f>
        <v>GAS
YEAR
2023-24</v>
      </c>
      <c r="J7" s="190" t="str">
        <f>Inflation!$J$7</f>
        <v>GAS
YEAR
2024-25</v>
      </c>
      <c r="K7" s="190" t="str">
        <f>Inflation!$K$7</f>
        <v>GAS
YEAR
2025-26</v>
      </c>
      <c r="L7" s="190" t="str">
        <f>Inflation!$L$7</f>
        <v>GAS
YEAR
2026-27</v>
      </c>
      <c r="M7" s="65"/>
      <c r="N7" s="190" t="str">
        <f>Inflation!$N$7</f>
        <v>GAS
YEAR
2027-28</v>
      </c>
      <c r="O7" s="190" t="str">
        <f>Inflation!$O$7</f>
        <v>GAS
YEAR
2028-29</v>
      </c>
      <c r="P7" s="190" t="str">
        <f>Inflation!$P$7</f>
        <v>GAS
YEAR
2029-30</v>
      </c>
      <c r="Q7" s="190" t="str">
        <f>Inflation!$Q$7</f>
        <v>GAS
YEAR
2030-31</v>
      </c>
      <c r="R7" s="190" t="str">
        <f>Inflation!$R$7</f>
        <v>GAS
YEAR
2031-32</v>
      </c>
      <c r="S7" s="36"/>
      <c r="T7" s="8"/>
    </row>
    <row r="8" spans="2:20">
      <c r="B8" s="34"/>
      <c r="C8" s="47"/>
      <c r="D8" s="48" t="s">
        <v>49</v>
      </c>
      <c r="E8" s="130" t="s">
        <v>50</v>
      </c>
      <c r="F8" s="130" t="s">
        <v>51</v>
      </c>
      <c r="G8" s="8"/>
      <c r="H8" s="186"/>
      <c r="I8" s="186"/>
      <c r="J8" s="186"/>
      <c r="K8" s="186"/>
      <c r="L8" s="186"/>
      <c r="M8" s="65"/>
      <c r="N8" s="186"/>
      <c r="O8" s="186"/>
      <c r="P8" s="186"/>
      <c r="Q8" s="186"/>
      <c r="R8" s="186"/>
      <c r="S8" s="36"/>
      <c r="T8" s="8"/>
    </row>
    <row r="9" spans="2:20">
      <c r="B9" s="34"/>
      <c r="C9" s="49"/>
      <c r="D9" s="50"/>
      <c r="E9" s="51"/>
      <c r="F9" s="51"/>
      <c r="G9" s="8"/>
      <c r="H9" s="191"/>
      <c r="I9" s="191"/>
      <c r="J9" s="191"/>
      <c r="K9" s="191"/>
      <c r="L9" s="191"/>
      <c r="M9" s="66"/>
      <c r="N9" s="191"/>
      <c r="O9" s="191"/>
      <c r="P9" s="191"/>
      <c r="Q9" s="191"/>
      <c r="R9" s="191"/>
      <c r="S9" s="36"/>
      <c r="T9" s="8"/>
    </row>
    <row r="10" spans="2:20">
      <c r="B10" s="34"/>
      <c r="C10" s="8"/>
      <c r="D10" s="8"/>
      <c r="E10" s="12"/>
      <c r="F10" s="12"/>
      <c r="G10" s="8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6"/>
      <c r="T10" s="8"/>
    </row>
    <row r="11" spans="2:20">
      <c r="B11" s="34"/>
      <c r="C11" s="54" t="s">
        <v>52</v>
      </c>
      <c r="D11" s="102" t="s">
        <v>239</v>
      </c>
      <c r="E11" s="21"/>
      <c r="F11" s="21"/>
      <c r="G11" s="8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36"/>
      <c r="T11" s="8"/>
    </row>
    <row r="12" spans="2:20">
      <c r="B12" s="34"/>
      <c r="C12" s="57">
        <v>1</v>
      </c>
      <c r="D12" s="58" t="s">
        <v>240</v>
      </c>
      <c r="E12" s="57" t="s">
        <v>82</v>
      </c>
      <c r="F12" s="57">
        <v>3</v>
      </c>
      <c r="G12" s="8"/>
      <c r="H12" s="155"/>
      <c r="I12" s="155"/>
      <c r="J12" s="155"/>
      <c r="K12" s="172"/>
      <c r="L12" s="172"/>
      <c r="M12" s="59"/>
      <c r="N12" s="172"/>
      <c r="O12" s="172"/>
      <c r="P12" s="172"/>
      <c r="Q12" s="172"/>
      <c r="R12" s="172"/>
      <c r="S12" s="36"/>
      <c r="T12" s="8"/>
    </row>
    <row r="13" spans="2:20">
      <c r="B13" s="34"/>
      <c r="C13" s="57">
        <f>C12+1</f>
        <v>2</v>
      </c>
      <c r="D13" s="58" t="s">
        <v>241</v>
      </c>
      <c r="E13" s="57" t="s">
        <v>82</v>
      </c>
      <c r="F13" s="57">
        <v>3</v>
      </c>
      <c r="G13" s="8"/>
      <c r="H13" s="155"/>
      <c r="I13" s="155"/>
      <c r="J13" s="155"/>
      <c r="K13" s="172"/>
      <c r="L13" s="172"/>
      <c r="M13" s="59"/>
      <c r="N13" s="172"/>
      <c r="O13" s="172"/>
      <c r="P13" s="172"/>
      <c r="Q13" s="172"/>
      <c r="R13" s="172"/>
      <c r="S13" s="36"/>
      <c r="T13" s="8"/>
    </row>
    <row r="14" spans="2:20">
      <c r="B14" s="34"/>
      <c r="C14" s="57">
        <f>C13+1</f>
        <v>3</v>
      </c>
      <c r="D14" s="58" t="s">
        <v>242</v>
      </c>
      <c r="E14" s="57" t="s">
        <v>82</v>
      </c>
      <c r="F14" s="57">
        <v>3</v>
      </c>
      <c r="G14" s="8"/>
      <c r="H14" s="155"/>
      <c r="I14" s="155"/>
      <c r="J14" s="155"/>
      <c r="K14" s="172"/>
      <c r="L14" s="172"/>
      <c r="M14" s="59"/>
      <c r="N14" s="172"/>
      <c r="O14" s="172"/>
      <c r="P14" s="172"/>
      <c r="Q14" s="172"/>
      <c r="R14" s="172"/>
      <c r="S14" s="36"/>
      <c r="T14" s="8"/>
    </row>
    <row r="15" spans="2:20">
      <c r="B15" s="34"/>
      <c r="C15" s="57">
        <f>C14+1</f>
        <v>4</v>
      </c>
      <c r="D15" s="77" t="s">
        <v>243</v>
      </c>
      <c r="E15" s="57" t="s">
        <v>82</v>
      </c>
      <c r="F15" s="57">
        <v>3</v>
      </c>
      <c r="G15" s="8"/>
      <c r="H15" s="164"/>
      <c r="I15" s="164"/>
      <c r="J15" s="164"/>
      <c r="K15" s="173"/>
      <c r="L15" s="173"/>
      <c r="M15" s="59"/>
      <c r="N15" s="173"/>
      <c r="O15" s="173"/>
      <c r="P15" s="173"/>
      <c r="Q15" s="173"/>
      <c r="R15" s="173"/>
      <c r="S15" s="36"/>
      <c r="T15" s="8"/>
    </row>
    <row r="16" spans="2:20">
      <c r="B16" s="34"/>
      <c r="C16" s="8"/>
      <c r="D16" s="8"/>
      <c r="E16" s="12"/>
      <c r="F16" s="12"/>
      <c r="G16" s="8"/>
      <c r="H16" s="75"/>
      <c r="I16" s="75"/>
      <c r="J16" s="75"/>
      <c r="K16" s="75"/>
      <c r="L16" s="75"/>
      <c r="M16" s="39"/>
      <c r="N16" s="75"/>
      <c r="O16" s="75"/>
      <c r="P16" s="75"/>
      <c r="Q16" s="75"/>
      <c r="R16" s="75"/>
      <c r="S16" s="36"/>
      <c r="T16" s="8"/>
    </row>
    <row r="17" spans="1:20">
      <c r="B17" s="34"/>
      <c r="C17" s="54" t="s">
        <v>70</v>
      </c>
      <c r="D17" s="71" t="s">
        <v>117</v>
      </c>
      <c r="E17" s="12"/>
      <c r="F17" s="12"/>
      <c r="G17" s="8"/>
      <c r="H17" s="76"/>
      <c r="I17" s="76"/>
      <c r="J17" s="76"/>
      <c r="K17" s="76"/>
      <c r="L17" s="76"/>
      <c r="M17" s="76"/>
      <c r="N17" s="76"/>
      <c r="O17" s="76"/>
      <c r="P17" s="76"/>
      <c r="Q17" s="76"/>
      <c r="R17" s="76"/>
      <c r="S17" s="36"/>
      <c r="T17" s="8"/>
    </row>
    <row r="18" spans="1:20">
      <c r="B18" s="34"/>
      <c r="C18" s="57">
        <f>C15+1</f>
        <v>5</v>
      </c>
      <c r="D18" s="58" t="s">
        <v>244</v>
      </c>
      <c r="E18" s="57" t="s">
        <v>82</v>
      </c>
      <c r="F18" s="57">
        <v>3</v>
      </c>
      <c r="G18" s="8"/>
      <c r="H18" s="155"/>
      <c r="I18" s="155"/>
      <c r="J18" s="155"/>
      <c r="K18" s="172"/>
      <c r="L18" s="172"/>
      <c r="M18" s="59"/>
      <c r="N18" s="172"/>
      <c r="O18" s="172"/>
      <c r="P18" s="172"/>
      <c r="Q18" s="172"/>
      <c r="R18" s="172"/>
      <c r="S18" s="36"/>
      <c r="T18" s="8"/>
    </row>
    <row r="19" spans="1:20">
      <c r="B19" s="34"/>
      <c r="C19" s="57">
        <f>C18+1</f>
        <v>6</v>
      </c>
      <c r="D19" s="77" t="s">
        <v>245</v>
      </c>
      <c r="E19" s="57" t="s">
        <v>82</v>
      </c>
      <c r="F19" s="57">
        <v>3</v>
      </c>
      <c r="G19" s="8"/>
      <c r="H19" s="155"/>
      <c r="I19" s="155"/>
      <c r="J19" s="155"/>
      <c r="K19" s="172"/>
      <c r="L19" s="172"/>
      <c r="M19" s="59"/>
      <c r="N19" s="172"/>
      <c r="O19" s="172"/>
      <c r="P19" s="172"/>
      <c r="Q19" s="172"/>
      <c r="R19" s="172"/>
      <c r="S19" s="36"/>
      <c r="T19" s="8"/>
    </row>
    <row r="20" spans="1:20">
      <c r="B20" s="34"/>
      <c r="C20" s="57">
        <f>C19+1</f>
        <v>7</v>
      </c>
      <c r="D20" s="77" t="s">
        <v>246</v>
      </c>
      <c r="E20" s="57" t="s">
        <v>82</v>
      </c>
      <c r="F20" s="57">
        <v>3</v>
      </c>
      <c r="G20" s="8"/>
      <c r="H20" s="155"/>
      <c r="I20" s="155"/>
      <c r="J20" s="155"/>
      <c r="K20" s="172"/>
      <c r="L20" s="172"/>
      <c r="M20" s="59"/>
      <c r="N20" s="172"/>
      <c r="O20" s="172"/>
      <c r="P20" s="172"/>
      <c r="Q20" s="172"/>
      <c r="R20" s="172"/>
      <c r="S20" s="36"/>
      <c r="T20" s="8"/>
    </row>
    <row r="21" spans="1:20">
      <c r="B21" s="34"/>
      <c r="C21" s="8"/>
      <c r="D21" s="8"/>
      <c r="E21" s="12"/>
      <c r="F21" s="12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36"/>
      <c r="T21" s="8"/>
    </row>
    <row r="22" spans="1:20">
      <c r="A22" s="9"/>
      <c r="B22" s="8"/>
      <c r="C22" s="54" t="s">
        <v>73</v>
      </c>
      <c r="D22" s="71" t="s">
        <v>118</v>
      </c>
      <c r="E22" s="12"/>
      <c r="F22" s="12"/>
      <c r="G22" s="8"/>
      <c r="H22" s="76"/>
      <c r="I22" s="76"/>
      <c r="J22" s="76"/>
      <c r="K22" s="76"/>
      <c r="L22" s="76"/>
      <c r="M22" s="76"/>
      <c r="N22" s="76"/>
      <c r="O22" s="76"/>
      <c r="P22" s="76"/>
      <c r="Q22" s="76"/>
      <c r="R22" s="76"/>
      <c r="S22" s="78"/>
      <c r="T22" s="8"/>
    </row>
    <row r="23" spans="1:20">
      <c r="A23" s="9"/>
      <c r="C23" s="57">
        <f>C20+1</f>
        <v>8</v>
      </c>
      <c r="D23" s="115" t="s">
        <v>247</v>
      </c>
      <c r="E23" s="116" t="s">
        <v>248</v>
      </c>
      <c r="F23" s="116">
        <v>0</v>
      </c>
      <c r="G23" s="8"/>
      <c r="H23" s="174"/>
      <c r="I23" s="174"/>
      <c r="J23" s="174"/>
      <c r="K23" s="175"/>
      <c r="L23" s="175"/>
      <c r="M23" s="59"/>
      <c r="N23" s="175"/>
      <c r="O23" s="175"/>
      <c r="P23" s="175"/>
      <c r="Q23" s="175"/>
      <c r="R23" s="175"/>
      <c r="S23" s="9"/>
      <c r="T23" s="8"/>
    </row>
    <row r="24" spans="1:20">
      <c r="A24" s="9"/>
      <c r="C24" s="57">
        <f>C23+1</f>
        <v>9</v>
      </c>
      <c r="D24" s="115" t="s">
        <v>249</v>
      </c>
      <c r="E24" s="116" t="s">
        <v>82</v>
      </c>
      <c r="F24" s="116">
        <v>3</v>
      </c>
      <c r="G24" s="8"/>
      <c r="H24" s="155"/>
      <c r="I24" s="155"/>
      <c r="J24" s="155"/>
      <c r="K24" s="172"/>
      <c r="L24" s="172"/>
      <c r="M24" s="59"/>
      <c r="N24" s="172"/>
      <c r="O24" s="172"/>
      <c r="P24" s="172"/>
      <c r="Q24" s="172"/>
      <c r="R24" s="172"/>
      <c r="S24" s="9"/>
      <c r="T24" s="8"/>
    </row>
    <row r="25" spans="1:20">
      <c r="A25" s="9"/>
      <c r="C25" s="57">
        <f>C24+1</f>
        <v>10</v>
      </c>
      <c r="D25" s="115" t="s">
        <v>250</v>
      </c>
      <c r="E25" s="116" t="s">
        <v>251</v>
      </c>
      <c r="F25" s="116">
        <v>1</v>
      </c>
      <c r="G25" s="8"/>
      <c r="H25" s="167">
        <f>IFERROR((H24*100000000)/H23,0)</f>
        <v>0</v>
      </c>
      <c r="I25" s="167">
        <f>IFERROR((I24*100000000)/I23,0)</f>
        <v>0</v>
      </c>
      <c r="J25" s="167">
        <f>IFERROR((J24*100000000)/J23,0)</f>
        <v>0</v>
      </c>
      <c r="K25" s="167">
        <f>IFERROR((K24*100000000)/K23,0)</f>
        <v>0</v>
      </c>
      <c r="L25" s="167">
        <f>IFERROR((L24*100000000)/L23,0)</f>
        <v>0</v>
      </c>
      <c r="N25" s="167">
        <f>IFERROR((N24*100000000)/N23,0)</f>
        <v>0</v>
      </c>
      <c r="O25" s="167">
        <f>IFERROR((O24*100000000)/O23,0)</f>
        <v>0</v>
      </c>
      <c r="P25" s="167">
        <f>IFERROR((P24*100000000)/P23,0)</f>
        <v>0</v>
      </c>
      <c r="Q25" s="167">
        <f>IFERROR((Q24*100000000)/Q23,0)</f>
        <v>0</v>
      </c>
      <c r="R25" s="167">
        <f>IFERROR((R24*100000000)/R23,0)</f>
        <v>0</v>
      </c>
      <c r="S25" s="9"/>
      <c r="T25" s="8"/>
    </row>
    <row r="26" spans="1:20">
      <c r="A26" s="9"/>
      <c r="C26" s="57">
        <f>C25+1</f>
        <v>11</v>
      </c>
      <c r="D26" s="115" t="s">
        <v>252</v>
      </c>
      <c r="E26" s="116" t="s">
        <v>82</v>
      </c>
      <c r="F26" s="116">
        <v>3</v>
      </c>
      <c r="G26" s="8"/>
      <c r="H26" s="155"/>
      <c r="I26" s="155"/>
      <c r="J26" s="155"/>
      <c r="K26" s="172"/>
      <c r="L26" s="172"/>
      <c r="M26" s="59"/>
      <c r="N26" s="172"/>
      <c r="O26" s="172"/>
      <c r="P26" s="172"/>
      <c r="Q26" s="172"/>
      <c r="R26" s="172"/>
      <c r="S26" s="9"/>
      <c r="T26" s="8"/>
    </row>
    <row r="27" spans="1:20">
      <c r="A27" s="9"/>
      <c r="C27" s="57">
        <f>C26+1</f>
        <v>12</v>
      </c>
      <c r="D27" s="115" t="s">
        <v>253</v>
      </c>
      <c r="E27" s="116" t="s">
        <v>82</v>
      </c>
      <c r="F27" s="116">
        <v>3</v>
      </c>
      <c r="G27" s="8"/>
      <c r="H27" s="155"/>
      <c r="I27" s="155"/>
      <c r="J27" s="155"/>
      <c r="K27" s="172"/>
      <c r="L27" s="172"/>
      <c r="M27" s="59"/>
      <c r="N27" s="172"/>
      <c r="O27" s="172"/>
      <c r="P27" s="172"/>
      <c r="Q27" s="172"/>
      <c r="R27" s="172"/>
      <c r="S27" s="9"/>
      <c r="T27" s="8"/>
    </row>
    <row r="28" spans="1:20">
      <c r="A28" s="9"/>
      <c r="S28" s="9"/>
      <c r="T28" s="8"/>
    </row>
    <row r="29" spans="1:20">
      <c r="A29" s="9"/>
      <c r="C29" s="54" t="s">
        <v>75</v>
      </c>
      <c r="D29" s="71" t="s">
        <v>119</v>
      </c>
      <c r="E29" s="12"/>
      <c r="F29" s="12"/>
      <c r="G29" s="8"/>
      <c r="H29" s="76"/>
      <c r="I29" s="76"/>
      <c r="J29" s="76"/>
      <c r="K29" s="76"/>
      <c r="L29" s="76"/>
      <c r="M29" s="76"/>
      <c r="N29" s="76"/>
      <c r="O29" s="76"/>
      <c r="P29" s="76"/>
      <c r="Q29" s="76"/>
      <c r="R29" s="76"/>
      <c r="S29" s="9"/>
      <c r="T29" s="8"/>
    </row>
    <row r="30" spans="1:20">
      <c r="A30" s="9"/>
      <c r="C30" s="57">
        <f>C27+1</f>
        <v>13</v>
      </c>
      <c r="D30" s="77" t="s">
        <v>254</v>
      </c>
      <c r="E30" s="57" t="s">
        <v>82</v>
      </c>
      <c r="F30" s="57">
        <v>3</v>
      </c>
      <c r="G30" s="8"/>
      <c r="H30" s="164"/>
      <c r="I30" s="164"/>
      <c r="J30" s="164"/>
      <c r="K30" s="173"/>
      <c r="L30" s="173"/>
      <c r="M30" s="59"/>
      <c r="N30" s="173"/>
      <c r="O30" s="173"/>
      <c r="P30" s="173"/>
      <c r="Q30" s="173"/>
      <c r="R30" s="173"/>
      <c r="S30" s="9"/>
      <c r="T30" s="8"/>
    </row>
    <row r="31" spans="1:20">
      <c r="A31" s="9"/>
      <c r="C31" s="57">
        <f>C30+1</f>
        <v>14</v>
      </c>
      <c r="D31" s="77" t="s">
        <v>255</v>
      </c>
      <c r="E31" s="57" t="s">
        <v>82</v>
      </c>
      <c r="F31" s="57">
        <v>3</v>
      </c>
      <c r="G31" s="8"/>
      <c r="H31" s="164"/>
      <c r="I31" s="164"/>
      <c r="J31" s="164"/>
      <c r="K31" s="173"/>
      <c r="L31" s="173"/>
      <c r="M31" s="59"/>
      <c r="N31" s="173"/>
      <c r="O31" s="173"/>
      <c r="P31" s="173"/>
      <c r="Q31" s="173"/>
      <c r="R31" s="173"/>
      <c r="S31" s="9"/>
      <c r="T31" s="8"/>
    </row>
    <row r="32" spans="1:20">
      <c r="A32" s="9"/>
      <c r="C32" s="57">
        <f>C31+1</f>
        <v>15</v>
      </c>
      <c r="D32" s="77" t="s">
        <v>256</v>
      </c>
      <c r="E32" s="57" t="s">
        <v>82</v>
      </c>
      <c r="F32" s="57">
        <v>3</v>
      </c>
      <c r="G32" s="8"/>
      <c r="H32" s="164"/>
      <c r="I32" s="164"/>
      <c r="J32" s="164"/>
      <c r="K32" s="173"/>
      <c r="L32" s="173"/>
      <c r="M32" s="59"/>
      <c r="N32" s="173"/>
      <c r="O32" s="173"/>
      <c r="P32" s="173"/>
      <c r="Q32" s="173"/>
      <c r="R32" s="173"/>
      <c r="S32" s="9"/>
      <c r="T32" s="21"/>
    </row>
    <row r="33" spans="1:19">
      <c r="A33" s="9"/>
      <c r="C33" s="57">
        <f>C32+1</f>
        <v>16</v>
      </c>
      <c r="D33" s="77" t="s">
        <v>257</v>
      </c>
      <c r="E33" s="57" t="s">
        <v>82</v>
      </c>
      <c r="F33" s="57">
        <v>3</v>
      </c>
      <c r="G33" s="8"/>
      <c r="H33" s="164"/>
      <c r="I33" s="164"/>
      <c r="J33" s="164"/>
      <c r="K33" s="173"/>
      <c r="L33" s="173"/>
      <c r="M33" s="59"/>
      <c r="N33" s="173"/>
      <c r="O33" s="173"/>
      <c r="P33" s="173"/>
      <c r="Q33" s="173"/>
      <c r="R33" s="173"/>
      <c r="S33" s="9"/>
    </row>
    <row r="34" spans="1:19">
      <c r="A34" s="9"/>
      <c r="C34" s="12"/>
      <c r="D34" s="73"/>
      <c r="E34" s="12"/>
      <c r="F34" s="12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9"/>
    </row>
    <row r="35" spans="1:19">
      <c r="A35" s="9"/>
      <c r="C35" s="54" t="s">
        <v>99</v>
      </c>
      <c r="D35" s="71" t="s">
        <v>258</v>
      </c>
      <c r="E35" s="12"/>
      <c r="F35" s="12"/>
      <c r="G35" s="8"/>
      <c r="H35" s="76"/>
      <c r="I35" s="76"/>
      <c r="J35" s="76"/>
      <c r="K35" s="76"/>
      <c r="L35" s="76"/>
      <c r="M35" s="76"/>
      <c r="N35" s="76"/>
      <c r="O35" s="76"/>
      <c r="P35" s="76"/>
      <c r="Q35" s="76"/>
      <c r="R35" s="76"/>
      <c r="S35" s="9"/>
    </row>
    <row r="36" spans="1:19">
      <c r="A36" s="9"/>
      <c r="C36" s="57">
        <f>C33+1</f>
        <v>17</v>
      </c>
      <c r="D36" s="77" t="s">
        <v>258</v>
      </c>
      <c r="E36" s="57" t="s">
        <v>82</v>
      </c>
      <c r="F36" s="57">
        <v>3</v>
      </c>
      <c r="G36" s="8"/>
      <c r="H36" s="155"/>
      <c r="I36" s="155"/>
      <c r="J36" s="155"/>
      <c r="K36" s="172"/>
      <c r="L36" s="172"/>
      <c r="M36" s="59"/>
      <c r="N36" s="172"/>
      <c r="O36" s="172"/>
      <c r="P36" s="172"/>
      <c r="Q36" s="172"/>
      <c r="R36" s="172"/>
      <c r="S36" s="9"/>
    </row>
    <row r="37" spans="1:19">
      <c r="A37" s="9"/>
      <c r="S37" s="9"/>
    </row>
    <row r="38" spans="1:19">
      <c r="A38" s="9"/>
      <c r="C38" s="54" t="s">
        <v>107</v>
      </c>
      <c r="D38" s="71" t="s">
        <v>124</v>
      </c>
      <c r="E38" s="12"/>
      <c r="F38" s="12"/>
      <c r="G38" s="8"/>
      <c r="H38" s="76"/>
      <c r="I38" s="76"/>
      <c r="J38" s="76"/>
      <c r="K38" s="76"/>
      <c r="L38" s="76"/>
      <c r="M38" s="76"/>
      <c r="N38" s="76"/>
      <c r="O38" s="76"/>
      <c r="P38" s="76"/>
      <c r="Q38" s="76"/>
      <c r="R38" s="76"/>
      <c r="S38" s="9"/>
    </row>
    <row r="39" spans="1:19">
      <c r="A39" s="9"/>
      <c r="C39" s="57">
        <f>C36+1</f>
        <v>18</v>
      </c>
      <c r="D39" s="58" t="s">
        <v>116</v>
      </c>
      <c r="E39" s="57" t="s">
        <v>82</v>
      </c>
      <c r="F39" s="57">
        <v>3</v>
      </c>
      <c r="G39" s="8"/>
      <c r="H39" s="160">
        <f>SUM(H12:H15)</f>
        <v>0</v>
      </c>
      <c r="I39" s="160">
        <f>SUM(I12:I15)</f>
        <v>0</v>
      </c>
      <c r="J39" s="160">
        <f>SUM(J12:J15)</f>
        <v>0</v>
      </c>
      <c r="K39" s="160">
        <f>SUM(K12:K15)</f>
        <v>0</v>
      </c>
      <c r="L39" s="160">
        <f>SUM(L12:L15)</f>
        <v>0</v>
      </c>
      <c r="M39" s="59"/>
      <c r="N39" s="161">
        <f>SUM(N12:N15)</f>
        <v>0</v>
      </c>
      <c r="O39" s="161">
        <f>SUM(O12:O15)</f>
        <v>0</v>
      </c>
      <c r="P39" s="161">
        <f>SUM(P12:P15)</f>
        <v>0</v>
      </c>
      <c r="Q39" s="161">
        <f>SUM(Q12:Q15)</f>
        <v>0</v>
      </c>
      <c r="R39" s="161">
        <f>SUM(R12:R15)</f>
        <v>0</v>
      </c>
      <c r="S39" s="9"/>
    </row>
    <row r="40" spans="1:19">
      <c r="A40" s="9"/>
      <c r="C40" s="57">
        <f>C39+1</f>
        <v>19</v>
      </c>
      <c r="D40" s="58" t="s">
        <v>117</v>
      </c>
      <c r="E40" s="57" t="s">
        <v>82</v>
      </c>
      <c r="F40" s="57">
        <v>3</v>
      </c>
      <c r="G40" s="8"/>
      <c r="H40" s="160">
        <f>SUM(H18:H20)</f>
        <v>0</v>
      </c>
      <c r="I40" s="160">
        <f>SUM(I18:I20)</f>
        <v>0</v>
      </c>
      <c r="J40" s="160">
        <f>SUM(J18:J20)</f>
        <v>0</v>
      </c>
      <c r="K40" s="160">
        <f>SUM(K18:K20)</f>
        <v>0</v>
      </c>
      <c r="L40" s="160">
        <f>SUM(L18:L20)</f>
        <v>0</v>
      </c>
      <c r="M40" s="59"/>
      <c r="N40" s="161">
        <f>SUM(N18:N20)</f>
        <v>0</v>
      </c>
      <c r="O40" s="161">
        <f>SUM(O18:O20)</f>
        <v>0</v>
      </c>
      <c r="P40" s="161">
        <f>SUM(P18:P20)</f>
        <v>0</v>
      </c>
      <c r="Q40" s="161">
        <f>SUM(Q18:Q20)</f>
        <v>0</v>
      </c>
      <c r="R40" s="161">
        <f>SUM(R18:R20)</f>
        <v>0</v>
      </c>
      <c r="S40" s="9"/>
    </row>
    <row r="41" spans="1:19">
      <c r="A41" s="9"/>
      <c r="C41" s="57">
        <f>C40+1</f>
        <v>20</v>
      </c>
      <c r="D41" s="115" t="s">
        <v>118</v>
      </c>
      <c r="E41" s="57" t="s">
        <v>82</v>
      </c>
      <c r="F41" s="57">
        <v>3</v>
      </c>
      <c r="G41" s="8"/>
      <c r="H41" s="160">
        <f>H27</f>
        <v>0</v>
      </c>
      <c r="I41" s="160">
        <f>I27</f>
        <v>0</v>
      </c>
      <c r="J41" s="160">
        <f>J27</f>
        <v>0</v>
      </c>
      <c r="K41" s="160">
        <f>K27</f>
        <v>0</v>
      </c>
      <c r="L41" s="160">
        <f>L27</f>
        <v>0</v>
      </c>
      <c r="M41" s="59"/>
      <c r="N41" s="160">
        <f>N27</f>
        <v>0</v>
      </c>
      <c r="O41" s="160">
        <f>O27</f>
        <v>0</v>
      </c>
      <c r="P41" s="160">
        <f>P27</f>
        <v>0</v>
      </c>
      <c r="Q41" s="160">
        <f>Q27</f>
        <v>0</v>
      </c>
      <c r="R41" s="160">
        <f>R27</f>
        <v>0</v>
      </c>
      <c r="S41" s="9"/>
    </row>
    <row r="42" spans="1:19">
      <c r="A42" s="9"/>
      <c r="C42" s="57">
        <f>C41+1</f>
        <v>21</v>
      </c>
      <c r="D42" s="77" t="s">
        <v>119</v>
      </c>
      <c r="E42" s="57" t="s">
        <v>82</v>
      </c>
      <c r="F42" s="57">
        <v>3</v>
      </c>
      <c r="G42" s="8"/>
      <c r="H42" s="160">
        <f>SUM(H30:H33)</f>
        <v>0</v>
      </c>
      <c r="I42" s="160">
        <f>SUM(I30:I33)</f>
        <v>0</v>
      </c>
      <c r="J42" s="160">
        <f>SUM(J30:J33)</f>
        <v>0</v>
      </c>
      <c r="K42" s="160">
        <f>SUM(K30:K33)</f>
        <v>0</v>
      </c>
      <c r="L42" s="160">
        <f>SUM(L30:L33)</f>
        <v>0</v>
      </c>
      <c r="M42" s="59"/>
      <c r="N42" s="161">
        <f>SUM(N30:N33)</f>
        <v>0</v>
      </c>
      <c r="O42" s="161">
        <f>SUM(O30:O33)</f>
        <v>0</v>
      </c>
      <c r="P42" s="161">
        <f>SUM(P30:P33)</f>
        <v>0</v>
      </c>
      <c r="Q42" s="161">
        <f>SUM(Q30:Q33)</f>
        <v>0</v>
      </c>
      <c r="R42" s="161">
        <f>SUM(R30:R33)</f>
        <v>0</v>
      </c>
      <c r="S42" s="9"/>
    </row>
    <row r="43" spans="1:19">
      <c r="A43" s="9"/>
      <c r="C43" s="57">
        <f>C42+1</f>
        <v>22</v>
      </c>
      <c r="D43" s="77" t="s">
        <v>258</v>
      </c>
      <c r="E43" s="57" t="s">
        <v>82</v>
      </c>
      <c r="F43" s="57">
        <v>3</v>
      </c>
      <c r="G43" s="8"/>
      <c r="H43" s="157">
        <f>H36</f>
        <v>0</v>
      </c>
      <c r="I43" s="157">
        <f>I36</f>
        <v>0</v>
      </c>
      <c r="J43" s="157">
        <f>J36</f>
        <v>0</v>
      </c>
      <c r="K43" s="157">
        <f>K36</f>
        <v>0</v>
      </c>
      <c r="L43" s="157">
        <f>L36</f>
        <v>0</v>
      </c>
      <c r="M43" s="59"/>
      <c r="N43" s="156">
        <f>N36</f>
        <v>0</v>
      </c>
      <c r="O43" s="156">
        <f>O36</f>
        <v>0</v>
      </c>
      <c r="P43" s="156">
        <f>P36</f>
        <v>0</v>
      </c>
      <c r="Q43" s="156">
        <f>Q36</f>
        <v>0</v>
      </c>
      <c r="R43" s="156">
        <f>R36</f>
        <v>0</v>
      </c>
      <c r="S43" s="9"/>
    </row>
    <row r="44" spans="1:19" ht="18.75" customHeight="1" thickBot="1">
      <c r="A44" s="9"/>
      <c r="B44" s="18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20"/>
    </row>
    <row r="45" spans="1:19">
      <c r="C45" s="101" t="s">
        <v>133</v>
      </c>
    </row>
    <row r="46" spans="1:19"/>
    <row r="47" spans="1:19"/>
    <row r="48" spans="1:19">
      <c r="C48" s="54" t="s">
        <v>134</v>
      </c>
      <c r="D48" s="71" t="s">
        <v>135</v>
      </c>
      <c r="E48" s="12"/>
      <c r="F48" s="12"/>
      <c r="G48" s="8"/>
      <c r="H48" s="76"/>
      <c r="I48" s="76"/>
      <c r="J48" s="76"/>
      <c r="K48" s="76"/>
      <c r="L48" s="76"/>
      <c r="M48" s="76"/>
      <c r="N48" s="76"/>
      <c r="O48" s="76"/>
      <c r="P48" s="76"/>
      <c r="Q48" s="76"/>
      <c r="R48" s="76"/>
    </row>
    <row r="49" spans="3:18">
      <c r="C49" s="57">
        <v>22</v>
      </c>
      <c r="D49" s="58" t="s">
        <v>116</v>
      </c>
      <c r="E49" s="57"/>
      <c r="F49" s="57"/>
      <c r="G49" s="8"/>
      <c r="H49" s="57" t="str">
        <f>IF(H39=('Table 1 - Total Costs'!H51), "OK", "Error")</f>
        <v>OK</v>
      </c>
      <c r="I49" s="57" t="str">
        <f>IF(I39=('Table 1 - Total Costs'!I51), "OK", "Error")</f>
        <v>OK</v>
      </c>
      <c r="J49" s="57" t="str">
        <f>IF(J39=('Table 1 - Total Costs'!J51), "OK", "Error")</f>
        <v>OK</v>
      </c>
      <c r="K49" s="57" t="str">
        <f>IF(K39=('Table 1 - Total Costs'!K51), "OK", "Error")</f>
        <v>OK</v>
      </c>
      <c r="L49" s="57" t="str">
        <f>IF(L39=('Table 1 - Total Costs'!L51), "OK", "Error")</f>
        <v>OK</v>
      </c>
      <c r="M49" s="59"/>
      <c r="N49" s="99" t="str">
        <f>IF(N39=('Table 1 - Total Costs'!N51), "OK", "Error")</f>
        <v>OK</v>
      </c>
      <c r="O49" s="99" t="str">
        <f>IF(O39=('Table 1 - Total Costs'!O51), "OK", "Error")</f>
        <v>OK</v>
      </c>
      <c r="P49" s="99" t="str">
        <f>IF(P39=('Table 1 - Total Costs'!P51), "OK", "Error")</f>
        <v>OK</v>
      </c>
      <c r="Q49" s="99" t="str">
        <f>IF(Q39=('Table 1 - Total Costs'!Q51), "OK", "Error")</f>
        <v>OK</v>
      </c>
      <c r="R49" s="99" t="str">
        <f>IF(R39=('Table 1 - Total Costs'!R51), "OK", "Error")</f>
        <v>OK</v>
      </c>
    </row>
    <row r="50" spans="3:18">
      <c r="C50" s="57">
        <f>C49+1</f>
        <v>23</v>
      </c>
      <c r="D50" s="58" t="s">
        <v>117</v>
      </c>
      <c r="E50" s="57"/>
      <c r="F50" s="57"/>
      <c r="G50" s="8"/>
      <c r="H50" s="57" t="str">
        <f>IF(H40=('Table 1 - Total Costs'!H52), "OK", "Error")</f>
        <v>OK</v>
      </c>
      <c r="I50" s="57" t="str">
        <f>IF(I40=('Table 1 - Total Costs'!I52), "OK", "Error")</f>
        <v>OK</v>
      </c>
      <c r="J50" s="57" t="str">
        <f>IF(J40=('Table 1 - Total Costs'!J52), "OK", "Error")</f>
        <v>OK</v>
      </c>
      <c r="K50" s="57" t="str">
        <f>IF(K40=('Table 1 - Total Costs'!K52), "OK", "Error")</f>
        <v>OK</v>
      </c>
      <c r="L50" s="57" t="str">
        <f>IF(L40=('Table 1 - Total Costs'!L52), "OK", "Error")</f>
        <v>OK</v>
      </c>
      <c r="M50" s="59"/>
      <c r="N50" s="99" t="str">
        <f>IF(N40=('Table 1 - Total Costs'!N52), "OK", "Error")</f>
        <v>OK</v>
      </c>
      <c r="O50" s="99" t="str">
        <f>IF(O40=('Table 1 - Total Costs'!O52), "OK", "Error")</f>
        <v>OK</v>
      </c>
      <c r="P50" s="99" t="str">
        <f>IF(P40=('Table 1 - Total Costs'!P52), "OK", "Error")</f>
        <v>OK</v>
      </c>
      <c r="Q50" s="99" t="str">
        <f>IF(Q40=('Table 1 - Total Costs'!Q52), "OK", "Error")</f>
        <v>OK</v>
      </c>
      <c r="R50" s="99" t="str">
        <f>IF(R40=('Table 1 - Total Costs'!R52), "OK", "Error")</f>
        <v>OK</v>
      </c>
    </row>
    <row r="51" spans="3:18">
      <c r="C51" s="57">
        <f>C50+1</f>
        <v>24</v>
      </c>
      <c r="D51" s="58" t="s">
        <v>259</v>
      </c>
      <c r="E51" s="57"/>
      <c r="F51" s="57"/>
      <c r="G51" s="8"/>
      <c r="H51" s="57" t="str">
        <f>IF(H41=('Table 1 - Total Costs'!H53), "OK", "Error")</f>
        <v>OK</v>
      </c>
      <c r="I51" s="57" t="str">
        <f>IF(I41=('Table 1 - Total Costs'!I53), "OK", "Error")</f>
        <v>OK</v>
      </c>
      <c r="J51" s="57" t="str">
        <f>IF(J41=('Table 1 - Total Costs'!J53), "OK", "Error")</f>
        <v>OK</v>
      </c>
      <c r="K51" s="57" t="str">
        <f>IF(K41=('Table 1 - Total Costs'!K53), "OK", "Error")</f>
        <v>OK</v>
      </c>
      <c r="L51" s="57" t="str">
        <f>IF(L41=('Table 1 - Total Costs'!L53), "OK", "Error")</f>
        <v>OK</v>
      </c>
      <c r="M51" s="59"/>
      <c r="N51" s="99" t="str">
        <f>IF(N41=('Table 1 - Total Costs'!N53), "OK", "Error")</f>
        <v>OK</v>
      </c>
      <c r="O51" s="99" t="str">
        <f>IF(O41=('Table 1 - Total Costs'!O53), "OK", "Error")</f>
        <v>OK</v>
      </c>
      <c r="P51" s="99" t="str">
        <f>IF(P41=('Table 1 - Total Costs'!P53), "OK", "Error")</f>
        <v>OK</v>
      </c>
      <c r="Q51" s="99" t="str">
        <f>IF(Q41=('Table 1 - Total Costs'!Q53), "OK", "Error")</f>
        <v>OK</v>
      </c>
      <c r="R51" s="99" t="str">
        <f>IF(R41=('Table 1 - Total Costs'!R53), "OK", "Error")</f>
        <v>OK</v>
      </c>
    </row>
    <row r="52" spans="3:18">
      <c r="C52" s="57">
        <f>C51+1</f>
        <v>25</v>
      </c>
      <c r="D52" s="77" t="s">
        <v>119</v>
      </c>
      <c r="E52" s="57"/>
      <c r="F52" s="57"/>
      <c r="G52" s="8"/>
      <c r="H52" s="57" t="str">
        <f>IF(H42=('Table 1 - Total Costs'!H54), "OK", "Error")</f>
        <v>OK</v>
      </c>
      <c r="I52" s="57" t="str">
        <f>IF(I42=('Table 1 - Total Costs'!I54), "OK", "Error")</f>
        <v>OK</v>
      </c>
      <c r="J52" s="57" t="str">
        <f>IF(J42=('Table 1 - Total Costs'!J54), "OK", "Error")</f>
        <v>OK</v>
      </c>
      <c r="K52" s="57" t="str">
        <f>IF(K42=('Table 1 - Total Costs'!K54), "OK", "Error")</f>
        <v>OK</v>
      </c>
      <c r="L52" s="57" t="str">
        <f>IF(L42=('Table 1 - Total Costs'!L54), "OK", "Error")</f>
        <v>OK</v>
      </c>
      <c r="M52" s="59"/>
      <c r="N52" s="99" t="str">
        <f>IF(N42=('Table 1 - Total Costs'!N54), "OK", "Error")</f>
        <v>OK</v>
      </c>
      <c r="O52" s="99" t="str">
        <f>IF(O42=('Table 1 - Total Costs'!O54), "OK", "Error")</f>
        <v>OK</v>
      </c>
      <c r="P52" s="99" t="str">
        <f>IF(P42=('Table 1 - Total Costs'!P54), "OK", "Error")</f>
        <v>OK</v>
      </c>
      <c r="Q52" s="99" t="str">
        <f>IF(Q42=('Table 1 - Total Costs'!Q54), "OK", "Error")</f>
        <v>OK</v>
      </c>
      <c r="R52" s="99" t="str">
        <f>IF(R42=('Table 1 - Total Costs'!R54), "OK", "Error")</f>
        <v>OK</v>
      </c>
    </row>
    <row r="53" spans="3:18">
      <c r="C53" s="57">
        <f>C52+1</f>
        <v>26</v>
      </c>
      <c r="D53" s="77" t="s">
        <v>258</v>
      </c>
      <c r="E53" s="57"/>
      <c r="F53" s="57"/>
      <c r="G53" s="8"/>
      <c r="H53" s="57" t="str">
        <f>IF(H43=('Table 1 - Total Costs'!H55), "OK", "Error")</f>
        <v>OK</v>
      </c>
      <c r="I53" s="57" t="str">
        <f>IF(I43=('Table 1 - Total Costs'!I55), "OK", "Error")</f>
        <v>OK</v>
      </c>
      <c r="J53" s="57" t="str">
        <f>IF(J43=('Table 1 - Total Costs'!J55), "OK", "Error")</f>
        <v>OK</v>
      </c>
      <c r="K53" s="57" t="str">
        <f>IF(K43=('Table 1 - Total Costs'!K55), "OK", "Error")</f>
        <v>OK</v>
      </c>
      <c r="L53" s="57" t="str">
        <f>IF(L43=('Table 1 - Total Costs'!L55), "OK", "Error")</f>
        <v>OK</v>
      </c>
      <c r="M53" s="59"/>
      <c r="N53" s="99" t="str">
        <f>IF(N43=('Table 1 - Total Costs'!N55), "OK", "Error")</f>
        <v>OK</v>
      </c>
      <c r="O53" s="99" t="str">
        <f>IF(O43=('Table 1 - Total Costs'!O55), "OK", "Error")</f>
        <v>OK</v>
      </c>
      <c r="P53" s="99" t="str">
        <f>IF(P43=('Table 1 - Total Costs'!P55), "OK", "Error")</f>
        <v>OK</v>
      </c>
      <c r="Q53" s="99" t="str">
        <f>IF(Q43=('Table 1 - Total Costs'!Q55), "OK", "Error")</f>
        <v>OK</v>
      </c>
      <c r="R53" s="99" t="str">
        <f>IF(R43=('Table 1 - Total Costs'!R55), "OK", "Error")</f>
        <v>OK</v>
      </c>
    </row>
    <row r="65" s="129" customFormat="1" hidden="1"/>
    <row r="66" s="129" customFormat="1" hidden="1"/>
    <row r="67" s="129" customFormat="1" hidden="1"/>
    <row r="68" s="129" customFormat="1" hidden="1"/>
    <row r="69" s="129" customFormat="1" hidden="1"/>
    <row r="70" s="129" customFormat="1" hidden="1"/>
    <row r="71" s="129" customFormat="1" hidden="1"/>
    <row r="72" s="129" customFormat="1" hidden="1"/>
    <row r="73" s="129" customFormat="1" hidden="1"/>
    <row r="74" s="129" customFormat="1" hidden="1"/>
    <row r="75" s="129" customFormat="1" hidden="1"/>
    <row r="76" s="129" customFormat="1" hidden="1"/>
    <row r="77" s="129" customFormat="1" hidden="1"/>
    <row r="78" s="129" customFormat="1" hidden="1"/>
  </sheetData>
  <mergeCells count="11">
    <mergeCell ref="O7:O9"/>
    <mergeCell ref="P7:P9"/>
    <mergeCell ref="Q7:Q9"/>
    <mergeCell ref="R7:R9"/>
    <mergeCell ref="N5:R5"/>
    <mergeCell ref="N7:N9"/>
    <mergeCell ref="K7:K9"/>
    <mergeCell ref="I7:I9"/>
    <mergeCell ref="H7:H9"/>
    <mergeCell ref="L7:L9"/>
    <mergeCell ref="J7:J9"/>
  </mergeCells>
  <pageMargins left="0.70866141732283472" right="0.70866141732283472" top="0.74803149606299213" bottom="0.74803149606299213" header="0.31496062992125978" footer="0.31496062992125978"/>
  <pageSetup paperSize="8" scale="99" orientation="landscape" horizontalDpi="300" verticalDpi="30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autoPageBreaks="0" fitToPage="1"/>
  </sheetPr>
  <dimension ref="A1:W72"/>
  <sheetViews>
    <sheetView showGridLines="0" zoomScaleNormal="100" workbookViewId="0"/>
  </sheetViews>
  <sheetFormatPr defaultColWidth="0" defaultRowHeight="16.5" zeroHeight="1"/>
  <cols>
    <col min="1" max="1" width="1.84375" style="129" customWidth="1"/>
    <col min="2" max="2" width="2.69140625" style="129" customWidth="1"/>
    <col min="3" max="3" width="6.23046875" style="129" customWidth="1"/>
    <col min="4" max="4" width="25.69140625" style="129" customWidth="1"/>
    <col min="5" max="5" width="7.3046875" style="129" customWidth="1"/>
    <col min="6" max="7" width="4.69140625" style="129" customWidth="1"/>
    <col min="8" max="12" width="9.23046875" style="129" customWidth="1"/>
    <col min="13" max="13" width="2.3046875" style="129" customWidth="1"/>
    <col min="14" max="18" width="9.4609375" style="129" customWidth="1"/>
    <col min="19" max="19" width="11.07421875" style="129" customWidth="1"/>
    <col min="20" max="20" width="10.69140625" style="129" customWidth="1"/>
    <col min="21" max="21" width="11.69140625" style="129" customWidth="1"/>
    <col min="22" max="23" width="2.69140625" style="129" customWidth="1"/>
    <col min="24" max="24" width="8.84375" style="129" hidden="1" customWidth="1"/>
    <col min="25" max="16384" width="8.84375" style="129" hidden="1"/>
  </cols>
  <sheetData>
    <row r="1" spans="2:23" ht="18.75" customHeight="1" thickBot="1"/>
    <row r="2" spans="2:23">
      <c r="B2" s="30"/>
      <c r="C2" s="31"/>
      <c r="D2" s="5"/>
      <c r="E2" s="32"/>
      <c r="F2" s="32"/>
      <c r="G2" s="32"/>
      <c r="H2" s="32"/>
      <c r="I2" s="32"/>
      <c r="J2" s="32"/>
      <c r="K2" s="32"/>
      <c r="L2" s="32"/>
      <c r="M2" s="5"/>
      <c r="N2" s="5"/>
      <c r="O2" s="5"/>
      <c r="P2" s="5"/>
      <c r="Q2" s="5"/>
      <c r="R2" s="5"/>
      <c r="S2" s="5"/>
      <c r="T2" s="5"/>
      <c r="U2" s="5"/>
      <c r="V2" s="33"/>
      <c r="W2" s="8"/>
    </row>
    <row r="3" spans="2:23">
      <c r="B3" s="34"/>
      <c r="C3" s="10" t="s">
        <v>36</v>
      </c>
      <c r="D3" s="8"/>
      <c r="E3" s="12"/>
      <c r="F3" s="100"/>
      <c r="G3" s="100"/>
      <c r="H3" s="100"/>
      <c r="I3" s="100"/>
      <c r="J3" s="100"/>
      <c r="K3" s="35"/>
      <c r="L3" s="35"/>
      <c r="M3" s="8"/>
      <c r="N3" s="8"/>
      <c r="O3" s="8"/>
      <c r="P3" s="8"/>
      <c r="Q3" s="8"/>
      <c r="R3" s="8"/>
      <c r="S3" s="8"/>
      <c r="T3" s="8"/>
      <c r="U3" s="8"/>
      <c r="V3" s="36"/>
      <c r="W3" s="8"/>
    </row>
    <row r="4" spans="2:23">
      <c r="B4" s="34"/>
      <c r="C4" s="37" t="s">
        <v>260</v>
      </c>
      <c r="D4" s="8"/>
      <c r="E4" s="12"/>
      <c r="F4" s="100"/>
      <c r="G4" s="100"/>
      <c r="H4" s="100"/>
      <c r="I4" s="100"/>
      <c r="J4" s="100"/>
      <c r="K4" s="35"/>
      <c r="L4" s="35"/>
      <c r="M4" s="8"/>
      <c r="N4" s="8"/>
      <c r="O4" s="8"/>
      <c r="P4" s="8"/>
      <c r="Q4" s="8"/>
      <c r="R4" s="8"/>
      <c r="S4" s="8"/>
      <c r="T4" s="8"/>
      <c r="U4" s="8"/>
      <c r="V4" s="36"/>
      <c r="W4" s="8"/>
    </row>
    <row r="5" spans="2:23">
      <c r="B5" s="34"/>
      <c r="C5" s="10"/>
      <c r="D5" s="8"/>
      <c r="E5" s="12"/>
      <c r="F5" s="12"/>
      <c r="G5" s="12"/>
      <c r="H5" s="8"/>
      <c r="I5" s="8"/>
      <c r="J5" s="8"/>
      <c r="K5" s="8"/>
      <c r="L5" s="8"/>
      <c r="M5" s="8"/>
      <c r="N5" s="192" t="str">
        <f>Inflation!$N$5</f>
        <v>Transmission Price Control 2027</v>
      </c>
      <c r="O5" s="188"/>
      <c r="P5" s="188"/>
      <c r="Q5" s="188"/>
      <c r="R5" s="193"/>
      <c r="S5" s="121"/>
      <c r="T5" s="121"/>
      <c r="U5" s="121"/>
      <c r="V5" s="36"/>
      <c r="W5" s="8"/>
    </row>
    <row r="6" spans="2:23" s="22" customFormat="1">
      <c r="B6" s="38"/>
      <c r="C6" s="39"/>
      <c r="D6" s="12"/>
      <c r="E6" s="12"/>
      <c r="F6" s="132"/>
      <c r="G6" s="12"/>
      <c r="H6" s="64">
        <f>Inflation!$H$6</f>
        <v>-5</v>
      </c>
      <c r="I6" s="64">
        <f>Inflation!$I$6</f>
        <v>-4</v>
      </c>
      <c r="J6" s="64">
        <f>Inflation!$J$6</f>
        <v>-3</v>
      </c>
      <c r="K6" s="64">
        <f>Inflation!$K$6</f>
        <v>-2</v>
      </c>
      <c r="L6" s="64">
        <f>Inflation!$L$6</f>
        <v>-1</v>
      </c>
      <c r="M6" s="41"/>
      <c r="N6" s="64">
        <f>Inflation!$N$6</f>
        <v>1</v>
      </c>
      <c r="O6" s="64">
        <f>Inflation!$O$6</f>
        <v>2</v>
      </c>
      <c r="P6" s="64">
        <f>Inflation!$P$6</f>
        <v>3</v>
      </c>
      <c r="Q6" s="64">
        <f>Inflation!$Q$6</f>
        <v>4</v>
      </c>
      <c r="R6" s="64">
        <f>Inflation!$R$6</f>
        <v>5</v>
      </c>
      <c r="S6" s="40">
        <v>11</v>
      </c>
      <c r="T6" s="40">
        <v>12</v>
      </c>
      <c r="U6" s="40">
        <v>13</v>
      </c>
      <c r="V6" s="42"/>
      <c r="W6" s="12"/>
    </row>
    <row r="7" spans="2:23">
      <c r="B7" s="34"/>
      <c r="C7" s="43"/>
      <c r="D7" s="44"/>
      <c r="E7" s="45"/>
      <c r="F7" s="45"/>
      <c r="G7" s="12"/>
      <c r="H7" s="190" t="str">
        <f>Inflation!$H$7</f>
        <v>GAS
YEAR
2022-23</v>
      </c>
      <c r="I7" s="190" t="str">
        <f>Inflation!$I$7</f>
        <v>GAS
YEAR
2023-24</v>
      </c>
      <c r="J7" s="190" t="str">
        <f>Inflation!$J$7</f>
        <v>GAS
YEAR
2024-25</v>
      </c>
      <c r="K7" s="190" t="str">
        <f>Inflation!$K$7</f>
        <v>GAS
YEAR
2025-26</v>
      </c>
      <c r="L7" s="190" t="str">
        <f>Inflation!$L$7</f>
        <v>GAS
YEAR
2026-27</v>
      </c>
      <c r="M7" s="65"/>
      <c r="N7" s="190" t="str">
        <f>Inflation!$N$7</f>
        <v>GAS
YEAR
2027-28</v>
      </c>
      <c r="O7" s="190" t="str">
        <f>Inflation!$O$7</f>
        <v>GAS
YEAR
2028-29</v>
      </c>
      <c r="P7" s="190" t="str">
        <f>Inflation!$P$7</f>
        <v>GAS
YEAR
2029-30</v>
      </c>
      <c r="Q7" s="190" t="str">
        <f>Inflation!$Q$7</f>
        <v>GAS
YEAR
2030-31</v>
      </c>
      <c r="R7" s="190" t="str">
        <f>Inflation!$R$7</f>
        <v>GAS
YEAR
2031-32</v>
      </c>
      <c r="S7" s="190" t="s">
        <v>261</v>
      </c>
      <c r="T7" s="190" t="s">
        <v>262</v>
      </c>
      <c r="U7" s="195" t="s">
        <v>263</v>
      </c>
      <c r="V7" s="36"/>
      <c r="W7" s="8"/>
    </row>
    <row r="8" spans="2:23">
      <c r="B8" s="34"/>
      <c r="C8" s="47"/>
      <c r="D8" s="48" t="s">
        <v>49</v>
      </c>
      <c r="E8" s="130" t="s">
        <v>50</v>
      </c>
      <c r="F8" s="130" t="s">
        <v>51</v>
      </c>
      <c r="G8" s="39"/>
      <c r="H8" s="186"/>
      <c r="I8" s="186"/>
      <c r="J8" s="186"/>
      <c r="K8" s="186"/>
      <c r="L8" s="186"/>
      <c r="M8" s="65"/>
      <c r="N8" s="186"/>
      <c r="O8" s="186"/>
      <c r="P8" s="186"/>
      <c r="Q8" s="186"/>
      <c r="R8" s="186"/>
      <c r="S8" s="186"/>
      <c r="T8" s="186"/>
      <c r="U8" s="186"/>
      <c r="V8" s="36"/>
      <c r="W8" s="8"/>
    </row>
    <row r="9" spans="2:23">
      <c r="B9" s="34"/>
      <c r="C9" s="49"/>
      <c r="D9" s="50"/>
      <c r="E9" s="51"/>
      <c r="F9" s="51"/>
      <c r="G9" s="12"/>
      <c r="H9" s="191"/>
      <c r="I9" s="191"/>
      <c r="J9" s="191"/>
      <c r="K9" s="191"/>
      <c r="L9" s="191"/>
      <c r="M9" s="66"/>
      <c r="N9" s="191"/>
      <c r="O9" s="191"/>
      <c r="P9" s="191"/>
      <c r="Q9" s="191"/>
      <c r="R9" s="191"/>
      <c r="S9" s="191"/>
      <c r="T9" s="191"/>
      <c r="U9" s="191"/>
      <c r="V9" s="36"/>
      <c r="W9" s="8"/>
    </row>
    <row r="10" spans="2:23">
      <c r="B10" s="34"/>
      <c r="C10" s="8"/>
      <c r="D10" s="8"/>
      <c r="E10" s="12"/>
      <c r="F10" s="12"/>
      <c r="G10" s="12"/>
      <c r="H10" s="12"/>
      <c r="I10" s="12"/>
      <c r="J10" s="12"/>
      <c r="K10" s="12"/>
      <c r="L10" s="12"/>
      <c r="M10" s="39"/>
      <c r="N10" s="39"/>
      <c r="O10" s="39"/>
      <c r="P10" s="39"/>
      <c r="Q10" s="39"/>
      <c r="R10" s="39"/>
      <c r="S10" s="39"/>
      <c r="T10" s="39"/>
      <c r="U10" s="39"/>
      <c r="V10" s="36"/>
      <c r="W10" s="8"/>
    </row>
    <row r="11" spans="2:23">
      <c r="B11" s="34"/>
      <c r="C11" s="54" t="s">
        <v>52</v>
      </c>
      <c r="D11" s="55" t="s">
        <v>264</v>
      </c>
      <c r="E11" s="56"/>
      <c r="F11" s="8"/>
      <c r="G11" s="8"/>
      <c r="H11" s="8"/>
      <c r="I11" s="8"/>
      <c r="J11" s="8"/>
      <c r="K11" s="8"/>
      <c r="L11" s="8"/>
      <c r="M11" s="39"/>
      <c r="N11" s="39"/>
      <c r="O11" s="39"/>
      <c r="P11" s="39"/>
      <c r="Q11" s="39"/>
      <c r="R11" s="39"/>
      <c r="S11" s="39"/>
      <c r="T11" s="39"/>
      <c r="U11" s="39"/>
      <c r="V11" s="36"/>
      <c r="W11" s="8"/>
    </row>
    <row r="12" spans="2:23">
      <c r="B12" s="34"/>
      <c r="C12" s="57" t="s">
        <v>265</v>
      </c>
      <c r="D12" s="110" t="s">
        <v>266</v>
      </c>
      <c r="E12" s="57" t="s">
        <v>82</v>
      </c>
      <c r="F12" s="57">
        <v>3</v>
      </c>
      <c r="G12" s="12"/>
      <c r="H12" s="155"/>
      <c r="I12" s="155"/>
      <c r="J12" s="155"/>
      <c r="K12" s="158"/>
      <c r="L12" s="158"/>
      <c r="M12" s="122"/>
      <c r="N12" s="158"/>
      <c r="O12" s="158"/>
      <c r="P12" s="158"/>
      <c r="Q12" s="158"/>
      <c r="R12" s="158"/>
      <c r="S12" s="176"/>
      <c r="T12" s="176"/>
      <c r="U12" s="123"/>
      <c r="V12" s="36"/>
      <c r="W12" s="8"/>
    </row>
    <row r="13" spans="2:23">
      <c r="B13" s="34"/>
      <c r="C13" s="57" t="s">
        <v>267</v>
      </c>
      <c r="D13" s="110" t="s">
        <v>268</v>
      </c>
      <c r="E13" s="57" t="s">
        <v>82</v>
      </c>
      <c r="F13" s="57">
        <v>3</v>
      </c>
      <c r="G13" s="12"/>
      <c r="H13" s="155"/>
      <c r="I13" s="155"/>
      <c r="J13" s="155"/>
      <c r="K13" s="158"/>
      <c r="L13" s="158"/>
      <c r="M13" s="122"/>
      <c r="N13" s="158"/>
      <c r="O13" s="158"/>
      <c r="P13" s="158"/>
      <c r="Q13" s="158"/>
      <c r="R13" s="158"/>
      <c r="S13" s="176"/>
      <c r="T13" s="176"/>
      <c r="U13" s="123"/>
      <c r="V13" s="36"/>
      <c r="W13" s="8"/>
    </row>
    <row r="14" spans="2:23">
      <c r="B14" s="34"/>
      <c r="C14" s="57" t="s">
        <v>269</v>
      </c>
      <c r="D14" s="110" t="s">
        <v>270</v>
      </c>
      <c r="E14" s="57" t="s">
        <v>82</v>
      </c>
      <c r="F14" s="57">
        <v>3</v>
      </c>
      <c r="G14" s="12"/>
      <c r="H14" s="155"/>
      <c r="I14" s="155"/>
      <c r="J14" s="155"/>
      <c r="K14" s="158"/>
      <c r="L14" s="158"/>
      <c r="M14" s="122"/>
      <c r="N14" s="158"/>
      <c r="O14" s="158"/>
      <c r="P14" s="158"/>
      <c r="Q14" s="158"/>
      <c r="R14" s="158"/>
      <c r="S14" s="176"/>
      <c r="T14" s="176"/>
      <c r="U14" s="123"/>
      <c r="V14" s="36"/>
      <c r="W14" s="8"/>
    </row>
    <row r="15" spans="2:23">
      <c r="B15" s="34"/>
      <c r="C15" s="57" t="s">
        <v>271</v>
      </c>
      <c r="D15" s="110" t="s">
        <v>272</v>
      </c>
      <c r="E15" s="57" t="s">
        <v>82</v>
      </c>
      <c r="F15" s="57">
        <v>3</v>
      </c>
      <c r="G15" s="12"/>
      <c r="H15" s="155"/>
      <c r="I15" s="155"/>
      <c r="J15" s="155"/>
      <c r="K15" s="158"/>
      <c r="L15" s="158"/>
      <c r="M15" s="122"/>
      <c r="N15" s="158"/>
      <c r="O15" s="158"/>
      <c r="P15" s="158"/>
      <c r="Q15" s="158"/>
      <c r="R15" s="158"/>
      <c r="S15" s="176"/>
      <c r="T15" s="176"/>
      <c r="U15" s="123"/>
      <c r="V15" s="36"/>
      <c r="W15" s="8"/>
    </row>
    <row r="16" spans="2:23">
      <c r="B16" s="34"/>
      <c r="C16" s="57" t="s">
        <v>273</v>
      </c>
      <c r="D16" s="110" t="s">
        <v>274</v>
      </c>
      <c r="E16" s="57" t="s">
        <v>82</v>
      </c>
      <c r="F16" s="57">
        <v>3</v>
      </c>
      <c r="G16" s="12"/>
      <c r="H16" s="155"/>
      <c r="I16" s="155"/>
      <c r="J16" s="155"/>
      <c r="K16" s="158"/>
      <c r="L16" s="158"/>
      <c r="M16" s="122"/>
      <c r="N16" s="158"/>
      <c r="O16" s="158"/>
      <c r="P16" s="158"/>
      <c r="Q16" s="158"/>
      <c r="R16" s="158"/>
      <c r="S16" s="176"/>
      <c r="T16" s="176"/>
      <c r="U16" s="123"/>
      <c r="V16" s="36"/>
      <c r="W16" s="8"/>
    </row>
    <row r="17" spans="1:23">
      <c r="B17" s="34"/>
      <c r="C17" s="57" t="s">
        <v>275</v>
      </c>
      <c r="D17" s="58"/>
      <c r="E17" s="57" t="s">
        <v>82</v>
      </c>
      <c r="F17" s="57">
        <v>3</v>
      </c>
      <c r="G17" s="12"/>
      <c r="H17" s="155"/>
      <c r="I17" s="155"/>
      <c r="J17" s="155"/>
      <c r="K17" s="158"/>
      <c r="L17" s="158"/>
      <c r="M17" s="122"/>
      <c r="N17" s="158"/>
      <c r="O17" s="158"/>
      <c r="P17" s="158"/>
      <c r="Q17" s="158"/>
      <c r="R17" s="158"/>
      <c r="S17" s="176"/>
      <c r="T17" s="176"/>
      <c r="U17" s="123"/>
      <c r="V17" s="36"/>
      <c r="W17" s="8"/>
    </row>
    <row r="18" spans="1:23">
      <c r="B18" s="34"/>
      <c r="C18" s="57" t="s">
        <v>276</v>
      </c>
      <c r="D18" s="58"/>
      <c r="E18" s="57" t="s">
        <v>82</v>
      </c>
      <c r="F18" s="57">
        <v>3</v>
      </c>
      <c r="G18" s="12"/>
      <c r="H18" s="155"/>
      <c r="I18" s="155"/>
      <c r="J18" s="155"/>
      <c r="K18" s="158"/>
      <c r="L18" s="158"/>
      <c r="M18" s="122"/>
      <c r="N18" s="158"/>
      <c r="O18" s="158"/>
      <c r="P18" s="158"/>
      <c r="Q18" s="158"/>
      <c r="R18" s="158"/>
      <c r="S18" s="176"/>
      <c r="T18" s="176"/>
      <c r="U18" s="123"/>
      <c r="V18" s="36"/>
      <c r="W18" s="8"/>
    </row>
    <row r="19" spans="1:23">
      <c r="B19" s="34"/>
      <c r="C19" s="57" t="s">
        <v>277</v>
      </c>
      <c r="D19" s="58"/>
      <c r="E19" s="57" t="s">
        <v>82</v>
      </c>
      <c r="F19" s="57">
        <v>3</v>
      </c>
      <c r="G19" s="12"/>
      <c r="H19" s="155"/>
      <c r="I19" s="155"/>
      <c r="J19" s="155"/>
      <c r="K19" s="158"/>
      <c r="L19" s="158"/>
      <c r="M19" s="122"/>
      <c r="N19" s="158"/>
      <c r="O19" s="158"/>
      <c r="P19" s="158"/>
      <c r="Q19" s="158"/>
      <c r="R19" s="158"/>
      <c r="S19" s="176"/>
      <c r="T19" s="176"/>
      <c r="U19" s="123"/>
      <c r="V19" s="36"/>
      <c r="W19" s="8"/>
    </row>
    <row r="20" spans="1:23">
      <c r="B20" s="34"/>
      <c r="C20" s="57" t="s">
        <v>278</v>
      </c>
      <c r="D20" s="58"/>
      <c r="E20" s="57" t="s">
        <v>82</v>
      </c>
      <c r="F20" s="57">
        <v>3</v>
      </c>
      <c r="G20" s="12"/>
      <c r="H20" s="155"/>
      <c r="I20" s="155"/>
      <c r="J20" s="155"/>
      <c r="K20" s="158"/>
      <c r="L20" s="158"/>
      <c r="M20" s="122"/>
      <c r="N20" s="158"/>
      <c r="O20" s="158"/>
      <c r="P20" s="158"/>
      <c r="Q20" s="158"/>
      <c r="R20" s="158"/>
      <c r="S20" s="176"/>
      <c r="T20" s="176"/>
      <c r="U20" s="123"/>
      <c r="V20" s="36"/>
      <c r="W20" s="8"/>
    </row>
    <row r="21" spans="1:23">
      <c r="B21" s="34"/>
      <c r="C21" s="57" t="s">
        <v>279</v>
      </c>
      <c r="D21" s="58"/>
      <c r="E21" s="57" t="s">
        <v>82</v>
      </c>
      <c r="F21" s="57">
        <v>3</v>
      </c>
      <c r="G21" s="12"/>
      <c r="H21" s="155"/>
      <c r="I21" s="155"/>
      <c r="J21" s="155"/>
      <c r="K21" s="158"/>
      <c r="L21" s="158"/>
      <c r="M21" s="122"/>
      <c r="N21" s="158"/>
      <c r="O21" s="158"/>
      <c r="P21" s="158"/>
      <c r="Q21" s="158"/>
      <c r="R21" s="158"/>
      <c r="S21" s="176"/>
      <c r="T21" s="176"/>
      <c r="U21" s="123"/>
      <c r="V21" s="36"/>
      <c r="W21" s="8"/>
    </row>
    <row r="22" spans="1:23">
      <c r="B22" s="34"/>
      <c r="C22" s="57" t="s">
        <v>280</v>
      </c>
      <c r="D22" s="58"/>
      <c r="E22" s="57" t="s">
        <v>82</v>
      </c>
      <c r="F22" s="57">
        <v>3</v>
      </c>
      <c r="G22" s="12"/>
      <c r="H22" s="155"/>
      <c r="I22" s="155"/>
      <c r="J22" s="155"/>
      <c r="K22" s="158"/>
      <c r="L22" s="158"/>
      <c r="M22" s="122"/>
      <c r="N22" s="158"/>
      <c r="O22" s="158"/>
      <c r="P22" s="158"/>
      <c r="Q22" s="158"/>
      <c r="R22" s="158"/>
      <c r="S22" s="176"/>
      <c r="T22" s="176"/>
      <c r="U22" s="123"/>
      <c r="V22" s="36"/>
      <c r="W22" s="8"/>
    </row>
    <row r="23" spans="1:23">
      <c r="B23" s="34"/>
      <c r="C23" s="57">
        <v>2</v>
      </c>
      <c r="D23" s="58" t="s">
        <v>281</v>
      </c>
      <c r="E23" s="57" t="s">
        <v>82</v>
      </c>
      <c r="F23" s="57">
        <v>3</v>
      </c>
      <c r="G23" s="12"/>
      <c r="H23" s="160">
        <f>SUM(H12:H22)</f>
        <v>0</v>
      </c>
      <c r="I23" s="160">
        <f>SUM(I12:I22)</f>
        <v>0</v>
      </c>
      <c r="J23" s="160">
        <f>SUM(J12:J22)</f>
        <v>0</v>
      </c>
      <c r="K23" s="160">
        <f>SUM(K12:K22)</f>
        <v>0</v>
      </c>
      <c r="L23" s="160">
        <f>SUM(L12:L22)</f>
        <v>0</v>
      </c>
      <c r="M23" s="122"/>
      <c r="N23" s="161">
        <f>SUM(N12:N22)</f>
        <v>0</v>
      </c>
      <c r="O23" s="161">
        <f>SUM(O12:O22)</f>
        <v>0</v>
      </c>
      <c r="P23" s="161">
        <f>SUM(P12:P22)</f>
        <v>0</v>
      </c>
      <c r="Q23" s="161">
        <f>SUM(Q12:Q22)</f>
        <v>0</v>
      </c>
      <c r="R23" s="161">
        <f>SUM(R12:R22)</f>
        <v>0</v>
      </c>
      <c r="S23" s="177"/>
      <c r="T23" s="177"/>
      <c r="U23" s="105"/>
      <c r="V23" s="36"/>
      <c r="W23" s="8"/>
    </row>
    <row r="24" spans="1:23" ht="18.75" customHeight="1" thickBot="1">
      <c r="A24" s="9"/>
      <c r="B24" s="18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20"/>
      <c r="W24" s="8"/>
    </row>
    <row r="26" spans="1:23" ht="18.75" customHeight="1" thickBot="1"/>
    <row r="27" spans="1:23">
      <c r="B27" s="81"/>
      <c r="C27" s="82"/>
      <c r="D27" s="83"/>
      <c r="E27" s="84"/>
      <c r="F27" s="84"/>
      <c r="G27" s="83"/>
      <c r="H27" s="83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6"/>
    </row>
    <row r="28" spans="1:23">
      <c r="B28" s="85"/>
      <c r="C28" s="60" t="s">
        <v>60</v>
      </c>
      <c r="D28" s="61"/>
      <c r="E28" s="62"/>
      <c r="F28" s="86"/>
      <c r="G28" s="61"/>
      <c r="H28" s="61"/>
      <c r="V28" s="9"/>
    </row>
    <row r="29" spans="1:23">
      <c r="B29" s="85"/>
      <c r="C29" s="87"/>
      <c r="D29" s="61"/>
      <c r="E29" s="62"/>
      <c r="F29" s="86"/>
      <c r="G29" s="61"/>
      <c r="H29" s="61"/>
      <c r="V29" s="9"/>
    </row>
    <row r="30" spans="1:23">
      <c r="B30" s="85"/>
      <c r="C30" s="60"/>
      <c r="D30" s="61"/>
      <c r="E30" s="62"/>
      <c r="F30" s="62"/>
      <c r="G30" s="61"/>
      <c r="H30" s="8"/>
      <c r="I30" s="8"/>
      <c r="J30" s="8"/>
      <c r="K30" s="8"/>
      <c r="L30" s="8"/>
      <c r="M30" s="8"/>
      <c r="N30" s="192" t="str">
        <f>Inflation!$N$5</f>
        <v>Transmission Price Control 2027</v>
      </c>
      <c r="O30" s="188"/>
      <c r="P30" s="188"/>
      <c r="Q30" s="188"/>
      <c r="R30" s="193"/>
      <c r="V30" s="9"/>
    </row>
    <row r="31" spans="1:23">
      <c r="B31" s="88"/>
      <c r="C31" s="63"/>
      <c r="D31" s="62"/>
      <c r="E31" s="62"/>
      <c r="F31" s="62"/>
      <c r="G31" s="62"/>
      <c r="H31" s="64">
        <f>Inflation!$H$6</f>
        <v>-5</v>
      </c>
      <c r="I31" s="64">
        <f>Inflation!$I$6</f>
        <v>-4</v>
      </c>
      <c r="J31" s="64">
        <f>Inflation!$J$6</f>
        <v>-3</v>
      </c>
      <c r="K31" s="64">
        <f>Inflation!$K$6</f>
        <v>-2</v>
      </c>
      <c r="L31" s="64">
        <f>Inflation!$L$6</f>
        <v>-1</v>
      </c>
      <c r="M31" s="41"/>
      <c r="N31" s="64">
        <f>Inflation!$N$6</f>
        <v>1</v>
      </c>
      <c r="O31" s="64">
        <f>Inflation!$O$6</f>
        <v>2</v>
      </c>
      <c r="P31" s="64">
        <f>Inflation!$P$6</f>
        <v>3</v>
      </c>
      <c r="Q31" s="64">
        <f>Inflation!$Q$6</f>
        <v>4</v>
      </c>
      <c r="R31" s="64">
        <f>Inflation!$R$6</f>
        <v>5</v>
      </c>
      <c r="V31" s="9"/>
    </row>
    <row r="32" spans="1:23">
      <c r="B32" s="85"/>
      <c r="C32" s="43"/>
      <c r="D32" s="44"/>
      <c r="E32" s="45"/>
      <c r="F32" s="45"/>
      <c r="G32" s="61"/>
      <c r="H32" s="190" t="str">
        <f>Inflation!$H$7</f>
        <v>GAS
YEAR
2022-23</v>
      </c>
      <c r="I32" s="190" t="str">
        <f>Inflation!$I$7</f>
        <v>GAS
YEAR
2023-24</v>
      </c>
      <c r="J32" s="190" t="str">
        <f>Inflation!$J$7</f>
        <v>GAS
YEAR
2024-25</v>
      </c>
      <c r="K32" s="190" t="str">
        <f>Inflation!$K$7</f>
        <v>GAS
YEAR
2025-26</v>
      </c>
      <c r="L32" s="190" t="str">
        <f>Inflation!$L$7</f>
        <v>GAS
YEAR
2026-27</v>
      </c>
      <c r="M32" s="65"/>
      <c r="N32" s="190" t="str">
        <f>Inflation!$N$7</f>
        <v>GAS
YEAR
2027-28</v>
      </c>
      <c r="O32" s="190" t="str">
        <f>Inflation!$O$7</f>
        <v>GAS
YEAR
2028-29</v>
      </c>
      <c r="P32" s="190" t="str">
        <f>Inflation!$P$7</f>
        <v>GAS
YEAR
2029-30</v>
      </c>
      <c r="Q32" s="190" t="str">
        <f>Inflation!$Q$7</f>
        <v>GAS
YEAR
2030-31</v>
      </c>
      <c r="R32" s="190" t="str">
        <f>Inflation!$R$7</f>
        <v>GAS
YEAR
2031-32</v>
      </c>
      <c r="V32" s="9"/>
    </row>
    <row r="33" spans="2:22">
      <c r="B33" s="85"/>
      <c r="C33" s="47"/>
      <c r="D33" s="48" t="s">
        <v>49</v>
      </c>
      <c r="E33" s="130" t="s">
        <v>50</v>
      </c>
      <c r="F33" s="130" t="s">
        <v>51</v>
      </c>
      <c r="G33" s="61"/>
      <c r="H33" s="186"/>
      <c r="I33" s="186"/>
      <c r="J33" s="186"/>
      <c r="K33" s="186"/>
      <c r="L33" s="186"/>
      <c r="M33" s="65"/>
      <c r="N33" s="186"/>
      <c r="O33" s="186"/>
      <c r="P33" s="186"/>
      <c r="Q33" s="186"/>
      <c r="R33" s="186"/>
      <c r="V33" s="9"/>
    </row>
    <row r="34" spans="2:22">
      <c r="B34" s="85"/>
      <c r="C34" s="49"/>
      <c r="D34" s="50"/>
      <c r="E34" s="51"/>
      <c r="F34" s="51"/>
      <c r="G34" s="61"/>
      <c r="H34" s="191"/>
      <c r="I34" s="191"/>
      <c r="J34" s="191"/>
      <c r="K34" s="191"/>
      <c r="L34" s="191"/>
      <c r="M34" s="66"/>
      <c r="N34" s="191"/>
      <c r="O34" s="191"/>
      <c r="P34" s="191"/>
      <c r="Q34" s="191"/>
      <c r="R34" s="191"/>
      <c r="V34" s="9"/>
    </row>
    <row r="35" spans="2:22">
      <c r="B35" s="89"/>
      <c r="C35" s="67"/>
      <c r="D35" s="67"/>
      <c r="E35" s="67"/>
      <c r="F35" s="67"/>
      <c r="G35" s="67"/>
      <c r="H35" s="67"/>
      <c r="V35" s="9"/>
    </row>
    <row r="36" spans="2:22">
      <c r="B36" s="89"/>
      <c r="C36" s="54" t="s">
        <v>70</v>
      </c>
      <c r="D36" s="71" t="s">
        <v>12</v>
      </c>
      <c r="E36" s="62"/>
      <c r="F36" s="62"/>
      <c r="G36" s="61"/>
      <c r="H36" s="61"/>
      <c r="V36" s="9"/>
    </row>
    <row r="37" spans="2:22">
      <c r="B37" s="89"/>
      <c r="C37" s="57">
        <f>C23+1</f>
        <v>3</v>
      </c>
      <c r="D37" s="58" t="s">
        <v>129</v>
      </c>
      <c r="E37" s="90" t="s">
        <v>56</v>
      </c>
      <c r="F37" s="90">
        <v>1</v>
      </c>
      <c r="G37" s="61"/>
      <c r="H37" s="105"/>
      <c r="I37" s="153"/>
      <c r="J37" s="153"/>
      <c r="K37" s="153"/>
      <c r="L37" s="163">
        <f>'Frontier Shift'!$L$30</f>
        <v>2.1135451561678953E-2</v>
      </c>
      <c r="M37" s="59"/>
      <c r="N37" s="163">
        <f>'Frontier Shift'!$N$30</f>
        <v>2.0268220774132262E-2</v>
      </c>
      <c r="O37" s="163">
        <f>'Frontier Shift'!$O$30</f>
        <v>2.0134022465991497E-2</v>
      </c>
      <c r="P37" s="163">
        <f>'Frontier Shift'!$P$30</f>
        <v>2.0605906547490616E-2</v>
      </c>
      <c r="Q37" s="163">
        <f>'Frontier Shift'!$Q$30</f>
        <v>1.8922248184602308E-2</v>
      </c>
      <c r="R37" s="163">
        <f>'Frontier Shift'!$R$30</f>
        <v>1.8922248184602308E-2</v>
      </c>
      <c r="V37" s="9"/>
    </row>
    <row r="38" spans="2:22">
      <c r="B38" s="91"/>
      <c r="C38" s="57">
        <f>C37+1</f>
        <v>4</v>
      </c>
      <c r="D38" s="92" t="s">
        <v>130</v>
      </c>
      <c r="E38" s="93" t="s">
        <v>56</v>
      </c>
      <c r="F38" s="93">
        <v>1</v>
      </c>
      <c r="G38" s="60"/>
      <c r="H38" s="106"/>
      <c r="I38" s="153"/>
      <c r="J38" s="153"/>
      <c r="K38" s="153"/>
      <c r="L38" s="163">
        <f>'Frontier Shift'!$L$31</f>
        <v>2.1135451561678953E-2</v>
      </c>
      <c r="M38" s="59"/>
      <c r="N38" s="163">
        <f>'Frontier Shift'!$N$31</f>
        <v>4.0975294337398105E-2</v>
      </c>
      <c r="O38" s="163">
        <f>'Frontier Shift'!$O$31</f>
        <v>6.0284319306649792E-2</v>
      </c>
      <c r="P38" s="163">
        <f>'Frontier Shift'!$P$31</f>
        <v>7.9648012804228507E-2</v>
      </c>
      <c r="Q38" s="163">
        <f>'Frontier Shift'!$Q$31</f>
        <v>9.7063141523138774E-2</v>
      </c>
      <c r="R38" s="163">
        <f>'Frontier Shift'!$R$31</f>
        <v>0.11414873685426308</v>
      </c>
      <c r="V38" s="9"/>
    </row>
    <row r="39" spans="2:22" ht="18.75" customHeight="1" thickBot="1">
      <c r="B39" s="94"/>
      <c r="C39" s="95"/>
      <c r="D39" s="95"/>
      <c r="E39" s="95"/>
      <c r="F39" s="95"/>
      <c r="G39" s="95"/>
      <c r="H39" s="95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20"/>
    </row>
    <row r="41" spans="2:22" ht="18.75" customHeight="1" thickBot="1"/>
    <row r="42" spans="2:22">
      <c r="B42" s="3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6"/>
    </row>
    <row r="43" spans="2:22">
      <c r="B43" s="7"/>
      <c r="C43" s="37" t="s">
        <v>282</v>
      </c>
      <c r="V43" s="9"/>
    </row>
    <row r="44" spans="2:22">
      <c r="B44" s="7"/>
      <c r="V44" s="9"/>
    </row>
    <row r="45" spans="2:22">
      <c r="B45" s="7"/>
      <c r="H45" s="8"/>
      <c r="I45" s="8"/>
      <c r="J45" s="8"/>
      <c r="K45" s="8"/>
      <c r="L45" s="8"/>
      <c r="M45" s="8"/>
      <c r="N45" s="192" t="str">
        <f>Inflation!$N$5</f>
        <v>Transmission Price Control 2027</v>
      </c>
      <c r="O45" s="188"/>
      <c r="P45" s="188"/>
      <c r="Q45" s="188"/>
      <c r="R45" s="193"/>
      <c r="V45" s="9"/>
    </row>
    <row r="46" spans="2:22">
      <c r="B46" s="7"/>
      <c r="H46" s="64">
        <f>Inflation!$H$6</f>
        <v>-5</v>
      </c>
      <c r="I46" s="64">
        <f>Inflation!$I$6</f>
        <v>-4</v>
      </c>
      <c r="J46" s="64">
        <f>Inflation!$J$6</f>
        <v>-3</v>
      </c>
      <c r="K46" s="64">
        <f>Inflation!$K$6</f>
        <v>-2</v>
      </c>
      <c r="L46" s="64">
        <f>Inflation!$L$6</f>
        <v>-1</v>
      </c>
      <c r="M46" s="41"/>
      <c r="N46" s="64">
        <f>Inflation!$N$6</f>
        <v>1</v>
      </c>
      <c r="O46" s="64">
        <f>Inflation!$O$6</f>
        <v>2</v>
      </c>
      <c r="P46" s="64">
        <f>Inflation!$P$6</f>
        <v>3</v>
      </c>
      <c r="Q46" s="64">
        <f>Inflation!$Q$6</f>
        <v>4</v>
      </c>
      <c r="R46" s="64">
        <f>Inflation!$R$6</f>
        <v>5</v>
      </c>
      <c r="V46" s="9"/>
    </row>
    <row r="47" spans="2:22">
      <c r="B47" s="7"/>
      <c r="C47" s="43"/>
      <c r="D47" s="44"/>
      <c r="E47" s="45"/>
      <c r="F47" s="45"/>
      <c r="H47" s="190" t="str">
        <f>Inflation!$H$7</f>
        <v>GAS
YEAR
2022-23</v>
      </c>
      <c r="I47" s="190" t="str">
        <f>Inflation!$I$7</f>
        <v>GAS
YEAR
2023-24</v>
      </c>
      <c r="J47" s="190" t="str">
        <f>Inflation!$J$7</f>
        <v>GAS
YEAR
2024-25</v>
      </c>
      <c r="K47" s="190" t="str">
        <f>Inflation!$K$7</f>
        <v>GAS
YEAR
2025-26</v>
      </c>
      <c r="L47" s="190" t="str">
        <f>Inflation!$L$7</f>
        <v>GAS
YEAR
2026-27</v>
      </c>
      <c r="M47" s="65"/>
      <c r="N47" s="190" t="str">
        <f>Inflation!$N$7</f>
        <v>GAS
YEAR
2027-28</v>
      </c>
      <c r="O47" s="190" t="str">
        <f>Inflation!$O$7</f>
        <v>GAS
YEAR
2028-29</v>
      </c>
      <c r="P47" s="190" t="str">
        <f>Inflation!$P$7</f>
        <v>GAS
YEAR
2029-30</v>
      </c>
      <c r="Q47" s="190" t="str">
        <f>Inflation!$Q$7</f>
        <v>GAS
YEAR
2030-31</v>
      </c>
      <c r="R47" s="190" t="str">
        <f>Inflation!$R$7</f>
        <v>GAS
YEAR
2031-32</v>
      </c>
      <c r="V47" s="9"/>
    </row>
    <row r="48" spans="2:22">
      <c r="B48" s="7"/>
      <c r="C48" s="47"/>
      <c r="D48" s="48" t="s">
        <v>49</v>
      </c>
      <c r="E48" s="130" t="s">
        <v>50</v>
      </c>
      <c r="F48" s="130" t="s">
        <v>51</v>
      </c>
      <c r="H48" s="186"/>
      <c r="I48" s="186"/>
      <c r="J48" s="186"/>
      <c r="K48" s="186"/>
      <c r="L48" s="186"/>
      <c r="M48" s="65"/>
      <c r="N48" s="186"/>
      <c r="O48" s="186"/>
      <c r="P48" s="186"/>
      <c r="Q48" s="186"/>
      <c r="R48" s="186"/>
      <c r="V48" s="9"/>
    </row>
    <row r="49" spans="2:23">
      <c r="B49" s="7"/>
      <c r="C49" s="49"/>
      <c r="D49" s="50"/>
      <c r="E49" s="51"/>
      <c r="F49" s="51"/>
      <c r="H49" s="191"/>
      <c r="I49" s="191"/>
      <c r="J49" s="191"/>
      <c r="K49" s="191"/>
      <c r="L49" s="191"/>
      <c r="M49" s="66"/>
      <c r="N49" s="191"/>
      <c r="O49" s="191"/>
      <c r="P49" s="191"/>
      <c r="Q49" s="191"/>
      <c r="R49" s="191"/>
      <c r="V49" s="9"/>
    </row>
    <row r="50" spans="2:23">
      <c r="B50" s="7"/>
      <c r="V50" s="9"/>
    </row>
    <row r="51" spans="2:23">
      <c r="B51" s="7"/>
      <c r="C51" s="54" t="s">
        <v>73</v>
      </c>
      <c r="D51" s="71" t="s">
        <v>124</v>
      </c>
      <c r="E51" s="12"/>
      <c r="F51" s="12"/>
      <c r="G51" s="8"/>
      <c r="H51" s="76"/>
      <c r="I51" s="76"/>
      <c r="J51" s="76"/>
      <c r="K51" s="76"/>
      <c r="L51" s="76"/>
      <c r="M51" s="76"/>
      <c r="N51" s="76"/>
      <c r="O51" s="76"/>
      <c r="P51" s="76"/>
      <c r="Q51" s="76"/>
      <c r="R51" s="76"/>
      <c r="V51" s="9"/>
    </row>
    <row r="52" spans="2:23">
      <c r="B52" s="7"/>
      <c r="C52" s="57">
        <f>C38+1</f>
        <v>5</v>
      </c>
      <c r="D52" s="58" t="s">
        <v>214</v>
      </c>
      <c r="E52" s="57" t="s">
        <v>82</v>
      </c>
      <c r="F52" s="57">
        <v>3</v>
      </c>
      <c r="G52" s="8"/>
      <c r="H52" s="164"/>
      <c r="I52" s="164"/>
      <c r="J52" s="164"/>
      <c r="K52" s="164"/>
      <c r="L52" s="164"/>
      <c r="M52" s="59"/>
      <c r="N52" s="160">
        <f>N23*(1-N38)</f>
        <v>0</v>
      </c>
      <c r="O52" s="160">
        <f>O23*(1-O38)</f>
        <v>0</v>
      </c>
      <c r="P52" s="160">
        <f>P23*(1-P38)</f>
        <v>0</v>
      </c>
      <c r="Q52" s="160">
        <f>Q23*(1-Q38)</f>
        <v>0</v>
      </c>
      <c r="R52" s="160">
        <f>R23*(1-R38)</f>
        <v>0</v>
      </c>
      <c r="V52" s="9"/>
    </row>
    <row r="53" spans="2:23" ht="18.75" customHeight="1" thickBot="1">
      <c r="B53" s="18"/>
      <c r="C53" s="96"/>
      <c r="D53" s="97"/>
      <c r="E53" s="96"/>
      <c r="F53" s="96"/>
      <c r="G53" s="98"/>
      <c r="H53" s="165"/>
      <c r="I53" s="165"/>
      <c r="J53" s="165"/>
      <c r="K53" s="165"/>
      <c r="L53" s="165"/>
      <c r="M53" s="98"/>
      <c r="N53" s="165"/>
      <c r="O53" s="165"/>
      <c r="P53" s="165"/>
      <c r="Q53" s="165"/>
      <c r="R53" s="165"/>
      <c r="S53" s="19"/>
      <c r="T53" s="19"/>
      <c r="U53" s="19"/>
      <c r="V53" s="20"/>
    </row>
    <row r="54" spans="2:23">
      <c r="C54" s="101" t="s">
        <v>133</v>
      </c>
      <c r="W54" s="8"/>
    </row>
    <row r="55" spans="2:23">
      <c r="C55" s="101"/>
      <c r="W55" s="8"/>
    </row>
    <row r="56" spans="2:23">
      <c r="C56" s="101"/>
      <c r="W56" s="8"/>
    </row>
    <row r="57" spans="2:23">
      <c r="C57" s="54" t="s">
        <v>134</v>
      </c>
      <c r="D57" s="71" t="s">
        <v>135</v>
      </c>
      <c r="E57" s="12"/>
      <c r="F57" s="12"/>
      <c r="G57" s="8"/>
      <c r="H57" s="76"/>
      <c r="I57" s="76"/>
      <c r="J57" s="76"/>
      <c r="K57" s="76"/>
      <c r="L57" s="76"/>
      <c r="M57" s="76"/>
      <c r="N57" s="76"/>
      <c r="O57" s="76"/>
      <c r="P57" s="76"/>
      <c r="Q57" s="76"/>
      <c r="R57" s="76"/>
    </row>
    <row r="58" spans="2:23">
      <c r="C58" s="57">
        <f>C52+1</f>
        <v>6</v>
      </c>
      <c r="D58" s="58" t="s">
        <v>88</v>
      </c>
      <c r="E58" s="57"/>
      <c r="F58" s="57"/>
      <c r="G58" s="8"/>
      <c r="H58" s="57" t="str">
        <f>IF(H23='Table 1 - Total Costs'!H19,"OK","Error")</f>
        <v>OK</v>
      </c>
      <c r="I58" s="57" t="str">
        <f>IF(I23='Table 1 - Total Costs'!I19,"OK","Error")</f>
        <v>OK</v>
      </c>
      <c r="J58" s="57" t="str">
        <f>IF(J23='Table 1 - Total Costs'!J19,"OK","Error")</f>
        <v>OK</v>
      </c>
      <c r="K58" s="57" t="str">
        <f>IF(K23='Table 1 - Total Costs'!K19,"OK","Error")</f>
        <v>OK</v>
      </c>
      <c r="L58" s="57" t="str">
        <f>IF(L23='Table 1 - Total Costs'!L19,"OK","Error")</f>
        <v>OK</v>
      </c>
      <c r="M58" s="59"/>
      <c r="N58" s="57" t="str">
        <f>IF(N23='Table 1 - Total Costs'!N19,"OK","Error")</f>
        <v>OK</v>
      </c>
      <c r="O58" s="57" t="str">
        <f>IF(O23='Table 1 - Total Costs'!O19,"OK","Error")</f>
        <v>OK</v>
      </c>
      <c r="P58" s="57" t="str">
        <f>IF(P23='Table 1 - Total Costs'!P19,"OK","Error")</f>
        <v>OK</v>
      </c>
      <c r="Q58" s="57" t="str">
        <f>IF(Q23='Table 1 - Total Costs'!Q19,"OK","Error")</f>
        <v>OK</v>
      </c>
      <c r="R58" s="57" t="str">
        <f>IF(R23='Table 1 - Total Costs'!R19,"OK","Error")</f>
        <v>OK</v>
      </c>
    </row>
    <row r="65" s="129" customFormat="1" hidden="1"/>
    <row r="66" s="129" customFormat="1" hidden="1"/>
    <row r="67" s="129" customFormat="1" hidden="1"/>
    <row r="68" s="129" customFormat="1" hidden="1"/>
    <row r="69" s="129" customFormat="1" hidden="1"/>
    <row r="70" s="129" customFormat="1" hidden="1"/>
    <row r="71" s="129" customFormat="1" hidden="1"/>
    <row r="72" s="129" customFormat="1" hidden="1"/>
  </sheetData>
  <mergeCells count="36">
    <mergeCell ref="S7:S9"/>
    <mergeCell ref="U7:U9"/>
    <mergeCell ref="O47:O49"/>
    <mergeCell ref="O32:O34"/>
    <mergeCell ref="P32:P34"/>
    <mergeCell ref="N45:R45"/>
    <mergeCell ref="R32:R34"/>
    <mergeCell ref="T7:T9"/>
    <mergeCell ref="R47:R49"/>
    <mergeCell ref="Q47:Q49"/>
    <mergeCell ref="P7:P9"/>
    <mergeCell ref="P47:P49"/>
    <mergeCell ref="N5:R5"/>
    <mergeCell ref="N7:N9"/>
    <mergeCell ref="L32:L34"/>
    <mergeCell ref="N32:N34"/>
    <mergeCell ref="L7:L9"/>
    <mergeCell ref="R7:R9"/>
    <mergeCell ref="N30:R30"/>
    <mergeCell ref="Q7:Q9"/>
    <mergeCell ref="Q32:Q34"/>
    <mergeCell ref="H32:H34"/>
    <mergeCell ref="H47:H49"/>
    <mergeCell ref="K7:K9"/>
    <mergeCell ref="O7:O9"/>
    <mergeCell ref="I47:I49"/>
    <mergeCell ref="I32:I34"/>
    <mergeCell ref="K32:K34"/>
    <mergeCell ref="I7:I9"/>
    <mergeCell ref="K47:K49"/>
    <mergeCell ref="J32:J34"/>
    <mergeCell ref="H7:H9"/>
    <mergeCell ref="L47:L49"/>
    <mergeCell ref="N47:N49"/>
    <mergeCell ref="J7:J9"/>
    <mergeCell ref="J47:J49"/>
  </mergeCells>
  <pageMargins left="0.70866141732283472" right="0.70866141732283472" top="0.74803149606299213" bottom="0.74803149606299213" header="0.31496062992125978" footer="0.31496062992125978"/>
  <pageSetup paperSize="8" scale="93" orientation="landscape" horizontalDpi="300" verticalDpi="30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autoPageBreaks="0" fitToPage="1"/>
  </sheetPr>
  <dimension ref="A1:K77"/>
  <sheetViews>
    <sheetView showGridLines="0" zoomScaleNormal="100" workbookViewId="0"/>
  </sheetViews>
  <sheetFormatPr defaultColWidth="0" defaultRowHeight="16.5" zeroHeight="1"/>
  <cols>
    <col min="1" max="1" width="1.84375" style="129" customWidth="1"/>
    <col min="2" max="2" width="2.69140625" style="129" customWidth="1"/>
    <col min="3" max="3" width="6.23046875" style="129" customWidth="1"/>
    <col min="4" max="4" width="20.69140625" style="129" customWidth="1"/>
    <col min="5" max="5" width="12.23046875" style="129" bestFit="1" customWidth="1"/>
    <col min="6" max="9" width="11" style="129" customWidth="1"/>
    <col min="10" max="10" width="3.84375" style="129" customWidth="1"/>
    <col min="11" max="11" width="2.69140625" style="129" customWidth="1"/>
    <col min="12" max="12" width="8.84375" style="129" hidden="1" customWidth="1"/>
    <col min="13" max="16384" width="8.84375" style="129" hidden="1"/>
  </cols>
  <sheetData>
    <row r="1" spans="2:11" ht="18.75" customHeight="1" thickBot="1"/>
    <row r="2" spans="2:11">
      <c r="B2" s="30"/>
      <c r="C2" s="31"/>
      <c r="D2" s="5"/>
      <c r="E2" s="5"/>
      <c r="F2" s="5"/>
      <c r="G2" s="5"/>
      <c r="H2" s="5"/>
      <c r="I2" s="5"/>
      <c r="J2" s="33"/>
      <c r="K2" s="8"/>
    </row>
    <row r="3" spans="2:11">
      <c r="B3" s="34"/>
      <c r="C3" s="10" t="s">
        <v>36</v>
      </c>
      <c r="D3" s="8"/>
      <c r="E3" s="8"/>
      <c r="F3" s="8"/>
      <c r="G3" s="8"/>
      <c r="H3" s="8"/>
      <c r="I3" s="8"/>
      <c r="J3" s="36"/>
      <c r="K3" s="8"/>
    </row>
    <row r="4" spans="2:11">
      <c r="B4" s="34"/>
      <c r="C4" s="37" t="s">
        <v>283</v>
      </c>
      <c r="D4" s="8"/>
      <c r="E4" s="8"/>
      <c r="F4" s="8"/>
      <c r="G4" s="8"/>
      <c r="H4" s="8"/>
      <c r="I4" s="8"/>
      <c r="J4" s="36"/>
      <c r="K4" s="8"/>
    </row>
    <row r="5" spans="2:11">
      <c r="B5" s="34"/>
      <c r="C5" s="10"/>
      <c r="D5" s="8"/>
      <c r="E5" s="196"/>
      <c r="F5" s="197"/>
      <c r="G5" s="197"/>
      <c r="H5" s="197"/>
      <c r="I5" s="197"/>
      <c r="J5" s="36"/>
      <c r="K5" s="8"/>
    </row>
    <row r="6" spans="2:11" s="22" customFormat="1">
      <c r="B6" s="38"/>
      <c r="C6" s="39"/>
      <c r="D6" s="12"/>
      <c r="E6" s="124">
        <v>1</v>
      </c>
      <c r="F6" s="124">
        <v>2</v>
      </c>
      <c r="G6" s="124">
        <v>3</v>
      </c>
      <c r="H6" s="124">
        <v>4</v>
      </c>
      <c r="I6" s="124">
        <v>5</v>
      </c>
      <c r="J6" s="42"/>
      <c r="K6" s="12"/>
    </row>
    <row r="7" spans="2:11">
      <c r="B7" s="34"/>
      <c r="C7" s="43"/>
      <c r="D7" s="44"/>
      <c r="E7" s="130" t="s">
        <v>284</v>
      </c>
      <c r="F7" s="130" t="s">
        <v>285</v>
      </c>
      <c r="G7" s="130" t="s">
        <v>286</v>
      </c>
      <c r="H7" s="130" t="s">
        <v>286</v>
      </c>
      <c r="I7" s="130" t="s">
        <v>287</v>
      </c>
      <c r="J7" s="36"/>
      <c r="K7" s="8"/>
    </row>
    <row r="8" spans="2:11">
      <c r="B8" s="34"/>
      <c r="C8" s="47"/>
      <c r="D8" s="48" t="s">
        <v>49</v>
      </c>
      <c r="E8" s="130" t="s">
        <v>288</v>
      </c>
      <c r="F8" s="130" t="s">
        <v>289</v>
      </c>
      <c r="G8" s="130" t="s">
        <v>290</v>
      </c>
      <c r="H8" s="130" t="s">
        <v>291</v>
      </c>
      <c r="I8" s="130" t="s">
        <v>292</v>
      </c>
      <c r="J8" s="36"/>
      <c r="K8" s="8"/>
    </row>
    <row r="9" spans="2:11">
      <c r="B9" s="34"/>
      <c r="C9" s="49"/>
      <c r="D9" s="50"/>
      <c r="E9" s="131" t="s">
        <v>293</v>
      </c>
      <c r="F9" s="131" t="s">
        <v>294</v>
      </c>
      <c r="G9" s="131" t="s">
        <v>295</v>
      </c>
      <c r="H9" s="131" t="s">
        <v>296</v>
      </c>
      <c r="I9" s="131" t="s">
        <v>297</v>
      </c>
      <c r="J9" s="36"/>
      <c r="K9" s="8"/>
    </row>
    <row r="10" spans="2:11">
      <c r="B10" s="34"/>
      <c r="C10" s="8"/>
      <c r="D10" s="8"/>
      <c r="E10" s="39"/>
      <c r="F10" s="39"/>
      <c r="G10" s="39"/>
      <c r="H10" s="39"/>
      <c r="I10" s="39"/>
      <c r="J10" s="36"/>
      <c r="K10" s="8"/>
    </row>
    <row r="11" spans="2:11">
      <c r="B11" s="34"/>
      <c r="C11" s="54" t="s">
        <v>52</v>
      </c>
      <c r="D11" s="55" t="s">
        <v>298</v>
      </c>
      <c r="E11" s="39"/>
      <c r="F11" s="39"/>
      <c r="G11" s="39"/>
      <c r="H11" s="39"/>
      <c r="I11" s="39"/>
      <c r="J11" s="36"/>
      <c r="K11" s="8"/>
    </row>
    <row r="12" spans="2:11">
      <c r="B12" s="34"/>
      <c r="C12" s="57" t="s">
        <v>265</v>
      </c>
      <c r="D12" s="110" t="s">
        <v>299</v>
      </c>
      <c r="E12" s="176"/>
      <c r="F12" s="178"/>
      <c r="G12" s="178"/>
      <c r="H12" s="178"/>
      <c r="I12" s="125"/>
      <c r="J12" s="36"/>
      <c r="K12" s="8"/>
    </row>
    <row r="13" spans="2:11">
      <c r="B13" s="34"/>
      <c r="C13" s="57" t="s">
        <v>267</v>
      </c>
      <c r="D13" s="110" t="s">
        <v>300</v>
      </c>
      <c r="E13" s="176"/>
      <c r="F13" s="178"/>
      <c r="G13" s="178"/>
      <c r="H13" s="178"/>
      <c r="I13" s="125"/>
      <c r="J13" s="36"/>
      <c r="K13" s="8"/>
    </row>
    <row r="14" spans="2:11">
      <c r="B14" s="34"/>
      <c r="C14" s="57" t="s">
        <v>269</v>
      </c>
      <c r="D14" s="110" t="s">
        <v>301</v>
      </c>
      <c r="E14" s="176"/>
      <c r="F14" s="178"/>
      <c r="G14" s="178"/>
      <c r="H14" s="178"/>
      <c r="I14" s="125"/>
      <c r="J14" s="36"/>
      <c r="K14" s="8"/>
    </row>
    <row r="15" spans="2:11">
      <c r="B15" s="34"/>
      <c r="C15" s="57"/>
      <c r="D15" s="110"/>
      <c r="E15" s="176"/>
      <c r="F15" s="178"/>
      <c r="G15" s="178"/>
      <c r="H15" s="178"/>
      <c r="I15" s="125"/>
      <c r="J15" s="36"/>
      <c r="K15" s="8"/>
    </row>
    <row r="16" spans="2:11">
      <c r="B16" s="34"/>
      <c r="C16" s="57"/>
      <c r="D16" s="110"/>
      <c r="E16" s="176"/>
      <c r="F16" s="178"/>
      <c r="G16" s="178"/>
      <c r="H16" s="178"/>
      <c r="I16" s="125"/>
      <c r="J16" s="36"/>
      <c r="K16" s="8"/>
    </row>
    <row r="17" spans="2:11">
      <c r="B17" s="34"/>
      <c r="C17" s="12"/>
      <c r="D17" s="8"/>
      <c r="E17" s="8"/>
      <c r="F17" s="8"/>
      <c r="G17" s="8"/>
      <c r="H17" s="8"/>
      <c r="I17" s="8"/>
      <c r="J17" s="36"/>
      <c r="K17" s="8"/>
    </row>
    <row r="18" spans="2:11">
      <c r="B18" s="34"/>
      <c r="C18" s="54" t="s">
        <v>70</v>
      </c>
      <c r="D18" s="55" t="s">
        <v>302</v>
      </c>
      <c r="E18" s="39"/>
      <c r="F18" s="39"/>
      <c r="G18" s="39"/>
      <c r="H18" s="39"/>
      <c r="I18" s="39"/>
      <c r="J18" s="36"/>
      <c r="K18" s="8"/>
    </row>
    <row r="19" spans="2:11">
      <c r="B19" s="34"/>
      <c r="C19" s="57" t="s">
        <v>303</v>
      </c>
      <c r="D19" s="110" t="s">
        <v>304</v>
      </c>
      <c r="E19" s="176"/>
      <c r="F19" s="178"/>
      <c r="G19" s="29"/>
      <c r="H19" s="29"/>
      <c r="I19" s="125"/>
      <c r="J19" s="36"/>
      <c r="K19" s="8"/>
    </row>
    <row r="20" spans="2:11">
      <c r="B20" s="34"/>
      <c r="C20" s="57" t="s">
        <v>305</v>
      </c>
      <c r="D20" s="110" t="s">
        <v>306</v>
      </c>
      <c r="E20" s="176"/>
      <c r="F20" s="178"/>
      <c r="G20" s="29"/>
      <c r="H20" s="29"/>
      <c r="I20" s="125"/>
      <c r="J20" s="36"/>
      <c r="K20" s="8"/>
    </row>
    <row r="21" spans="2:11">
      <c r="B21" s="34"/>
      <c r="C21" s="57" t="s">
        <v>307</v>
      </c>
      <c r="D21" s="110" t="s">
        <v>308</v>
      </c>
      <c r="E21" s="176"/>
      <c r="F21" s="178"/>
      <c r="G21" s="29"/>
      <c r="H21" s="29"/>
      <c r="I21" s="125"/>
      <c r="J21" s="36"/>
      <c r="K21" s="8"/>
    </row>
    <row r="22" spans="2:11">
      <c r="B22" s="34"/>
      <c r="C22" s="57"/>
      <c r="D22" s="110"/>
      <c r="E22" s="176"/>
      <c r="F22" s="178"/>
      <c r="G22" s="29"/>
      <c r="H22" s="29"/>
      <c r="I22" s="125"/>
      <c r="J22" s="36"/>
      <c r="K22" s="8"/>
    </row>
    <row r="23" spans="2:11">
      <c r="B23" s="34"/>
      <c r="C23" s="57"/>
      <c r="D23" s="110"/>
      <c r="E23" s="176"/>
      <c r="F23" s="178"/>
      <c r="G23" s="29"/>
      <c r="H23" s="29"/>
      <c r="I23" s="125"/>
      <c r="J23" s="36"/>
      <c r="K23" s="8"/>
    </row>
    <row r="24" spans="2:11">
      <c r="B24" s="34"/>
      <c r="C24" s="12"/>
      <c r="D24" s="8"/>
      <c r="E24" s="8"/>
      <c r="F24" s="8"/>
      <c r="G24" s="8"/>
      <c r="H24" s="8"/>
      <c r="I24" s="8"/>
      <c r="J24" s="36"/>
      <c r="K24" s="8"/>
    </row>
    <row r="25" spans="2:11">
      <c r="B25" s="34"/>
      <c r="C25" s="54" t="s">
        <v>73</v>
      </c>
      <c r="D25" s="55" t="s">
        <v>309</v>
      </c>
      <c r="E25" s="39"/>
      <c r="F25" s="39"/>
      <c r="G25" s="39"/>
      <c r="H25" s="39"/>
      <c r="I25" s="39"/>
      <c r="J25" s="36"/>
      <c r="K25" s="8"/>
    </row>
    <row r="26" spans="2:11">
      <c r="B26" s="34"/>
      <c r="C26" s="57" t="s">
        <v>310</v>
      </c>
      <c r="D26" s="110" t="s">
        <v>311</v>
      </c>
      <c r="E26" s="176"/>
      <c r="F26" s="178"/>
      <c r="G26" s="29"/>
      <c r="H26" s="29"/>
      <c r="I26" s="125"/>
      <c r="J26" s="36"/>
      <c r="K26" s="8"/>
    </row>
    <row r="27" spans="2:11">
      <c r="B27" s="34"/>
      <c r="C27" s="57" t="s">
        <v>312</v>
      </c>
      <c r="D27" s="110" t="s">
        <v>313</v>
      </c>
      <c r="E27" s="176"/>
      <c r="F27" s="178"/>
      <c r="G27" s="29"/>
      <c r="H27" s="29"/>
      <c r="I27" s="125"/>
      <c r="J27" s="36"/>
      <c r="K27" s="8"/>
    </row>
    <row r="28" spans="2:11">
      <c r="B28" s="34"/>
      <c r="C28" s="57" t="s">
        <v>314</v>
      </c>
      <c r="D28" s="110" t="s">
        <v>315</v>
      </c>
      <c r="E28" s="176"/>
      <c r="F28" s="178"/>
      <c r="G28" s="29"/>
      <c r="H28" s="29"/>
      <c r="I28" s="125"/>
      <c r="J28" s="36"/>
      <c r="K28" s="8"/>
    </row>
    <row r="29" spans="2:11">
      <c r="B29" s="34"/>
      <c r="C29" s="57"/>
      <c r="D29" s="110"/>
      <c r="E29" s="176"/>
      <c r="F29" s="178"/>
      <c r="G29" s="29"/>
      <c r="H29" s="29"/>
      <c r="I29" s="125"/>
      <c r="J29" s="36"/>
      <c r="K29" s="8"/>
    </row>
    <row r="30" spans="2:11">
      <c r="B30" s="34"/>
      <c r="C30" s="57"/>
      <c r="D30" s="110"/>
      <c r="E30" s="176"/>
      <c r="F30" s="178"/>
      <c r="G30" s="29"/>
      <c r="H30" s="29"/>
      <c r="I30" s="125"/>
      <c r="J30" s="36"/>
      <c r="K30" s="8"/>
    </row>
    <row r="31" spans="2:11">
      <c r="B31" s="34"/>
      <c r="C31" s="12"/>
      <c r="D31" s="8"/>
      <c r="E31" s="8"/>
      <c r="F31" s="8"/>
      <c r="G31" s="8"/>
      <c r="H31" s="8"/>
      <c r="I31" s="8"/>
      <c r="J31" s="36"/>
      <c r="K31" s="8"/>
    </row>
    <row r="32" spans="2:11">
      <c r="B32" s="34"/>
      <c r="C32" s="54" t="s">
        <v>75</v>
      </c>
      <c r="D32" s="55" t="s">
        <v>316</v>
      </c>
      <c r="E32" s="39"/>
      <c r="F32" s="39"/>
      <c r="G32" s="39"/>
      <c r="H32" s="39"/>
      <c r="I32" s="39"/>
      <c r="J32" s="36"/>
      <c r="K32" s="8"/>
    </row>
    <row r="33" spans="2:11">
      <c r="B33" s="34"/>
      <c r="C33" s="57" t="s">
        <v>317</v>
      </c>
      <c r="D33" s="110" t="s">
        <v>318</v>
      </c>
      <c r="E33" s="176"/>
      <c r="F33" s="178"/>
      <c r="G33" s="29"/>
      <c r="H33" s="29"/>
      <c r="I33" s="29"/>
      <c r="J33" s="36"/>
      <c r="K33" s="8"/>
    </row>
    <row r="34" spans="2:11">
      <c r="B34" s="34"/>
      <c r="C34" s="57" t="s">
        <v>319</v>
      </c>
      <c r="D34" s="110" t="s">
        <v>320</v>
      </c>
      <c r="E34" s="176"/>
      <c r="F34" s="178"/>
      <c r="G34" s="29"/>
      <c r="H34" s="29"/>
      <c r="I34" s="29"/>
      <c r="J34" s="36"/>
      <c r="K34" s="8"/>
    </row>
    <row r="35" spans="2:11">
      <c r="B35" s="34"/>
      <c r="C35" s="57" t="s">
        <v>321</v>
      </c>
      <c r="D35" s="110" t="s">
        <v>322</v>
      </c>
      <c r="E35" s="176"/>
      <c r="F35" s="178"/>
      <c r="G35" s="29"/>
      <c r="H35" s="29"/>
      <c r="I35" s="29"/>
      <c r="J35" s="36"/>
      <c r="K35" s="8"/>
    </row>
    <row r="36" spans="2:11">
      <c r="B36" s="34"/>
      <c r="C36" s="57"/>
      <c r="D36" s="110"/>
      <c r="E36" s="176"/>
      <c r="F36" s="178"/>
      <c r="G36" s="29"/>
      <c r="H36" s="29"/>
      <c r="I36" s="29"/>
      <c r="J36" s="36"/>
      <c r="K36" s="8"/>
    </row>
    <row r="37" spans="2:11">
      <c r="B37" s="34"/>
      <c r="C37" s="57"/>
      <c r="D37" s="110"/>
      <c r="E37" s="176"/>
      <c r="F37" s="178"/>
      <c r="G37" s="29"/>
      <c r="H37" s="29"/>
      <c r="I37" s="29"/>
      <c r="J37" s="36"/>
      <c r="K37" s="8"/>
    </row>
    <row r="38" spans="2:11">
      <c r="B38" s="34"/>
      <c r="C38" s="12"/>
      <c r="D38" s="8"/>
      <c r="E38" s="8"/>
      <c r="F38" s="8"/>
      <c r="G38" s="8"/>
      <c r="H38" s="8"/>
      <c r="I38" s="8"/>
      <c r="J38" s="36"/>
      <c r="K38" s="8"/>
    </row>
    <row r="39" spans="2:11">
      <c r="B39" s="34"/>
      <c r="C39" s="54" t="s">
        <v>99</v>
      </c>
      <c r="D39" s="55" t="s">
        <v>323</v>
      </c>
      <c r="E39" s="39"/>
      <c r="F39" s="39"/>
      <c r="G39" s="39"/>
      <c r="H39" s="39"/>
      <c r="I39" s="39"/>
      <c r="J39" s="36"/>
      <c r="K39" s="8"/>
    </row>
    <row r="40" spans="2:11">
      <c r="B40" s="34"/>
      <c r="C40" s="57" t="s">
        <v>324</v>
      </c>
      <c r="D40" s="110" t="s">
        <v>325</v>
      </c>
      <c r="E40" s="176"/>
      <c r="F40" s="178"/>
      <c r="G40" s="29"/>
      <c r="H40" s="29"/>
      <c r="I40" s="29"/>
      <c r="J40" s="36"/>
      <c r="K40" s="21"/>
    </row>
    <row r="41" spans="2:11">
      <c r="B41" s="34"/>
      <c r="C41" s="57" t="s">
        <v>326</v>
      </c>
      <c r="D41" s="110" t="s">
        <v>327</v>
      </c>
      <c r="E41" s="176"/>
      <c r="F41" s="178"/>
      <c r="G41" s="29"/>
      <c r="H41" s="29"/>
      <c r="I41" s="29"/>
      <c r="J41" s="36"/>
    </row>
    <row r="42" spans="2:11">
      <c r="B42" s="34"/>
      <c r="C42" s="57" t="s">
        <v>328</v>
      </c>
      <c r="D42" s="110" t="s">
        <v>329</v>
      </c>
      <c r="E42" s="176"/>
      <c r="F42" s="178"/>
      <c r="G42" s="29"/>
      <c r="H42" s="29"/>
      <c r="I42" s="29"/>
      <c r="J42" s="36"/>
    </row>
    <row r="43" spans="2:11">
      <c r="B43" s="34"/>
      <c r="C43" s="57"/>
      <c r="D43" s="110"/>
      <c r="E43" s="176"/>
      <c r="F43" s="178"/>
      <c r="G43" s="29"/>
      <c r="H43" s="29"/>
      <c r="I43" s="29"/>
      <c r="J43" s="36"/>
    </row>
    <row r="44" spans="2:11">
      <c r="B44" s="34"/>
      <c r="C44" s="57"/>
      <c r="D44" s="110"/>
      <c r="E44" s="176"/>
      <c r="F44" s="178"/>
      <c r="G44" s="29"/>
      <c r="H44" s="29"/>
      <c r="I44" s="29"/>
      <c r="J44" s="36"/>
    </row>
    <row r="45" spans="2:11">
      <c r="B45" s="34"/>
      <c r="C45" s="12"/>
      <c r="D45" s="8"/>
      <c r="E45" s="8"/>
      <c r="F45" s="8"/>
      <c r="J45" s="36"/>
    </row>
    <row r="46" spans="2:11">
      <c r="B46" s="34"/>
      <c r="C46" s="54" t="s">
        <v>107</v>
      </c>
      <c r="D46" s="55" t="s">
        <v>330</v>
      </c>
      <c r="E46" s="39"/>
      <c r="F46" s="39"/>
      <c r="G46" s="39"/>
      <c r="H46" s="39"/>
      <c r="I46" s="39"/>
      <c r="J46" s="36"/>
    </row>
    <row r="47" spans="2:11">
      <c r="B47" s="34"/>
      <c r="C47" s="57" t="s">
        <v>331</v>
      </c>
      <c r="D47" s="110" t="s">
        <v>332</v>
      </c>
      <c r="E47" s="176"/>
      <c r="F47" s="178"/>
      <c r="G47" s="29"/>
      <c r="H47" s="29"/>
      <c r="I47" s="29"/>
      <c r="J47" s="36"/>
    </row>
    <row r="48" spans="2:11">
      <c r="B48" s="34"/>
      <c r="C48" s="57" t="s">
        <v>333</v>
      </c>
      <c r="D48" s="110" t="s">
        <v>334</v>
      </c>
      <c r="E48" s="176"/>
      <c r="F48" s="178"/>
      <c r="G48" s="29"/>
      <c r="H48" s="29"/>
      <c r="I48" s="29"/>
      <c r="J48" s="36"/>
    </row>
    <row r="49" spans="1:10">
      <c r="B49" s="34"/>
      <c r="C49" s="57" t="s">
        <v>335</v>
      </c>
      <c r="D49" s="110" t="s">
        <v>336</v>
      </c>
      <c r="E49" s="176"/>
      <c r="F49" s="178"/>
      <c r="G49" s="29"/>
      <c r="H49" s="29"/>
      <c r="I49" s="29"/>
      <c r="J49" s="36"/>
    </row>
    <row r="50" spans="1:10">
      <c r="B50" s="34"/>
      <c r="C50" s="57"/>
      <c r="D50" s="110"/>
      <c r="E50" s="176"/>
      <c r="F50" s="178"/>
      <c r="G50" s="29"/>
      <c r="H50" s="29"/>
      <c r="I50" s="29"/>
      <c r="J50" s="36"/>
    </row>
    <row r="51" spans="1:10">
      <c r="B51" s="34"/>
      <c r="C51" s="57"/>
      <c r="D51" s="110"/>
      <c r="E51" s="176"/>
      <c r="F51" s="178"/>
      <c r="G51" s="29"/>
      <c r="H51" s="29"/>
      <c r="I51" s="29"/>
      <c r="J51" s="36"/>
    </row>
    <row r="52" spans="1:10" ht="18.75" customHeight="1" thickBot="1">
      <c r="A52" s="9"/>
      <c r="B52" s="18"/>
      <c r="C52" s="19"/>
      <c r="D52" s="19"/>
      <c r="E52" s="19"/>
      <c r="F52" s="19"/>
      <c r="G52" s="19"/>
      <c r="H52" s="19"/>
      <c r="I52" s="19"/>
      <c r="J52" s="20"/>
    </row>
    <row r="65" s="129" customFormat="1" hidden="1"/>
    <row r="66" s="129" customFormat="1" hidden="1"/>
    <row r="67" s="129" customFormat="1" hidden="1"/>
    <row r="68" s="129" customFormat="1" hidden="1"/>
    <row r="69" s="129" customFormat="1" hidden="1"/>
    <row r="70" s="129" customFormat="1" hidden="1"/>
    <row r="71" s="129" customFormat="1" hidden="1"/>
    <row r="72" s="129" customFormat="1" hidden="1"/>
    <row r="73" s="129" customFormat="1" hidden="1"/>
    <row r="74" s="129" customFormat="1" hidden="1"/>
    <row r="75" s="129" customFormat="1" hidden="1"/>
    <row r="76" s="129" customFormat="1" hidden="1"/>
    <row r="77" s="129" customFormat="1" hidden="1"/>
  </sheetData>
  <mergeCells count="1">
    <mergeCell ref="E5:I5"/>
  </mergeCells>
  <pageMargins left="0.70866141732283472" right="0.70866141732283472" top="0.74803149606299213" bottom="0.74803149606299213" header="0.31496062992125978" footer="0.31496062992125978"/>
  <pageSetup paperSize="8" scale="97" orientation="landscape" horizontalDpi="300" verticalDpi="30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autoPageBreaks="0" fitToPage="1"/>
  </sheetPr>
  <dimension ref="A1:O37"/>
  <sheetViews>
    <sheetView showGridLines="0" zoomScaleNormal="100" zoomScaleSheetLayoutView="110" workbookViewId="0"/>
  </sheetViews>
  <sheetFormatPr defaultColWidth="0" defaultRowHeight="18" customHeight="1" zeroHeight="1"/>
  <cols>
    <col min="1" max="1" width="1.84375" style="129" customWidth="1"/>
    <col min="2" max="2" width="2.69140625" style="129" customWidth="1"/>
    <col min="3" max="3" width="6.23046875" style="129" customWidth="1"/>
    <col min="4" max="4" width="44.765625" style="129" customWidth="1"/>
    <col min="5" max="5" width="5.07421875" style="129" customWidth="1"/>
    <col min="6" max="6" width="4.69140625" style="129" customWidth="1"/>
    <col min="7" max="7" width="1.3046875" style="129" customWidth="1"/>
    <col min="8" max="12" width="11" style="129" customWidth="1"/>
    <col min="13" max="14" width="2.69140625" style="129" customWidth="1"/>
    <col min="15" max="15" width="0" style="129" hidden="1" customWidth="1"/>
    <col min="16" max="16" width="8.84375" style="129" hidden="1" customWidth="1"/>
    <col min="17" max="16384" width="8.84375" style="129" hidden="1"/>
  </cols>
  <sheetData>
    <row r="1" spans="2:14" ht="18" customHeight="1"/>
    <row r="2" spans="2:14" ht="16.5">
      <c r="B2" s="30"/>
      <c r="C2" s="31"/>
      <c r="D2" s="5"/>
      <c r="E2" s="32"/>
      <c r="F2" s="32"/>
      <c r="G2" s="5"/>
      <c r="H2" s="5"/>
      <c r="I2" s="5"/>
      <c r="J2" s="5"/>
      <c r="K2" s="5"/>
      <c r="L2" s="5"/>
      <c r="M2" s="33"/>
      <c r="N2" s="8"/>
    </row>
    <row r="3" spans="2:14" ht="16.5">
      <c r="B3" s="34"/>
      <c r="C3" s="10" t="s">
        <v>36</v>
      </c>
      <c r="D3" s="8"/>
      <c r="E3" s="12"/>
      <c r="F3" s="35"/>
      <c r="G3" s="8"/>
      <c r="H3" s="8"/>
      <c r="I3" s="8"/>
      <c r="J3" s="8"/>
      <c r="K3" s="8"/>
      <c r="L3" s="8"/>
      <c r="M3" s="36"/>
      <c r="N3" s="8"/>
    </row>
    <row r="4" spans="2:14" ht="16.5">
      <c r="B4" s="34"/>
      <c r="C4" s="37" t="s">
        <v>337</v>
      </c>
      <c r="D4" s="8"/>
      <c r="E4" s="12"/>
      <c r="F4" s="35"/>
      <c r="G4" s="8"/>
      <c r="H4" s="8"/>
      <c r="I4" s="8"/>
      <c r="J4" s="8"/>
      <c r="K4" s="8"/>
      <c r="L4" s="8"/>
      <c r="M4" s="36"/>
      <c r="N4" s="8"/>
    </row>
    <row r="5" spans="2:14" ht="16.5">
      <c r="B5" s="34"/>
      <c r="C5" s="10"/>
      <c r="D5" s="8"/>
      <c r="E5" s="12"/>
      <c r="F5" s="12"/>
      <c r="G5" s="8"/>
      <c r="H5" s="192" t="str">
        <f>Inflation!$N$5</f>
        <v>Transmission Price Control 2027</v>
      </c>
      <c r="I5" s="188"/>
      <c r="J5" s="188"/>
      <c r="K5" s="188"/>
      <c r="L5" s="193"/>
      <c r="M5" s="36"/>
      <c r="N5" s="8"/>
    </row>
    <row r="6" spans="2:14" s="22" customFormat="1" ht="16.5">
      <c r="B6" s="38"/>
      <c r="C6" s="39"/>
      <c r="D6" s="12"/>
      <c r="E6" s="12"/>
      <c r="F6" s="12"/>
      <c r="G6" s="12"/>
      <c r="H6" s="64">
        <f>Inflation!$N$6</f>
        <v>1</v>
      </c>
      <c r="I6" s="64">
        <f>Inflation!$O$6</f>
        <v>2</v>
      </c>
      <c r="J6" s="64">
        <f>Inflation!$P$6</f>
        <v>3</v>
      </c>
      <c r="K6" s="64">
        <f>Inflation!$Q$6</f>
        <v>4</v>
      </c>
      <c r="L6" s="64">
        <f>Inflation!$R$6</f>
        <v>5</v>
      </c>
      <c r="M6" s="42"/>
      <c r="N6" s="12"/>
    </row>
    <row r="7" spans="2:14" ht="16.5">
      <c r="B7" s="34"/>
      <c r="C7" s="43"/>
      <c r="D7" s="44"/>
      <c r="E7" s="45"/>
      <c r="F7" s="45"/>
      <c r="G7" s="8"/>
      <c r="H7" s="190" t="str">
        <f>Inflation!$N$7</f>
        <v>GAS
YEAR
2027-28</v>
      </c>
      <c r="I7" s="190" t="str">
        <f>Inflation!$O$7</f>
        <v>GAS
YEAR
2028-29</v>
      </c>
      <c r="J7" s="190" t="str">
        <f>Inflation!$P$7</f>
        <v>GAS
YEAR
2029-30</v>
      </c>
      <c r="K7" s="190" t="str">
        <f>Inflation!$Q$7</f>
        <v>GAS
YEAR
2030-31</v>
      </c>
      <c r="L7" s="190" t="str">
        <f>Inflation!$R$7</f>
        <v>GAS
YEAR
2031-32</v>
      </c>
      <c r="M7" s="36"/>
      <c r="N7" s="8"/>
    </row>
    <row r="8" spans="2:14" ht="16.5">
      <c r="B8" s="34"/>
      <c r="C8" s="47"/>
      <c r="D8" s="48" t="s">
        <v>49</v>
      </c>
      <c r="E8" s="130" t="s">
        <v>50</v>
      </c>
      <c r="F8" s="130" t="s">
        <v>51</v>
      </c>
      <c r="G8" s="8"/>
      <c r="H8" s="186"/>
      <c r="I8" s="186"/>
      <c r="J8" s="186"/>
      <c r="K8" s="186"/>
      <c r="L8" s="186"/>
      <c r="M8" s="36"/>
      <c r="N8" s="8"/>
    </row>
    <row r="9" spans="2:14" ht="16.5">
      <c r="B9" s="34"/>
      <c r="C9" s="49"/>
      <c r="D9" s="50"/>
      <c r="E9" s="51"/>
      <c r="F9" s="51"/>
      <c r="G9" s="8"/>
      <c r="H9" s="191"/>
      <c r="I9" s="191"/>
      <c r="J9" s="191"/>
      <c r="K9" s="191"/>
      <c r="L9" s="191"/>
      <c r="M9" s="36"/>
      <c r="N9" s="8"/>
    </row>
    <row r="10" spans="2:14" ht="16.5">
      <c r="B10" s="34"/>
      <c r="C10" s="8"/>
      <c r="D10" s="8"/>
      <c r="E10" s="12"/>
      <c r="F10" s="12"/>
      <c r="G10" s="8"/>
      <c r="H10" s="39"/>
      <c r="I10" s="39"/>
      <c r="J10" s="39"/>
      <c r="K10" s="39"/>
      <c r="L10" s="39"/>
      <c r="M10" s="36"/>
      <c r="N10" s="8"/>
    </row>
    <row r="11" spans="2:14" ht="16.5">
      <c r="B11" s="34"/>
      <c r="C11" s="54" t="s">
        <v>52</v>
      </c>
      <c r="D11" s="55" t="s">
        <v>338</v>
      </c>
      <c r="E11" s="56"/>
      <c r="F11" s="8"/>
      <c r="G11" s="8"/>
      <c r="H11" s="39"/>
      <c r="I11" s="39"/>
      <c r="J11" s="39"/>
      <c r="K11" s="39"/>
      <c r="L11" s="39"/>
      <c r="M11" s="36"/>
      <c r="N11" s="8"/>
    </row>
    <row r="12" spans="2:14" ht="16.5">
      <c r="B12" s="34"/>
      <c r="C12" s="57">
        <v>1</v>
      </c>
      <c r="D12" s="58" t="s">
        <v>339</v>
      </c>
      <c r="E12" s="57" t="s">
        <v>56</v>
      </c>
      <c r="F12" s="57">
        <v>2</v>
      </c>
      <c r="G12" s="8"/>
      <c r="H12" s="127"/>
      <c r="I12" s="127"/>
      <c r="J12" s="127"/>
      <c r="K12" s="127"/>
      <c r="L12" s="127"/>
      <c r="M12" s="36"/>
      <c r="N12" s="8"/>
    </row>
    <row r="13" spans="2:14" ht="16.5">
      <c r="B13" s="34"/>
      <c r="C13" s="57">
        <f>C12+1</f>
        <v>2</v>
      </c>
      <c r="D13" s="58" t="s">
        <v>340</v>
      </c>
      <c r="E13" s="57" t="s">
        <v>56</v>
      </c>
      <c r="F13" s="57">
        <v>2</v>
      </c>
      <c r="G13" s="8"/>
      <c r="H13" s="127"/>
      <c r="I13" s="127"/>
      <c r="J13" s="127"/>
      <c r="K13" s="127"/>
      <c r="L13" s="127"/>
      <c r="M13" s="36"/>
      <c r="N13" s="8"/>
    </row>
    <row r="14" spans="2:14" ht="16.5">
      <c r="B14" s="34"/>
      <c r="C14" s="57">
        <f>C13+1</f>
        <v>3</v>
      </c>
      <c r="D14" s="58" t="s">
        <v>341</v>
      </c>
      <c r="E14" s="57" t="s">
        <v>56</v>
      </c>
      <c r="F14" s="57">
        <v>2</v>
      </c>
      <c r="G14" s="8"/>
      <c r="H14" s="127"/>
      <c r="I14" s="127"/>
      <c r="J14" s="127"/>
      <c r="K14" s="127"/>
      <c r="L14" s="127"/>
      <c r="M14" s="36"/>
      <c r="N14" s="8"/>
    </row>
    <row r="15" spans="2:14" ht="16.5">
      <c r="B15" s="34"/>
      <c r="C15" s="57">
        <f>C14+1</f>
        <v>4</v>
      </c>
      <c r="D15" s="58" t="s">
        <v>342</v>
      </c>
      <c r="E15" s="57" t="s">
        <v>56</v>
      </c>
      <c r="F15" s="57">
        <v>2</v>
      </c>
      <c r="G15" s="8"/>
      <c r="H15" s="126">
        <f>((1-H12)*H13)+(H12*H14)</f>
        <v>0</v>
      </c>
      <c r="I15" s="126">
        <f>((1-I12)*I13)+(I12*I14)</f>
        <v>0</v>
      </c>
      <c r="J15" s="126">
        <f>((1-J12)*J13)+(J12*J14)</f>
        <v>0</v>
      </c>
      <c r="K15" s="126">
        <f>((1-K12)*K13)+(K12*K14)</f>
        <v>0</v>
      </c>
      <c r="L15" s="126">
        <f>((1-L12)*L13)+(L12*L14)</f>
        <v>0</v>
      </c>
      <c r="M15" s="36"/>
      <c r="N15" s="8"/>
    </row>
    <row r="16" spans="2:14" ht="16.5">
      <c r="B16" s="34"/>
      <c r="C16" s="57">
        <f>C15+1</f>
        <v>5</v>
      </c>
      <c r="D16" s="58" t="s">
        <v>343</v>
      </c>
      <c r="E16" s="57" t="s">
        <v>82</v>
      </c>
      <c r="F16" s="57">
        <v>3</v>
      </c>
      <c r="G16" s="8"/>
      <c r="H16" s="179"/>
      <c r="I16" s="179"/>
      <c r="J16" s="179"/>
      <c r="K16" s="179"/>
      <c r="L16" s="179"/>
      <c r="M16" s="36"/>
      <c r="N16" s="8"/>
    </row>
    <row r="17" spans="1:14" ht="16.5">
      <c r="A17" s="9"/>
      <c r="B17" s="18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20"/>
      <c r="N17" s="8"/>
    </row>
    <row r="18" spans="1:14" ht="16.5">
      <c r="C18" s="101" t="s">
        <v>133</v>
      </c>
      <c r="N18" s="8"/>
    </row>
    <row r="33" ht="16.5" hidden="1"/>
    <row r="34" ht="16.5" hidden="1"/>
    <row r="35" ht="16.5" hidden="1"/>
    <row r="36" ht="16.5" hidden="1"/>
    <row r="37" ht="16.5" hidden="1"/>
  </sheetData>
  <mergeCells count="6">
    <mergeCell ref="H5:L5"/>
    <mergeCell ref="K7:K9"/>
    <mergeCell ref="I7:I9"/>
    <mergeCell ref="H7:H9"/>
    <mergeCell ref="L7:L9"/>
    <mergeCell ref="J7:J9"/>
  </mergeCells>
  <pageMargins left="0.70866141732283472" right="0.70866141732283472" top="0.74803149606299213" bottom="0.74803149606299213" header="0.31496062992125978" footer="0.31496062992125978"/>
  <pageSetup paperSize="8" orientation="landscape" horizontalDpi="300" verticalDpi="30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autoPageBreaks="0" fitToPage="1"/>
  </sheetPr>
  <dimension ref="A1:O127"/>
  <sheetViews>
    <sheetView showGridLines="0" zoomScaleNormal="100" workbookViewId="0"/>
  </sheetViews>
  <sheetFormatPr defaultColWidth="0" defaultRowHeight="0" customHeight="1" zeroHeight="1"/>
  <cols>
    <col min="1" max="1" width="1.84375" style="129" customWidth="1"/>
    <col min="2" max="2" width="2.69140625" style="129" customWidth="1"/>
    <col min="3" max="3" width="6.23046875" style="129" customWidth="1"/>
    <col min="4" max="4" width="42.23046875" style="129" bestFit="1" customWidth="1"/>
    <col min="5" max="5" width="5.69140625" style="129" customWidth="1"/>
    <col min="6" max="6" width="4.69140625" style="129" customWidth="1"/>
    <col min="7" max="7" width="1.3046875" style="129" customWidth="1"/>
    <col min="8" max="12" width="11" style="129" customWidth="1"/>
    <col min="13" max="14" width="2.69140625" style="129" customWidth="1"/>
    <col min="15" max="15" width="0" style="129" hidden="1" customWidth="1"/>
    <col min="16" max="16" width="8.84375" style="129" hidden="1" customWidth="1"/>
    <col min="17" max="16384" width="8.84375" style="129" hidden="1"/>
  </cols>
  <sheetData>
    <row r="1" spans="2:14" ht="18.75" customHeight="1" thickBot="1"/>
    <row r="2" spans="2:14" ht="18" customHeight="1">
      <c r="B2" s="30"/>
      <c r="C2" s="31"/>
      <c r="D2" s="5"/>
      <c r="E2" s="32"/>
      <c r="F2" s="32"/>
      <c r="G2" s="5"/>
      <c r="H2" s="5"/>
      <c r="I2" s="5"/>
      <c r="J2" s="5"/>
      <c r="K2" s="5"/>
      <c r="L2" s="5"/>
      <c r="M2" s="33"/>
      <c r="N2" s="8"/>
    </row>
    <row r="3" spans="2:14" ht="18" customHeight="1">
      <c r="B3" s="34"/>
      <c r="C3" s="10" t="s">
        <v>36</v>
      </c>
      <c r="D3" s="8"/>
      <c r="E3" s="12"/>
      <c r="F3" s="35"/>
      <c r="G3" s="8"/>
      <c r="H3" s="8"/>
      <c r="I3" s="8"/>
      <c r="J3" s="8"/>
      <c r="K3" s="8"/>
      <c r="L3" s="8"/>
      <c r="M3" s="36"/>
      <c r="N3" s="8"/>
    </row>
    <row r="4" spans="2:14" ht="18" customHeight="1">
      <c r="B4" s="34"/>
      <c r="C4" s="37" t="s">
        <v>344</v>
      </c>
      <c r="D4" s="8"/>
      <c r="E4" s="12"/>
      <c r="F4" s="35"/>
      <c r="G4" s="8"/>
      <c r="H4" s="8"/>
      <c r="I4" s="8"/>
      <c r="J4" s="8"/>
      <c r="K4" s="8"/>
      <c r="L4" s="8"/>
      <c r="M4" s="36"/>
      <c r="N4" s="8"/>
    </row>
    <row r="5" spans="2:14" ht="18" customHeight="1">
      <c r="B5" s="34"/>
      <c r="C5" s="10"/>
      <c r="D5" s="8"/>
      <c r="E5" s="12"/>
      <c r="F5" s="12"/>
      <c r="G5" s="8"/>
      <c r="H5" s="192" t="str">
        <f>Inflation!$N$5</f>
        <v>Transmission Price Control 2027</v>
      </c>
      <c r="I5" s="188"/>
      <c r="J5" s="188"/>
      <c r="K5" s="188"/>
      <c r="L5" s="193"/>
      <c r="M5" s="36"/>
      <c r="N5" s="8"/>
    </row>
    <row r="6" spans="2:14" s="22" customFormat="1" ht="18" customHeight="1">
      <c r="B6" s="38"/>
      <c r="C6" s="39"/>
      <c r="D6" s="12"/>
      <c r="E6" s="12"/>
      <c r="F6" s="12"/>
      <c r="G6" s="12"/>
      <c r="H6" s="64">
        <f>Inflation!$N$6</f>
        <v>1</v>
      </c>
      <c r="I6" s="64">
        <f>Inflation!$O$6</f>
        <v>2</v>
      </c>
      <c r="J6" s="64">
        <f>Inflation!$P$6</f>
        <v>3</v>
      </c>
      <c r="K6" s="64">
        <f>Inflation!$Q$6</f>
        <v>4</v>
      </c>
      <c r="L6" s="64">
        <f>Inflation!$R$6</f>
        <v>5</v>
      </c>
      <c r="M6" s="42"/>
      <c r="N6" s="12"/>
    </row>
    <row r="7" spans="2:14" ht="18" customHeight="1">
      <c r="B7" s="34"/>
      <c r="C7" s="43"/>
      <c r="D7" s="44"/>
      <c r="E7" s="45"/>
      <c r="F7" s="45"/>
      <c r="G7" s="8"/>
      <c r="H7" s="190" t="str">
        <f>Inflation!$N$7</f>
        <v>GAS
YEAR
2027-28</v>
      </c>
      <c r="I7" s="190" t="str">
        <f>Inflation!$O$7</f>
        <v>GAS
YEAR
2028-29</v>
      </c>
      <c r="J7" s="190" t="str">
        <f>Inflation!$P$7</f>
        <v>GAS
YEAR
2029-30</v>
      </c>
      <c r="K7" s="190" t="str">
        <f>Inflation!$Q$7</f>
        <v>GAS
YEAR
2030-31</v>
      </c>
      <c r="L7" s="190" t="str">
        <f>Inflation!$R$7</f>
        <v>GAS
YEAR
2031-32</v>
      </c>
      <c r="M7" s="36"/>
      <c r="N7" s="8"/>
    </row>
    <row r="8" spans="2:14" ht="18" customHeight="1">
      <c r="B8" s="34"/>
      <c r="C8" s="47"/>
      <c r="D8" s="48" t="s">
        <v>49</v>
      </c>
      <c r="E8" s="130" t="s">
        <v>50</v>
      </c>
      <c r="F8" s="130" t="s">
        <v>51</v>
      </c>
      <c r="G8" s="8"/>
      <c r="H8" s="186"/>
      <c r="I8" s="186"/>
      <c r="J8" s="186"/>
      <c r="K8" s="186"/>
      <c r="L8" s="186"/>
      <c r="M8" s="36"/>
      <c r="N8" s="8"/>
    </row>
    <row r="9" spans="2:14" ht="18" customHeight="1">
      <c r="B9" s="34"/>
      <c r="C9" s="49"/>
      <c r="D9" s="50"/>
      <c r="E9" s="51"/>
      <c r="F9" s="51"/>
      <c r="G9" s="8"/>
      <c r="H9" s="191"/>
      <c r="I9" s="191"/>
      <c r="J9" s="191"/>
      <c r="K9" s="191"/>
      <c r="L9" s="191"/>
      <c r="M9" s="36"/>
      <c r="N9" s="8"/>
    </row>
    <row r="10" spans="2:14" ht="18" customHeight="1">
      <c r="B10" s="34"/>
      <c r="C10" s="8"/>
      <c r="D10" s="8"/>
      <c r="E10" s="12"/>
      <c r="F10" s="12"/>
      <c r="G10" s="8"/>
      <c r="H10" s="39"/>
      <c r="I10" s="39"/>
      <c r="J10" s="39"/>
      <c r="K10" s="39"/>
      <c r="L10" s="39"/>
      <c r="M10" s="36"/>
      <c r="N10" s="8"/>
    </row>
    <row r="11" spans="2:14" ht="18" customHeight="1">
      <c r="B11" s="34"/>
      <c r="C11" s="54" t="s">
        <v>52</v>
      </c>
      <c r="D11" s="55" t="s">
        <v>345</v>
      </c>
      <c r="E11" s="56"/>
      <c r="F11" s="8"/>
      <c r="G11" s="8"/>
      <c r="H11" s="39"/>
      <c r="I11" s="39"/>
      <c r="J11" s="39"/>
      <c r="K11" s="39"/>
      <c r="L11" s="39"/>
      <c r="M11" s="36"/>
      <c r="N11" s="8"/>
    </row>
    <row r="12" spans="2:14" ht="18" customHeight="1">
      <c r="B12" s="34"/>
      <c r="C12" s="57">
        <v>1</v>
      </c>
      <c r="D12" s="58" t="s">
        <v>346</v>
      </c>
      <c r="E12" s="57" t="s">
        <v>347</v>
      </c>
      <c r="F12" s="57">
        <v>1</v>
      </c>
      <c r="G12" s="8"/>
      <c r="H12" s="180"/>
      <c r="I12" s="180"/>
      <c r="J12" s="180"/>
      <c r="K12" s="180"/>
      <c r="L12" s="180"/>
      <c r="M12" s="36"/>
      <c r="N12" s="8"/>
    </row>
    <row r="13" spans="2:14" ht="18" customHeight="1">
      <c r="B13" s="34"/>
      <c r="C13" s="57">
        <f>C12+1</f>
        <v>2</v>
      </c>
      <c r="D13" s="58" t="s">
        <v>348</v>
      </c>
      <c r="E13" s="57" t="s">
        <v>347</v>
      </c>
      <c r="F13" s="57">
        <v>1</v>
      </c>
      <c r="G13" s="8"/>
      <c r="H13" s="180"/>
      <c r="I13" s="180"/>
      <c r="J13" s="180"/>
      <c r="K13" s="180"/>
      <c r="L13" s="180"/>
      <c r="M13" s="36"/>
      <c r="N13" s="8"/>
    </row>
    <row r="14" spans="2:14" ht="18" customHeight="1">
      <c r="B14" s="34"/>
      <c r="C14" s="57">
        <f>C13+1</f>
        <v>3</v>
      </c>
      <c r="D14" s="58" t="s">
        <v>349</v>
      </c>
      <c r="E14" s="57" t="s">
        <v>347</v>
      </c>
      <c r="F14" s="57">
        <v>1</v>
      </c>
      <c r="G14" s="8"/>
      <c r="H14" s="181">
        <f>SUM(H12:H13)</f>
        <v>0</v>
      </c>
      <c r="I14" s="181">
        <f>SUM(I12:I13)</f>
        <v>0</v>
      </c>
      <c r="J14" s="181">
        <f>SUM(J12:J13)</f>
        <v>0</v>
      </c>
      <c r="K14" s="181">
        <f>SUM(K12:K13)</f>
        <v>0</v>
      </c>
      <c r="L14" s="181">
        <f>SUM(L12:L13)</f>
        <v>0</v>
      </c>
      <c r="M14" s="36"/>
      <c r="N14" s="8"/>
    </row>
    <row r="15" spans="2:14" ht="18" customHeight="1">
      <c r="B15" s="7"/>
      <c r="M15" s="9"/>
      <c r="N15" s="8"/>
    </row>
    <row r="16" spans="2:14" ht="18" customHeight="1">
      <c r="B16" s="7"/>
      <c r="C16" s="54" t="s">
        <v>70</v>
      </c>
      <c r="D16" s="55" t="s">
        <v>350</v>
      </c>
      <c r="E16" s="56"/>
      <c r="F16" s="8"/>
      <c r="G16" s="8"/>
      <c r="H16" s="39"/>
      <c r="I16" s="39"/>
      <c r="J16" s="39"/>
      <c r="K16" s="39"/>
      <c r="L16" s="39"/>
      <c r="M16" s="9"/>
      <c r="N16" s="8"/>
    </row>
    <row r="17" spans="2:14" ht="18" customHeight="1">
      <c r="B17" s="7"/>
      <c r="C17" s="57">
        <f>C14+1</f>
        <v>4</v>
      </c>
      <c r="D17" s="58" t="s">
        <v>351</v>
      </c>
      <c r="E17" s="57" t="s">
        <v>347</v>
      </c>
      <c r="F17" s="57">
        <v>1</v>
      </c>
      <c r="G17" s="8"/>
      <c r="H17" s="180"/>
      <c r="I17" s="180"/>
      <c r="J17" s="180"/>
      <c r="K17" s="180"/>
      <c r="L17" s="180"/>
      <c r="M17" s="9"/>
      <c r="N17" s="8"/>
    </row>
    <row r="18" spans="2:14" ht="18" customHeight="1">
      <c r="B18" s="7"/>
      <c r="C18" s="57">
        <f t="shared" ref="C18:C25" si="0">C17+1</f>
        <v>5</v>
      </c>
      <c r="D18" s="58" t="s">
        <v>352</v>
      </c>
      <c r="E18" s="57" t="s">
        <v>347</v>
      </c>
      <c r="F18" s="57">
        <v>1</v>
      </c>
      <c r="G18" s="8"/>
      <c r="H18" s="180"/>
      <c r="I18" s="180"/>
      <c r="J18" s="180"/>
      <c r="K18" s="180"/>
      <c r="L18" s="180"/>
      <c r="M18" s="9"/>
      <c r="N18" s="8"/>
    </row>
    <row r="19" spans="2:14" ht="18" customHeight="1">
      <c r="B19" s="7"/>
      <c r="C19" s="57">
        <f t="shared" si="0"/>
        <v>6</v>
      </c>
      <c r="D19" s="58" t="s">
        <v>353</v>
      </c>
      <c r="E19" s="57" t="s">
        <v>347</v>
      </c>
      <c r="F19" s="57">
        <v>1</v>
      </c>
      <c r="G19" s="8"/>
      <c r="H19" s="180"/>
      <c r="I19" s="180"/>
      <c r="J19" s="180"/>
      <c r="K19" s="180"/>
      <c r="L19" s="180"/>
      <c r="M19" s="9"/>
      <c r="N19" s="8"/>
    </row>
    <row r="20" spans="2:14" ht="18" customHeight="1">
      <c r="B20" s="7"/>
      <c r="C20" s="57">
        <f t="shared" si="0"/>
        <v>7</v>
      </c>
      <c r="D20" s="58" t="s">
        <v>354</v>
      </c>
      <c r="E20" s="57" t="s">
        <v>347</v>
      </c>
      <c r="F20" s="57">
        <v>1</v>
      </c>
      <c r="G20" s="8"/>
      <c r="H20" s="180"/>
      <c r="I20" s="180"/>
      <c r="J20" s="180"/>
      <c r="K20" s="180"/>
      <c r="L20" s="180"/>
      <c r="M20" s="9"/>
      <c r="N20" s="8"/>
    </row>
    <row r="21" spans="2:14" ht="18" customHeight="1">
      <c r="B21" s="7"/>
      <c r="C21" s="57">
        <f t="shared" si="0"/>
        <v>8</v>
      </c>
      <c r="D21" s="58" t="s">
        <v>355</v>
      </c>
      <c r="E21" s="57" t="s">
        <v>347</v>
      </c>
      <c r="F21" s="57">
        <v>1</v>
      </c>
      <c r="G21" s="8"/>
      <c r="H21" s="180"/>
      <c r="I21" s="180"/>
      <c r="J21" s="180"/>
      <c r="K21" s="180"/>
      <c r="L21" s="180"/>
      <c r="M21" s="9"/>
      <c r="N21" s="8"/>
    </row>
    <row r="22" spans="2:14" ht="18" customHeight="1">
      <c r="B22" s="7"/>
      <c r="C22" s="57">
        <f t="shared" si="0"/>
        <v>9</v>
      </c>
      <c r="D22" s="58" t="s">
        <v>356</v>
      </c>
      <c r="E22" s="57" t="s">
        <v>347</v>
      </c>
      <c r="F22" s="57">
        <v>1</v>
      </c>
      <c r="G22" s="8"/>
      <c r="H22" s="180"/>
      <c r="I22" s="180"/>
      <c r="J22" s="180"/>
      <c r="K22" s="180"/>
      <c r="L22" s="180"/>
      <c r="M22" s="9"/>
      <c r="N22" s="8"/>
    </row>
    <row r="23" spans="2:14" ht="18" customHeight="1">
      <c r="B23" s="7"/>
      <c r="C23" s="57">
        <f t="shared" si="0"/>
        <v>10</v>
      </c>
      <c r="D23" s="58" t="s">
        <v>357</v>
      </c>
      <c r="E23" s="57" t="s">
        <v>347</v>
      </c>
      <c r="F23" s="57">
        <v>1</v>
      </c>
      <c r="G23" s="8"/>
      <c r="H23" s="180"/>
      <c r="I23" s="180"/>
      <c r="J23" s="180"/>
      <c r="K23" s="180"/>
      <c r="L23" s="180"/>
      <c r="M23" s="9"/>
      <c r="N23" s="8"/>
    </row>
    <row r="24" spans="2:14" ht="18" customHeight="1">
      <c r="B24" s="7"/>
      <c r="C24" s="57">
        <f t="shared" si="0"/>
        <v>11</v>
      </c>
      <c r="D24" s="58" t="s">
        <v>358</v>
      </c>
      <c r="E24" s="57" t="s">
        <v>347</v>
      </c>
      <c r="F24" s="57">
        <v>1</v>
      </c>
      <c r="G24" s="8"/>
      <c r="H24" s="180"/>
      <c r="I24" s="180"/>
      <c r="J24" s="180"/>
      <c r="K24" s="180"/>
      <c r="L24" s="180"/>
      <c r="M24" s="9"/>
      <c r="N24" s="8"/>
    </row>
    <row r="25" spans="2:14" ht="18" customHeight="1">
      <c r="B25" s="7"/>
      <c r="C25" s="57">
        <f t="shared" si="0"/>
        <v>12</v>
      </c>
      <c r="D25" s="58" t="s">
        <v>359</v>
      </c>
      <c r="E25" s="57" t="s">
        <v>347</v>
      </c>
      <c r="F25" s="57">
        <v>1</v>
      </c>
      <c r="G25" s="8"/>
      <c r="H25" s="181">
        <f>SUM(H17:H24)</f>
        <v>0</v>
      </c>
      <c r="I25" s="181">
        <f>SUM(I17:I24)</f>
        <v>0</v>
      </c>
      <c r="J25" s="181">
        <f>SUM(J17:J24)</f>
        <v>0</v>
      </c>
      <c r="K25" s="181">
        <f>SUM(K17:K24)</f>
        <v>0</v>
      </c>
      <c r="L25" s="181">
        <f>SUM(L17:L24)</f>
        <v>0</v>
      </c>
      <c r="M25" s="9"/>
      <c r="N25" s="8"/>
    </row>
    <row r="26" spans="2:14" ht="18" customHeight="1">
      <c r="B26" s="7"/>
      <c r="C26" s="101"/>
      <c r="M26" s="9"/>
      <c r="N26" s="8"/>
    </row>
    <row r="27" spans="2:14" ht="18" customHeight="1">
      <c r="B27" s="7"/>
      <c r="C27" s="54" t="s">
        <v>73</v>
      </c>
      <c r="D27" s="55" t="s">
        <v>360</v>
      </c>
      <c r="E27" s="56"/>
      <c r="F27" s="8"/>
      <c r="G27" s="8"/>
      <c r="H27" s="39"/>
      <c r="I27" s="39"/>
      <c r="J27" s="39"/>
      <c r="K27" s="39"/>
      <c r="L27" s="39"/>
      <c r="M27" s="9"/>
      <c r="N27" s="8"/>
    </row>
    <row r="28" spans="2:14" ht="18" customHeight="1">
      <c r="B28" s="7"/>
      <c r="C28" s="57">
        <f>C25+1</f>
        <v>13</v>
      </c>
      <c r="D28" s="58" t="s">
        <v>351</v>
      </c>
      <c r="E28" s="57" t="s">
        <v>347</v>
      </c>
      <c r="F28" s="57">
        <v>1</v>
      </c>
      <c r="G28" s="8"/>
      <c r="H28" s="180"/>
      <c r="I28" s="180"/>
      <c r="J28" s="180"/>
      <c r="K28" s="180"/>
      <c r="L28" s="180"/>
      <c r="M28" s="9"/>
      <c r="N28" s="8"/>
    </row>
    <row r="29" spans="2:14" ht="18" customHeight="1">
      <c r="B29" s="7"/>
      <c r="C29" s="57">
        <f t="shared" ref="C29:C38" si="1">C28+1</f>
        <v>14</v>
      </c>
      <c r="D29" s="58" t="s">
        <v>352</v>
      </c>
      <c r="E29" s="57" t="s">
        <v>347</v>
      </c>
      <c r="F29" s="57">
        <v>1</v>
      </c>
      <c r="G29" s="8"/>
      <c r="H29" s="180"/>
      <c r="I29" s="180"/>
      <c r="J29" s="180"/>
      <c r="K29" s="180"/>
      <c r="L29" s="180"/>
      <c r="M29" s="9"/>
      <c r="N29" s="8"/>
    </row>
    <row r="30" spans="2:14" ht="18" customHeight="1">
      <c r="B30" s="7"/>
      <c r="C30" s="57">
        <f t="shared" si="1"/>
        <v>15</v>
      </c>
      <c r="D30" s="58" t="s">
        <v>353</v>
      </c>
      <c r="E30" s="57" t="s">
        <v>347</v>
      </c>
      <c r="F30" s="57">
        <v>1</v>
      </c>
      <c r="G30" s="8"/>
      <c r="H30" s="180"/>
      <c r="I30" s="180"/>
      <c r="J30" s="180"/>
      <c r="K30" s="180"/>
      <c r="L30" s="180"/>
      <c r="M30" s="9"/>
      <c r="N30" s="8"/>
    </row>
    <row r="31" spans="2:14" ht="18" customHeight="1">
      <c r="B31" s="7"/>
      <c r="C31" s="57">
        <f t="shared" si="1"/>
        <v>16</v>
      </c>
      <c r="D31" s="58" t="s">
        <v>361</v>
      </c>
      <c r="E31" s="57" t="s">
        <v>347</v>
      </c>
      <c r="F31" s="57">
        <v>1</v>
      </c>
      <c r="G31" s="8"/>
      <c r="H31" s="180"/>
      <c r="I31" s="180"/>
      <c r="J31" s="180"/>
      <c r="K31" s="180"/>
      <c r="L31" s="180"/>
      <c r="M31" s="9"/>
      <c r="N31" s="8"/>
    </row>
    <row r="32" spans="2:14" ht="18" customHeight="1">
      <c r="B32" s="7"/>
      <c r="C32" s="57">
        <f t="shared" si="1"/>
        <v>17</v>
      </c>
      <c r="D32" s="58" t="s">
        <v>362</v>
      </c>
      <c r="E32" s="57" t="s">
        <v>347</v>
      </c>
      <c r="F32" s="57">
        <v>1</v>
      </c>
      <c r="G32" s="8"/>
      <c r="H32" s="180"/>
      <c r="I32" s="180"/>
      <c r="J32" s="180"/>
      <c r="K32" s="180"/>
      <c r="L32" s="180"/>
      <c r="M32" s="9"/>
      <c r="N32" s="8"/>
    </row>
    <row r="33" spans="2:14" ht="18" customHeight="1">
      <c r="B33" s="7"/>
      <c r="C33" s="57">
        <f t="shared" si="1"/>
        <v>18</v>
      </c>
      <c r="D33" s="58" t="s">
        <v>354</v>
      </c>
      <c r="E33" s="57" t="s">
        <v>347</v>
      </c>
      <c r="F33" s="57">
        <v>1</v>
      </c>
      <c r="G33" s="8"/>
      <c r="H33" s="180"/>
      <c r="I33" s="180"/>
      <c r="J33" s="180"/>
      <c r="K33" s="180"/>
      <c r="L33" s="180"/>
      <c r="M33" s="9"/>
      <c r="N33" s="8"/>
    </row>
    <row r="34" spans="2:14" ht="18" customHeight="1">
      <c r="B34" s="7"/>
      <c r="C34" s="57">
        <f t="shared" si="1"/>
        <v>19</v>
      </c>
      <c r="D34" s="58" t="s">
        <v>355</v>
      </c>
      <c r="E34" s="57" t="s">
        <v>347</v>
      </c>
      <c r="F34" s="57">
        <v>1</v>
      </c>
      <c r="G34" s="8"/>
      <c r="H34" s="180"/>
      <c r="I34" s="180"/>
      <c r="J34" s="180"/>
      <c r="K34" s="180"/>
      <c r="L34" s="180"/>
      <c r="M34" s="9"/>
      <c r="N34" s="8"/>
    </row>
    <row r="35" spans="2:14" ht="18" customHeight="1">
      <c r="B35" s="7"/>
      <c r="C35" s="57">
        <f t="shared" si="1"/>
        <v>20</v>
      </c>
      <c r="D35" s="58" t="s">
        <v>363</v>
      </c>
      <c r="E35" s="57" t="s">
        <v>347</v>
      </c>
      <c r="F35" s="57">
        <v>1</v>
      </c>
      <c r="G35" s="8"/>
      <c r="H35" s="180"/>
      <c r="I35" s="180"/>
      <c r="J35" s="180"/>
      <c r="K35" s="180"/>
      <c r="L35" s="180"/>
      <c r="M35" s="9"/>
      <c r="N35" s="8"/>
    </row>
    <row r="36" spans="2:14" ht="18" customHeight="1">
      <c r="B36" s="7"/>
      <c r="C36" s="57">
        <f t="shared" si="1"/>
        <v>21</v>
      </c>
      <c r="D36" s="58" t="s">
        <v>357</v>
      </c>
      <c r="E36" s="57" t="s">
        <v>347</v>
      </c>
      <c r="F36" s="57">
        <v>1</v>
      </c>
      <c r="G36" s="8"/>
      <c r="H36" s="180"/>
      <c r="I36" s="180"/>
      <c r="J36" s="180"/>
      <c r="K36" s="180"/>
      <c r="L36" s="180"/>
      <c r="M36" s="9"/>
      <c r="N36" s="8"/>
    </row>
    <row r="37" spans="2:14" ht="18" customHeight="1">
      <c r="B37" s="7"/>
      <c r="C37" s="57">
        <f t="shared" si="1"/>
        <v>22</v>
      </c>
      <c r="D37" s="58" t="s">
        <v>364</v>
      </c>
      <c r="E37" s="57" t="s">
        <v>347</v>
      </c>
      <c r="F37" s="57">
        <v>1</v>
      </c>
      <c r="G37" s="8"/>
      <c r="H37" s="180"/>
      <c r="I37" s="180"/>
      <c r="J37" s="180"/>
      <c r="K37" s="180"/>
      <c r="L37" s="180"/>
      <c r="M37" s="9"/>
      <c r="N37" s="8"/>
    </row>
    <row r="38" spans="2:14" ht="18" customHeight="1">
      <c r="B38" s="7"/>
      <c r="C38" s="57">
        <f t="shared" si="1"/>
        <v>23</v>
      </c>
      <c r="D38" s="58" t="s">
        <v>365</v>
      </c>
      <c r="E38" s="57" t="s">
        <v>347</v>
      </c>
      <c r="F38" s="57">
        <v>1</v>
      </c>
      <c r="G38" s="8"/>
      <c r="H38" s="181">
        <f>SUM(H28:H37)</f>
        <v>0</v>
      </c>
      <c r="I38" s="181">
        <f>SUM(I28:I37)</f>
        <v>0</v>
      </c>
      <c r="J38" s="181">
        <f>SUM(J28:J37)</f>
        <v>0</v>
      </c>
      <c r="K38" s="181">
        <f>SUM(K28:K37)</f>
        <v>0</v>
      </c>
      <c r="L38" s="181">
        <f>SUM(L28:L37)</f>
        <v>0</v>
      </c>
      <c r="M38" s="9"/>
      <c r="N38" s="8"/>
    </row>
    <row r="39" spans="2:14" ht="18" customHeight="1">
      <c r="B39" s="7"/>
      <c r="C39" s="101"/>
      <c r="M39" s="9"/>
      <c r="N39" s="8"/>
    </row>
    <row r="40" spans="2:14" ht="18" customHeight="1">
      <c r="B40" s="7"/>
      <c r="C40" s="54" t="s">
        <v>75</v>
      </c>
      <c r="D40" s="55" t="s">
        <v>366</v>
      </c>
      <c r="E40" s="56"/>
      <c r="F40" s="8"/>
      <c r="G40" s="8"/>
      <c r="H40" s="39"/>
      <c r="I40" s="39"/>
      <c r="J40" s="39"/>
      <c r="K40" s="39"/>
      <c r="L40" s="39"/>
      <c r="M40" s="9"/>
      <c r="N40" s="8"/>
    </row>
    <row r="41" spans="2:14" ht="18" customHeight="1">
      <c r="B41" s="7"/>
      <c r="C41" s="57">
        <f>C38+1</f>
        <v>24</v>
      </c>
      <c r="D41" s="58" t="s">
        <v>367</v>
      </c>
      <c r="E41" s="57" t="s">
        <v>347</v>
      </c>
      <c r="F41" s="57">
        <v>1</v>
      </c>
      <c r="G41" s="8"/>
      <c r="H41" s="180"/>
      <c r="I41" s="180"/>
      <c r="J41" s="180"/>
      <c r="K41" s="180"/>
      <c r="L41" s="180"/>
      <c r="M41" s="9"/>
      <c r="N41" s="8"/>
    </row>
    <row r="42" spans="2:14" ht="18" customHeight="1">
      <c r="B42" s="7"/>
      <c r="C42" s="57">
        <f>C41+1</f>
        <v>25</v>
      </c>
      <c r="D42" s="58" t="s">
        <v>368</v>
      </c>
      <c r="E42" s="57" t="s">
        <v>347</v>
      </c>
      <c r="F42" s="57">
        <v>1</v>
      </c>
      <c r="G42" s="8"/>
      <c r="H42" s="180"/>
      <c r="I42" s="180"/>
      <c r="J42" s="180"/>
      <c r="K42" s="180"/>
      <c r="L42" s="180"/>
      <c r="M42" s="9"/>
      <c r="N42" s="8"/>
    </row>
    <row r="43" spans="2:14" ht="18" customHeight="1">
      <c r="B43" s="7"/>
      <c r="C43" s="57">
        <f>C42+1</f>
        <v>26</v>
      </c>
      <c r="D43" s="58" t="s">
        <v>369</v>
      </c>
      <c r="E43" s="57" t="s">
        <v>347</v>
      </c>
      <c r="F43" s="57">
        <v>1</v>
      </c>
      <c r="G43" s="8"/>
      <c r="H43" s="181">
        <f>SUM(H41:H42)</f>
        <v>0</v>
      </c>
      <c r="I43" s="181">
        <f>SUM(I41:I42)</f>
        <v>0</v>
      </c>
      <c r="J43" s="181">
        <f>SUM(J41:J42)</f>
        <v>0</v>
      </c>
      <c r="K43" s="181">
        <f>SUM(K41:K42)</f>
        <v>0</v>
      </c>
      <c r="L43" s="181">
        <f>SUM(L41:L42)</f>
        <v>0</v>
      </c>
      <c r="M43" s="9"/>
      <c r="N43" s="8"/>
    </row>
    <row r="44" spans="2:14" ht="18" customHeight="1">
      <c r="B44" s="7"/>
      <c r="M44" s="9"/>
      <c r="N44" s="8"/>
    </row>
    <row r="45" spans="2:14" ht="18" customHeight="1">
      <c r="B45" s="7"/>
      <c r="C45" s="54" t="s">
        <v>99</v>
      </c>
      <c r="D45" s="55" t="s">
        <v>370</v>
      </c>
      <c r="E45" s="56"/>
      <c r="F45" s="8"/>
      <c r="G45" s="8"/>
      <c r="H45" s="39"/>
      <c r="I45" s="39"/>
      <c r="J45" s="39"/>
      <c r="K45" s="39"/>
      <c r="L45" s="39"/>
      <c r="M45" s="9"/>
      <c r="N45" s="8"/>
    </row>
    <row r="46" spans="2:14" ht="18" customHeight="1">
      <c r="B46" s="7"/>
      <c r="C46" s="57">
        <f>C43+1</f>
        <v>27</v>
      </c>
      <c r="D46" s="58" t="s">
        <v>371</v>
      </c>
      <c r="E46" s="57" t="s">
        <v>347</v>
      </c>
      <c r="F46" s="57">
        <v>1</v>
      </c>
      <c r="G46" s="8"/>
      <c r="H46" s="180"/>
      <c r="I46" s="180"/>
      <c r="J46" s="180"/>
      <c r="K46" s="180"/>
      <c r="L46" s="180"/>
      <c r="M46" s="9"/>
      <c r="N46" s="8"/>
    </row>
    <row r="47" spans="2:14" ht="18" customHeight="1">
      <c r="B47" s="7"/>
      <c r="C47" s="57">
        <f>C46+1</f>
        <v>28</v>
      </c>
      <c r="D47" s="58" t="s">
        <v>367</v>
      </c>
      <c r="E47" s="57" t="s">
        <v>347</v>
      </c>
      <c r="F47" s="57">
        <v>1</v>
      </c>
      <c r="G47" s="8"/>
      <c r="H47" s="180"/>
      <c r="I47" s="180"/>
      <c r="J47" s="180"/>
      <c r="K47" s="180"/>
      <c r="L47" s="180"/>
      <c r="M47" s="9"/>
      <c r="N47" s="8"/>
    </row>
    <row r="48" spans="2:14" ht="18" customHeight="1">
      <c r="B48" s="7"/>
      <c r="C48" s="57">
        <f>C47+1</f>
        <v>29</v>
      </c>
      <c r="D48" s="58" t="s">
        <v>372</v>
      </c>
      <c r="E48" s="57" t="s">
        <v>347</v>
      </c>
      <c r="F48" s="57">
        <v>1</v>
      </c>
      <c r="G48" s="8"/>
      <c r="H48" s="180"/>
      <c r="I48" s="180"/>
      <c r="J48" s="180"/>
      <c r="K48" s="180"/>
      <c r="L48" s="180"/>
      <c r="M48" s="9"/>
      <c r="N48" s="8"/>
    </row>
    <row r="49" spans="2:14" ht="18" customHeight="1">
      <c r="B49" s="7"/>
      <c r="C49" s="57">
        <f>C48+1</f>
        <v>30</v>
      </c>
      <c r="D49" s="58" t="s">
        <v>373</v>
      </c>
      <c r="E49" s="57" t="s">
        <v>347</v>
      </c>
      <c r="F49" s="57">
        <v>1</v>
      </c>
      <c r="G49" s="8"/>
      <c r="H49" s="181">
        <f>SUM(H46:H48)</f>
        <v>0</v>
      </c>
      <c r="I49" s="181">
        <f>SUM(I46:I48)</f>
        <v>0</v>
      </c>
      <c r="J49" s="181">
        <f>SUM(J46:J48)</f>
        <v>0</v>
      </c>
      <c r="K49" s="181">
        <f>SUM(K46:K48)</f>
        <v>0</v>
      </c>
      <c r="L49" s="181">
        <f>SUM(L46:L48)</f>
        <v>0</v>
      </c>
      <c r="M49" s="9"/>
      <c r="N49" s="8"/>
    </row>
    <row r="50" spans="2:14" ht="18" customHeight="1">
      <c r="B50" s="7"/>
      <c r="C50" s="101"/>
      <c r="M50" s="9"/>
      <c r="N50" s="8"/>
    </row>
    <row r="51" spans="2:14" ht="18" customHeight="1">
      <c r="B51" s="7"/>
      <c r="C51" s="54" t="s">
        <v>107</v>
      </c>
      <c r="D51" s="55" t="s">
        <v>374</v>
      </c>
      <c r="E51" s="56"/>
      <c r="F51" s="8"/>
      <c r="G51" s="8"/>
      <c r="H51" s="39"/>
      <c r="I51" s="39"/>
      <c r="J51" s="39"/>
      <c r="K51" s="39"/>
      <c r="L51" s="39"/>
      <c r="M51" s="9"/>
      <c r="N51" s="8"/>
    </row>
    <row r="52" spans="2:14" ht="18" customHeight="1">
      <c r="B52" s="7"/>
      <c r="C52" s="57">
        <f>C49+1</f>
        <v>31</v>
      </c>
      <c r="D52" s="58" t="s">
        <v>346</v>
      </c>
      <c r="E52" s="57" t="s">
        <v>347</v>
      </c>
      <c r="F52" s="57">
        <v>1</v>
      </c>
      <c r="G52" s="8"/>
      <c r="H52" s="180"/>
      <c r="I52" s="180"/>
      <c r="J52" s="180"/>
      <c r="K52" s="180"/>
      <c r="L52" s="180"/>
      <c r="M52" s="9"/>
      <c r="N52" s="8"/>
    </row>
    <row r="53" spans="2:14" ht="18" customHeight="1">
      <c r="B53" s="7"/>
      <c r="C53" s="57">
        <f>C52+1</f>
        <v>32</v>
      </c>
      <c r="D53" s="58" t="s">
        <v>348</v>
      </c>
      <c r="E53" s="57" t="s">
        <v>347</v>
      </c>
      <c r="F53" s="57">
        <v>1</v>
      </c>
      <c r="G53" s="8"/>
      <c r="H53" s="180"/>
      <c r="I53" s="180"/>
      <c r="J53" s="180"/>
      <c r="K53" s="180"/>
      <c r="L53" s="180"/>
      <c r="M53" s="9"/>
      <c r="N53" s="8"/>
    </row>
    <row r="54" spans="2:14" ht="18" customHeight="1">
      <c r="B54" s="7"/>
      <c r="C54" s="57">
        <f>C53+1</f>
        <v>33</v>
      </c>
      <c r="D54" s="58" t="s">
        <v>349</v>
      </c>
      <c r="E54" s="57" t="s">
        <v>347</v>
      </c>
      <c r="F54" s="57">
        <v>1</v>
      </c>
      <c r="G54" s="8"/>
      <c r="H54" s="181">
        <f>SUM(H52:H53)</f>
        <v>0</v>
      </c>
      <c r="I54" s="181">
        <f>SUM(I52:I53)</f>
        <v>0</v>
      </c>
      <c r="J54" s="181">
        <f>SUM(J52:J53)</f>
        <v>0</v>
      </c>
      <c r="K54" s="181">
        <f>SUM(K52:K53)</f>
        <v>0</v>
      </c>
      <c r="L54" s="181">
        <f>SUM(L52:L53)</f>
        <v>0</v>
      </c>
      <c r="M54" s="9"/>
      <c r="N54" s="8"/>
    </row>
    <row r="55" spans="2:14" ht="18" customHeight="1">
      <c r="B55" s="7"/>
      <c r="M55" s="9"/>
      <c r="N55" s="8"/>
    </row>
    <row r="56" spans="2:14" ht="18" customHeight="1">
      <c r="B56" s="7"/>
      <c r="C56" s="54" t="s">
        <v>114</v>
      </c>
      <c r="D56" s="55" t="s">
        <v>375</v>
      </c>
      <c r="E56" s="56"/>
      <c r="F56" s="8"/>
      <c r="G56" s="8"/>
      <c r="H56" s="39"/>
      <c r="I56" s="39"/>
      <c r="J56" s="39"/>
      <c r="K56" s="39"/>
      <c r="L56" s="39"/>
      <c r="M56" s="9"/>
      <c r="N56" s="8"/>
    </row>
    <row r="57" spans="2:14" ht="18" customHeight="1">
      <c r="B57" s="7"/>
      <c r="C57" s="57">
        <f>C54+1</f>
        <v>34</v>
      </c>
      <c r="D57" s="58" t="s">
        <v>351</v>
      </c>
      <c r="E57" s="57" t="s">
        <v>347</v>
      </c>
      <c r="F57" s="57">
        <v>1</v>
      </c>
      <c r="G57" s="8"/>
      <c r="H57" s="180"/>
      <c r="I57" s="180"/>
      <c r="J57" s="180"/>
      <c r="K57" s="180"/>
      <c r="L57" s="180"/>
      <c r="M57" s="9"/>
      <c r="N57" s="8"/>
    </row>
    <row r="58" spans="2:14" ht="18" customHeight="1">
      <c r="B58" s="7"/>
      <c r="C58" s="57">
        <f t="shared" ref="C58:C63" si="2">C57+1</f>
        <v>35</v>
      </c>
      <c r="D58" s="58" t="s">
        <v>352</v>
      </c>
      <c r="E58" s="57" t="s">
        <v>347</v>
      </c>
      <c r="F58" s="57">
        <v>1</v>
      </c>
      <c r="G58" s="8"/>
      <c r="H58" s="180"/>
      <c r="I58" s="180"/>
      <c r="J58" s="180"/>
      <c r="K58" s="180"/>
      <c r="L58" s="180"/>
      <c r="M58" s="9"/>
      <c r="N58" s="8"/>
    </row>
    <row r="59" spans="2:14" ht="18" customHeight="1">
      <c r="B59" s="7"/>
      <c r="C59" s="57">
        <f t="shared" si="2"/>
        <v>36</v>
      </c>
      <c r="D59" s="58" t="s">
        <v>353</v>
      </c>
      <c r="E59" s="57" t="s">
        <v>347</v>
      </c>
      <c r="F59" s="57">
        <v>1</v>
      </c>
      <c r="G59" s="8"/>
      <c r="H59" s="180"/>
      <c r="I59" s="180"/>
      <c r="J59" s="180"/>
      <c r="K59" s="180"/>
      <c r="L59" s="180"/>
      <c r="M59" s="9"/>
      <c r="N59" s="8"/>
    </row>
    <row r="60" spans="2:14" ht="18" customHeight="1">
      <c r="B60" s="7"/>
      <c r="C60" s="57">
        <f t="shared" si="2"/>
        <v>37</v>
      </c>
      <c r="D60" s="58" t="s">
        <v>354</v>
      </c>
      <c r="E60" s="57" t="s">
        <v>347</v>
      </c>
      <c r="F60" s="57">
        <v>1</v>
      </c>
      <c r="G60" s="8"/>
      <c r="H60" s="180"/>
      <c r="I60" s="180"/>
      <c r="J60" s="180"/>
      <c r="K60" s="180"/>
      <c r="L60" s="180"/>
      <c r="M60" s="9"/>
      <c r="N60" s="8"/>
    </row>
    <row r="61" spans="2:14" ht="18" customHeight="1">
      <c r="B61" s="7"/>
      <c r="C61" s="57">
        <f t="shared" si="2"/>
        <v>38</v>
      </c>
      <c r="D61" s="58" t="s">
        <v>355</v>
      </c>
      <c r="E61" s="57" t="s">
        <v>347</v>
      </c>
      <c r="F61" s="57">
        <v>1</v>
      </c>
      <c r="G61" s="8"/>
      <c r="H61" s="180"/>
      <c r="I61" s="180"/>
      <c r="J61" s="180"/>
      <c r="K61" s="180"/>
      <c r="L61" s="180"/>
      <c r="M61" s="9"/>
      <c r="N61" s="8"/>
    </row>
    <row r="62" spans="2:14" ht="18" customHeight="1">
      <c r="B62" s="7"/>
      <c r="C62" s="57">
        <f t="shared" si="2"/>
        <v>39</v>
      </c>
      <c r="D62" s="58" t="s">
        <v>356</v>
      </c>
      <c r="E62" s="57" t="s">
        <v>347</v>
      </c>
      <c r="F62" s="57">
        <v>1</v>
      </c>
      <c r="G62" s="8"/>
      <c r="H62" s="180"/>
      <c r="I62" s="180"/>
      <c r="J62" s="180"/>
      <c r="K62" s="180"/>
      <c r="L62" s="180"/>
      <c r="M62" s="9"/>
      <c r="N62" s="8"/>
    </row>
    <row r="63" spans="2:14" ht="18" customHeight="1">
      <c r="B63" s="7"/>
      <c r="C63" s="57">
        <f t="shared" si="2"/>
        <v>40</v>
      </c>
      <c r="D63" s="58" t="s">
        <v>359</v>
      </c>
      <c r="E63" s="57" t="s">
        <v>347</v>
      </c>
      <c r="F63" s="57">
        <v>1</v>
      </c>
      <c r="G63" s="8"/>
      <c r="H63" s="181">
        <f>SUM(H57:H62)</f>
        <v>0</v>
      </c>
      <c r="I63" s="181">
        <f>SUM(I57:I62)</f>
        <v>0</v>
      </c>
      <c r="J63" s="181">
        <f>SUM(J57:J62)</f>
        <v>0</v>
      </c>
      <c r="K63" s="181">
        <f>SUM(K57:K62)</f>
        <v>0</v>
      </c>
      <c r="L63" s="181">
        <f>SUM(L57:L62)</f>
        <v>0</v>
      </c>
      <c r="M63" s="9"/>
      <c r="N63" s="8"/>
    </row>
    <row r="64" spans="2:14" ht="18" customHeight="1">
      <c r="B64" s="7"/>
      <c r="C64" s="101"/>
      <c r="M64" s="9"/>
      <c r="N64" s="8"/>
    </row>
    <row r="65" spans="2:14" ht="18" customHeight="1">
      <c r="B65" s="7"/>
      <c r="C65" s="54" t="s">
        <v>121</v>
      </c>
      <c r="D65" s="55" t="s">
        <v>376</v>
      </c>
      <c r="E65" s="56"/>
      <c r="F65" s="8"/>
      <c r="G65" s="8"/>
      <c r="H65" s="39"/>
      <c r="I65" s="39"/>
      <c r="J65" s="39"/>
      <c r="K65" s="39"/>
      <c r="L65" s="39"/>
      <c r="M65" s="9"/>
      <c r="N65" s="8"/>
    </row>
    <row r="66" spans="2:14" ht="18" customHeight="1">
      <c r="B66" s="7"/>
      <c r="C66" s="57">
        <f>C63+1</f>
        <v>41</v>
      </c>
      <c r="D66" s="58" t="s">
        <v>351</v>
      </c>
      <c r="E66" s="57" t="s">
        <v>347</v>
      </c>
      <c r="F66" s="57">
        <v>1</v>
      </c>
      <c r="G66" s="8"/>
      <c r="H66" s="180"/>
      <c r="I66" s="180"/>
      <c r="J66" s="180"/>
      <c r="K66" s="180"/>
      <c r="L66" s="180"/>
      <c r="M66" s="9"/>
      <c r="N66" s="8"/>
    </row>
    <row r="67" spans="2:14" ht="18" customHeight="1">
      <c r="B67" s="7"/>
      <c r="C67" s="57">
        <f t="shared" ref="C67:C72" si="3">C66+1</f>
        <v>42</v>
      </c>
      <c r="D67" s="58" t="s">
        <v>352</v>
      </c>
      <c r="E67" s="57" t="s">
        <v>347</v>
      </c>
      <c r="F67" s="57">
        <v>1</v>
      </c>
      <c r="G67" s="8"/>
      <c r="H67" s="180"/>
      <c r="I67" s="180"/>
      <c r="J67" s="180"/>
      <c r="K67" s="180"/>
      <c r="L67" s="180"/>
      <c r="M67" s="9"/>
      <c r="N67" s="8"/>
    </row>
    <row r="68" spans="2:14" ht="18" customHeight="1">
      <c r="B68" s="7"/>
      <c r="C68" s="57">
        <f t="shared" si="3"/>
        <v>43</v>
      </c>
      <c r="D68" s="58" t="s">
        <v>353</v>
      </c>
      <c r="E68" s="57" t="s">
        <v>347</v>
      </c>
      <c r="F68" s="57">
        <v>1</v>
      </c>
      <c r="G68" s="8"/>
      <c r="H68" s="180"/>
      <c r="I68" s="180"/>
      <c r="J68" s="180"/>
      <c r="K68" s="180"/>
      <c r="L68" s="180"/>
      <c r="M68" s="9"/>
      <c r="N68" s="8"/>
    </row>
    <row r="69" spans="2:14" ht="18" customHeight="1">
      <c r="B69" s="7"/>
      <c r="C69" s="57">
        <f t="shared" si="3"/>
        <v>44</v>
      </c>
      <c r="D69" s="58" t="s">
        <v>354</v>
      </c>
      <c r="E69" s="57" t="s">
        <v>347</v>
      </c>
      <c r="F69" s="57">
        <v>1</v>
      </c>
      <c r="G69" s="8"/>
      <c r="H69" s="180"/>
      <c r="I69" s="180"/>
      <c r="J69" s="180"/>
      <c r="K69" s="180"/>
      <c r="L69" s="180"/>
      <c r="M69" s="9"/>
      <c r="N69" s="8"/>
    </row>
    <row r="70" spans="2:14" ht="18" customHeight="1">
      <c r="B70" s="7"/>
      <c r="C70" s="57">
        <f t="shared" si="3"/>
        <v>45</v>
      </c>
      <c r="D70" s="58" t="s">
        <v>355</v>
      </c>
      <c r="E70" s="57" t="s">
        <v>347</v>
      </c>
      <c r="F70" s="57">
        <v>1</v>
      </c>
      <c r="G70" s="8"/>
      <c r="H70" s="180"/>
      <c r="I70" s="180"/>
      <c r="J70" s="180"/>
      <c r="K70" s="180"/>
      <c r="L70" s="180"/>
      <c r="M70" s="9"/>
      <c r="N70" s="8"/>
    </row>
    <row r="71" spans="2:14" ht="18" customHeight="1">
      <c r="B71" s="7"/>
      <c r="C71" s="57">
        <f t="shared" si="3"/>
        <v>46</v>
      </c>
      <c r="D71" s="58" t="s">
        <v>356</v>
      </c>
      <c r="E71" s="57" t="s">
        <v>347</v>
      </c>
      <c r="F71" s="57">
        <v>1</v>
      </c>
      <c r="G71" s="8"/>
      <c r="H71" s="180"/>
      <c r="I71" s="180"/>
      <c r="J71" s="180"/>
      <c r="K71" s="180"/>
      <c r="L71" s="180"/>
      <c r="M71" s="9"/>
      <c r="N71" s="8"/>
    </row>
    <row r="72" spans="2:14" ht="18" customHeight="1">
      <c r="B72" s="7"/>
      <c r="C72" s="57">
        <f t="shared" si="3"/>
        <v>47</v>
      </c>
      <c r="D72" s="58" t="s">
        <v>365</v>
      </c>
      <c r="E72" s="57" t="s">
        <v>347</v>
      </c>
      <c r="F72" s="57">
        <v>1</v>
      </c>
      <c r="G72" s="8"/>
      <c r="H72" s="181">
        <f>SUM(H66:H71)</f>
        <v>0</v>
      </c>
      <c r="I72" s="181">
        <f>SUM(I66:I71)</f>
        <v>0</v>
      </c>
      <c r="J72" s="181">
        <f>SUM(J66:J71)</f>
        <v>0</v>
      </c>
      <c r="K72" s="181">
        <f>SUM(K66:K71)</f>
        <v>0</v>
      </c>
      <c r="L72" s="181">
        <f>SUM(L66:L71)</f>
        <v>0</v>
      </c>
      <c r="M72" s="9"/>
      <c r="N72" s="8"/>
    </row>
    <row r="73" spans="2:14" ht="18" customHeight="1">
      <c r="B73" s="7"/>
      <c r="C73" s="101"/>
      <c r="M73" s="9"/>
      <c r="N73" s="8"/>
    </row>
    <row r="74" spans="2:14" ht="18" customHeight="1">
      <c r="B74" s="7"/>
      <c r="C74" s="54" t="s">
        <v>123</v>
      </c>
      <c r="D74" s="55" t="s">
        <v>377</v>
      </c>
      <c r="E74" s="56"/>
      <c r="F74" s="8"/>
      <c r="G74" s="8"/>
      <c r="H74" s="39"/>
      <c r="I74" s="39"/>
      <c r="J74" s="39"/>
      <c r="K74" s="39"/>
      <c r="L74" s="39"/>
      <c r="M74" s="9"/>
      <c r="N74" s="8"/>
    </row>
    <row r="75" spans="2:14" ht="18" customHeight="1">
      <c r="B75" s="7"/>
      <c r="C75" s="57">
        <f>C72+1</f>
        <v>48</v>
      </c>
      <c r="D75" s="58" t="s">
        <v>367</v>
      </c>
      <c r="E75" s="57" t="s">
        <v>347</v>
      </c>
      <c r="F75" s="57">
        <v>1</v>
      </c>
      <c r="G75" s="8"/>
      <c r="H75" s="180"/>
      <c r="I75" s="180"/>
      <c r="J75" s="180"/>
      <c r="K75" s="180"/>
      <c r="L75" s="180"/>
      <c r="M75" s="9"/>
      <c r="N75" s="8"/>
    </row>
    <row r="76" spans="2:14" ht="18" customHeight="1">
      <c r="B76" s="7"/>
      <c r="C76" s="57">
        <f>C75+1</f>
        <v>49</v>
      </c>
      <c r="D76" s="58" t="s">
        <v>368</v>
      </c>
      <c r="E76" s="57" t="s">
        <v>347</v>
      </c>
      <c r="F76" s="57">
        <v>1</v>
      </c>
      <c r="G76" s="8"/>
      <c r="H76" s="180"/>
      <c r="I76" s="180"/>
      <c r="J76" s="180"/>
      <c r="K76" s="180"/>
      <c r="L76" s="180"/>
      <c r="M76" s="9"/>
      <c r="N76" s="8"/>
    </row>
    <row r="77" spans="2:14" ht="18" customHeight="1">
      <c r="B77" s="7"/>
      <c r="C77" s="57">
        <f>C76+1</f>
        <v>50</v>
      </c>
      <c r="D77" s="58" t="s">
        <v>369</v>
      </c>
      <c r="E77" s="57" t="s">
        <v>347</v>
      </c>
      <c r="F77" s="57">
        <v>1</v>
      </c>
      <c r="G77" s="8"/>
      <c r="H77" s="181">
        <f>SUM(H75:H76)</f>
        <v>0</v>
      </c>
      <c r="I77" s="181">
        <f>SUM(I75:I76)</f>
        <v>0</v>
      </c>
      <c r="J77" s="181">
        <f>SUM(J75:J76)</f>
        <v>0</v>
      </c>
      <c r="K77" s="181">
        <f>SUM(K75:K76)</f>
        <v>0</v>
      </c>
      <c r="L77" s="181">
        <f>SUM(L75:L76)</f>
        <v>0</v>
      </c>
      <c r="M77" s="9"/>
      <c r="N77" s="8"/>
    </row>
    <row r="78" spans="2:14" ht="18" customHeight="1">
      <c r="B78" s="7"/>
      <c r="M78" s="9"/>
      <c r="N78" s="8"/>
    </row>
    <row r="79" spans="2:14" ht="18" customHeight="1">
      <c r="B79" s="7"/>
      <c r="C79" s="54" t="s">
        <v>128</v>
      </c>
      <c r="D79" s="55" t="s">
        <v>378</v>
      </c>
      <c r="E79" s="56"/>
      <c r="F79" s="8"/>
      <c r="G79" s="8"/>
      <c r="H79" s="39"/>
      <c r="I79" s="39"/>
      <c r="J79" s="39"/>
      <c r="K79" s="39"/>
      <c r="L79" s="39"/>
      <c r="M79" s="9"/>
      <c r="N79" s="8"/>
    </row>
    <row r="80" spans="2:14" ht="18" customHeight="1">
      <c r="B80" s="7"/>
      <c r="C80" s="57">
        <f>C77+1</f>
        <v>51</v>
      </c>
      <c r="D80" s="58" t="s">
        <v>371</v>
      </c>
      <c r="E80" s="57" t="s">
        <v>347</v>
      </c>
      <c r="F80" s="57">
        <v>1</v>
      </c>
      <c r="G80" s="8"/>
      <c r="H80" s="180"/>
      <c r="I80" s="180"/>
      <c r="J80" s="180"/>
      <c r="K80" s="180"/>
      <c r="L80" s="180"/>
      <c r="M80" s="9"/>
      <c r="N80" s="8"/>
    </row>
    <row r="81" spans="2:14" ht="18" customHeight="1">
      <c r="B81" s="7"/>
      <c r="C81" s="57">
        <f>C80+1</f>
        <v>52</v>
      </c>
      <c r="D81" s="58" t="s">
        <v>367</v>
      </c>
      <c r="E81" s="57" t="s">
        <v>347</v>
      </c>
      <c r="F81" s="57">
        <v>1</v>
      </c>
      <c r="G81" s="8"/>
      <c r="H81" s="180"/>
      <c r="I81" s="180"/>
      <c r="J81" s="180"/>
      <c r="K81" s="180"/>
      <c r="L81" s="180"/>
      <c r="M81" s="9"/>
      <c r="N81" s="8"/>
    </row>
    <row r="82" spans="2:14" ht="18" customHeight="1">
      <c r="B82" s="7"/>
      <c r="C82" s="57">
        <f>C81+1</f>
        <v>53</v>
      </c>
      <c r="D82" s="58" t="s">
        <v>372</v>
      </c>
      <c r="E82" s="57" t="s">
        <v>347</v>
      </c>
      <c r="F82" s="57">
        <v>1</v>
      </c>
      <c r="G82" s="8"/>
      <c r="H82" s="180"/>
      <c r="I82" s="180"/>
      <c r="J82" s="180"/>
      <c r="K82" s="180"/>
      <c r="L82" s="180"/>
      <c r="M82" s="9"/>
      <c r="N82" s="8"/>
    </row>
    <row r="83" spans="2:14" ht="18" customHeight="1">
      <c r="B83" s="7"/>
      <c r="C83" s="57">
        <f>C82+1</f>
        <v>54</v>
      </c>
      <c r="D83" s="58" t="s">
        <v>373</v>
      </c>
      <c r="E83" s="57" t="s">
        <v>347</v>
      </c>
      <c r="F83" s="57">
        <v>1</v>
      </c>
      <c r="G83" s="8"/>
      <c r="H83" s="181">
        <f>SUM(H80:H82)</f>
        <v>0</v>
      </c>
      <c r="I83" s="181">
        <f>SUM(I80:I82)</f>
        <v>0</v>
      </c>
      <c r="J83" s="181">
        <f>SUM(J80:J82)</f>
        <v>0</v>
      </c>
      <c r="K83" s="181">
        <f>SUM(K80:K82)</f>
        <v>0</v>
      </c>
      <c r="L83" s="181">
        <f>SUM(L80:L82)</f>
        <v>0</v>
      </c>
      <c r="M83" s="9"/>
      <c r="N83" s="8"/>
    </row>
    <row r="84" spans="2:14" ht="18.75" customHeight="1" thickBot="1">
      <c r="B84" s="18"/>
      <c r="C84" s="128"/>
      <c r="D84" s="19"/>
      <c r="E84" s="19"/>
      <c r="F84" s="19"/>
      <c r="G84" s="19"/>
      <c r="H84" s="19"/>
      <c r="I84" s="19"/>
      <c r="J84" s="19"/>
      <c r="K84" s="19"/>
      <c r="L84" s="19"/>
      <c r="M84" s="20"/>
      <c r="N84" s="8"/>
    </row>
    <row r="85" spans="2:14" ht="18" customHeight="1"/>
    <row r="86" spans="2:14" ht="18" hidden="1" customHeight="1"/>
    <row r="87" spans="2:14" ht="18" hidden="1" customHeight="1"/>
    <row r="88" spans="2:14" ht="18" hidden="1" customHeight="1"/>
    <row r="89" spans="2:14" ht="18" hidden="1" customHeight="1"/>
    <row r="90" spans="2:14" ht="18" hidden="1" customHeight="1"/>
    <row r="91" spans="2:14" ht="18" hidden="1" customHeight="1"/>
    <row r="92" spans="2:14" ht="18" hidden="1" customHeight="1"/>
    <row r="93" spans="2:14" ht="18" hidden="1" customHeight="1"/>
    <row r="94" spans="2:14" ht="18" hidden="1" customHeight="1"/>
    <row r="95" spans="2:14" ht="18" hidden="1" customHeight="1"/>
    <row r="96" spans="2:14" ht="18" hidden="1" customHeight="1"/>
    <row r="97" s="129" customFormat="1" ht="18" hidden="1" customHeight="1"/>
    <row r="98" s="129" customFormat="1" ht="18" hidden="1" customHeight="1"/>
    <row r="99" s="129" customFormat="1" ht="18" hidden="1" customHeight="1"/>
    <row r="100" s="129" customFormat="1" ht="18" hidden="1" customHeight="1"/>
    <row r="101" s="129" customFormat="1" ht="18" hidden="1" customHeight="1"/>
    <row r="102" s="129" customFormat="1" ht="18" hidden="1" customHeight="1"/>
    <row r="103" s="129" customFormat="1" ht="18" hidden="1" customHeight="1"/>
    <row r="104" s="129" customFormat="1" ht="18" hidden="1" customHeight="1"/>
    <row r="105" s="129" customFormat="1" ht="18" hidden="1" customHeight="1"/>
    <row r="106" s="129" customFormat="1" ht="18" hidden="1" customHeight="1"/>
    <row r="107" s="129" customFormat="1" ht="18" hidden="1" customHeight="1"/>
    <row r="108" s="129" customFormat="1" ht="18" hidden="1" customHeight="1"/>
    <row r="109" s="129" customFormat="1" ht="15.65" customHeight="1"/>
    <row r="110" s="129" customFormat="1" ht="0" hidden="1" customHeight="1"/>
    <row r="111" s="129" customFormat="1" ht="0" hidden="1" customHeight="1"/>
    <row r="112" s="129" customFormat="1" ht="0" hidden="1" customHeight="1"/>
    <row r="113" s="129" customFormat="1" ht="0" hidden="1" customHeight="1"/>
    <row r="114" s="129" customFormat="1" ht="0" hidden="1" customHeight="1"/>
    <row r="115" s="129" customFormat="1" ht="0" hidden="1" customHeight="1"/>
    <row r="116" s="129" customFormat="1" ht="0" hidden="1" customHeight="1"/>
    <row r="117" s="129" customFormat="1" ht="0" hidden="1" customHeight="1"/>
    <row r="118" s="129" customFormat="1" ht="0" hidden="1" customHeight="1"/>
    <row r="119" s="129" customFormat="1" ht="0" hidden="1" customHeight="1"/>
    <row r="120" s="129" customFormat="1" ht="0" hidden="1" customHeight="1"/>
    <row r="121" s="129" customFormat="1" ht="0" hidden="1" customHeight="1"/>
    <row r="122" s="129" customFormat="1" ht="0" hidden="1" customHeight="1"/>
    <row r="123" s="129" customFormat="1" ht="0" hidden="1" customHeight="1"/>
    <row r="124" s="129" customFormat="1" ht="0" hidden="1" customHeight="1"/>
    <row r="125" s="129" customFormat="1" ht="0" hidden="1" customHeight="1"/>
    <row r="126" s="129" customFormat="1" ht="0" hidden="1" customHeight="1"/>
    <row r="127" s="129" customFormat="1" ht="0" hidden="1" customHeight="1"/>
  </sheetData>
  <mergeCells count="6">
    <mergeCell ref="H5:L5"/>
    <mergeCell ref="K7:K9"/>
    <mergeCell ref="I7:I9"/>
    <mergeCell ref="H7:H9"/>
    <mergeCell ref="L7:L9"/>
    <mergeCell ref="J7:J9"/>
  </mergeCells>
  <pageMargins left="0.70866141732283472" right="0.70866141732283472" top="0.74803149606299213" bottom="0.74803149606299213" header="0.31496062992125978" footer="0.31496062992125978"/>
  <pageSetup paperSize="8" scale="59" orientation="landscape" horizontalDpi="300" verticalDpi="30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autoPageBreaks="0" fitToPage="1"/>
  </sheetPr>
  <dimension ref="A1:W44"/>
  <sheetViews>
    <sheetView showGridLines="0" zoomScaleNormal="100" workbookViewId="0"/>
  </sheetViews>
  <sheetFormatPr defaultColWidth="0" defaultRowHeight="18" customHeight="1" zeroHeight="1"/>
  <cols>
    <col min="1" max="1" width="1.84375" style="129" customWidth="1"/>
    <col min="2" max="2" width="2.69140625" style="129" customWidth="1"/>
    <col min="3" max="3" width="6.23046875" style="129" customWidth="1"/>
    <col min="4" max="4" width="22.23046875" style="129" customWidth="1"/>
    <col min="5" max="5" width="5.07421875" style="129" customWidth="1"/>
    <col min="6" max="7" width="4.69140625" style="129" customWidth="1"/>
    <col min="8" max="12" width="9.23046875" style="129" customWidth="1"/>
    <col min="13" max="13" width="2.3046875" style="129" customWidth="1"/>
    <col min="14" max="18" width="9.4609375" style="129" customWidth="1"/>
    <col min="19" max="20" width="2.69140625" style="129" customWidth="1"/>
    <col min="21" max="23" width="0" style="129" hidden="1" customWidth="1"/>
    <col min="24" max="24" width="8.84375" style="129" hidden="1" customWidth="1"/>
    <col min="25" max="16384" width="8.84375" style="129" hidden="1"/>
  </cols>
  <sheetData>
    <row r="1" spans="2:20" ht="18.75" customHeight="1"/>
    <row r="2" spans="2:20" ht="16.5">
      <c r="B2" s="30"/>
      <c r="C2" s="31"/>
      <c r="D2" s="5"/>
      <c r="E2" s="32"/>
      <c r="F2" s="32"/>
      <c r="G2" s="32"/>
      <c r="H2" s="32"/>
      <c r="I2" s="32"/>
      <c r="J2" s="32"/>
      <c r="K2" s="32"/>
      <c r="L2" s="32"/>
      <c r="M2" s="5"/>
      <c r="N2" s="5"/>
      <c r="O2" s="5"/>
      <c r="P2" s="5"/>
      <c r="Q2" s="5"/>
      <c r="R2" s="5"/>
      <c r="S2" s="33"/>
      <c r="T2" s="8"/>
    </row>
    <row r="3" spans="2:20" ht="16.5">
      <c r="B3" s="34"/>
      <c r="C3" s="10" t="s">
        <v>36</v>
      </c>
      <c r="D3" s="8"/>
      <c r="E3" s="12"/>
      <c r="F3" s="100"/>
      <c r="G3" s="100"/>
      <c r="H3" s="100"/>
      <c r="I3" s="100"/>
      <c r="J3" s="100"/>
      <c r="K3" s="35"/>
      <c r="L3" s="35"/>
      <c r="M3" s="8"/>
      <c r="N3" s="8"/>
      <c r="O3" s="8"/>
      <c r="P3" s="8"/>
      <c r="Q3" s="8"/>
      <c r="R3" s="8"/>
      <c r="S3" s="36"/>
      <c r="T3" s="8"/>
    </row>
    <row r="4" spans="2:20" ht="16.5">
      <c r="B4" s="34"/>
      <c r="C4" s="37" t="s">
        <v>379</v>
      </c>
      <c r="D4" s="8"/>
      <c r="E4" s="12"/>
      <c r="F4" s="100"/>
      <c r="G4" s="100"/>
      <c r="H4" s="100"/>
      <c r="I4" s="100"/>
      <c r="J4" s="100"/>
      <c r="K4" s="35"/>
      <c r="L4" s="35"/>
      <c r="M4" s="8"/>
      <c r="N4" s="8"/>
      <c r="O4" s="8"/>
      <c r="P4" s="8"/>
      <c r="Q4" s="8"/>
      <c r="R4" s="8"/>
      <c r="S4" s="36"/>
      <c r="T4" s="8"/>
    </row>
    <row r="5" spans="2:20" ht="16.5">
      <c r="B5" s="34"/>
      <c r="C5" s="10"/>
      <c r="D5" s="8"/>
      <c r="E5" s="12"/>
      <c r="F5" s="12"/>
      <c r="G5" s="12"/>
      <c r="H5" s="8"/>
      <c r="I5" s="8"/>
      <c r="J5" s="8"/>
      <c r="K5" s="8"/>
      <c r="L5" s="8"/>
      <c r="M5" s="8"/>
      <c r="N5" s="192" t="s">
        <v>38</v>
      </c>
      <c r="O5" s="188"/>
      <c r="P5" s="188"/>
      <c r="Q5" s="188"/>
      <c r="R5" s="193"/>
      <c r="S5" s="36"/>
      <c r="T5" s="8"/>
    </row>
    <row r="6" spans="2:20" s="22" customFormat="1" ht="16.5">
      <c r="B6" s="38"/>
      <c r="C6" s="39"/>
      <c r="D6" s="12"/>
      <c r="E6" s="12"/>
      <c r="F6" s="132"/>
      <c r="G6" s="12"/>
      <c r="H6" s="64">
        <v>-5</v>
      </c>
      <c r="I6" s="64">
        <v>-4</v>
      </c>
      <c r="J6" s="64">
        <v>-3</v>
      </c>
      <c r="K6" s="64">
        <v>-2</v>
      </c>
      <c r="L6" s="64">
        <v>-1</v>
      </c>
      <c r="M6" s="41"/>
      <c r="N6" s="64">
        <v>1</v>
      </c>
      <c r="O6" s="64">
        <v>2</v>
      </c>
      <c r="P6" s="64">
        <v>3</v>
      </c>
      <c r="Q6" s="64">
        <v>4</v>
      </c>
      <c r="R6" s="64">
        <v>5</v>
      </c>
      <c r="S6" s="42"/>
      <c r="T6" s="12"/>
    </row>
    <row r="7" spans="2:20" ht="15.65" customHeight="1">
      <c r="B7" s="34"/>
      <c r="C7" s="43"/>
      <c r="D7" s="44"/>
      <c r="E7" s="45"/>
      <c r="F7" s="45"/>
      <c r="G7" s="12"/>
      <c r="H7" s="190" t="s">
        <v>380</v>
      </c>
      <c r="I7" s="190" t="s">
        <v>381</v>
      </c>
      <c r="J7" s="190" t="s">
        <v>382</v>
      </c>
      <c r="K7" s="190" t="s">
        <v>383</v>
      </c>
      <c r="L7" s="190" t="s">
        <v>384</v>
      </c>
      <c r="M7" s="65"/>
      <c r="N7" s="190" t="s">
        <v>385</v>
      </c>
      <c r="O7" s="190" t="s">
        <v>386</v>
      </c>
      <c r="P7" s="190" t="s">
        <v>387</v>
      </c>
      <c r="Q7" s="190" t="s">
        <v>388</v>
      </c>
      <c r="R7" s="190" t="s">
        <v>389</v>
      </c>
      <c r="S7" s="36"/>
      <c r="T7" s="8"/>
    </row>
    <row r="8" spans="2:20" ht="16.5">
      <c r="B8" s="34"/>
      <c r="C8" s="47"/>
      <c r="D8" s="48" t="s">
        <v>49</v>
      </c>
      <c r="E8" s="130" t="s">
        <v>50</v>
      </c>
      <c r="F8" s="130" t="s">
        <v>51</v>
      </c>
      <c r="G8" s="39"/>
      <c r="H8" s="186"/>
      <c r="I8" s="186"/>
      <c r="J8" s="186"/>
      <c r="K8" s="186"/>
      <c r="L8" s="186"/>
      <c r="M8" s="65"/>
      <c r="N8" s="186"/>
      <c r="O8" s="186"/>
      <c r="P8" s="186"/>
      <c r="Q8" s="186"/>
      <c r="R8" s="186"/>
      <c r="S8" s="36"/>
      <c r="T8" s="8"/>
    </row>
    <row r="9" spans="2:20" ht="16.5">
      <c r="B9" s="34"/>
      <c r="C9" s="49"/>
      <c r="D9" s="50"/>
      <c r="E9" s="51"/>
      <c r="F9" s="51"/>
      <c r="G9" s="12"/>
      <c r="H9" s="191"/>
      <c r="I9" s="191"/>
      <c r="J9" s="191"/>
      <c r="K9" s="191"/>
      <c r="L9" s="191"/>
      <c r="M9" s="66"/>
      <c r="N9" s="191"/>
      <c r="O9" s="191"/>
      <c r="P9" s="191"/>
      <c r="Q9" s="191"/>
      <c r="R9" s="191"/>
      <c r="S9" s="36"/>
      <c r="T9" s="8"/>
    </row>
    <row r="10" spans="2:20" ht="16.5">
      <c r="B10" s="34"/>
      <c r="C10" s="8"/>
      <c r="D10" s="8"/>
      <c r="E10" s="12"/>
      <c r="F10" s="12"/>
      <c r="G10" s="12"/>
      <c r="H10" s="12"/>
      <c r="I10" s="12"/>
      <c r="J10" s="12"/>
      <c r="K10" s="12"/>
      <c r="L10" s="12"/>
      <c r="M10" s="39"/>
      <c r="N10" s="39"/>
      <c r="O10" s="39"/>
      <c r="P10" s="39"/>
      <c r="Q10" s="39"/>
      <c r="R10" s="39"/>
      <c r="S10" s="36"/>
      <c r="T10" s="8"/>
    </row>
    <row r="11" spans="2:20" ht="16.5">
      <c r="B11" s="34"/>
      <c r="C11" s="54" t="s">
        <v>52</v>
      </c>
      <c r="D11" s="55" t="s">
        <v>390</v>
      </c>
      <c r="E11" s="56"/>
      <c r="F11" s="8"/>
      <c r="G11" s="8"/>
      <c r="H11" s="8"/>
      <c r="I11" s="8"/>
      <c r="J11" s="8"/>
      <c r="K11" s="8"/>
      <c r="L11" s="8"/>
      <c r="M11" s="39"/>
      <c r="N11" s="39"/>
      <c r="O11" s="39"/>
      <c r="P11" s="39"/>
      <c r="Q11" s="39"/>
      <c r="R11" s="39"/>
      <c r="S11" s="36"/>
      <c r="T11" s="8"/>
    </row>
    <row r="12" spans="2:20" ht="16.5">
      <c r="B12" s="34"/>
      <c r="C12" s="57" t="s">
        <v>265</v>
      </c>
      <c r="D12" s="110" t="s">
        <v>390</v>
      </c>
      <c r="E12" s="57" t="s">
        <v>82</v>
      </c>
      <c r="F12" s="57">
        <v>3</v>
      </c>
      <c r="G12" s="12"/>
      <c r="H12" s="177"/>
      <c r="I12" s="177"/>
      <c r="J12" s="177"/>
      <c r="K12" s="177"/>
      <c r="L12" s="177"/>
      <c r="M12" s="122"/>
      <c r="N12" s="180"/>
      <c r="O12" s="180"/>
      <c r="P12" s="180"/>
      <c r="Q12" s="180"/>
      <c r="R12" s="180"/>
      <c r="S12" s="36"/>
      <c r="T12" s="8"/>
    </row>
    <row r="13" spans="2:20" ht="16.5">
      <c r="B13" s="34"/>
      <c r="C13" s="57" t="s">
        <v>267</v>
      </c>
      <c r="D13" s="110"/>
      <c r="E13" s="57" t="s">
        <v>82</v>
      </c>
      <c r="F13" s="57">
        <v>3</v>
      </c>
      <c r="G13" s="12"/>
      <c r="H13" s="177"/>
      <c r="I13" s="177"/>
      <c r="J13" s="177"/>
      <c r="K13" s="177"/>
      <c r="L13" s="177"/>
      <c r="M13" s="122"/>
      <c r="N13" s="180"/>
      <c r="O13" s="180"/>
      <c r="P13" s="180"/>
      <c r="Q13" s="180"/>
      <c r="R13" s="180"/>
      <c r="S13" s="36"/>
      <c r="T13" s="8"/>
    </row>
    <row r="14" spans="2:20" ht="16.5">
      <c r="B14" s="34"/>
      <c r="C14" s="57" t="s">
        <v>269</v>
      </c>
      <c r="D14" s="110"/>
      <c r="E14" s="57" t="s">
        <v>82</v>
      </c>
      <c r="F14" s="57">
        <v>3</v>
      </c>
      <c r="G14" s="12"/>
      <c r="H14" s="177"/>
      <c r="I14" s="177"/>
      <c r="J14" s="177"/>
      <c r="K14" s="177"/>
      <c r="L14" s="177"/>
      <c r="M14" s="122"/>
      <c r="N14" s="180"/>
      <c r="O14" s="180"/>
      <c r="P14" s="180"/>
      <c r="Q14" s="180"/>
      <c r="R14" s="180"/>
      <c r="S14" s="36"/>
      <c r="T14" s="8"/>
    </row>
    <row r="15" spans="2:20" ht="16.5">
      <c r="B15" s="34"/>
      <c r="C15" s="57" t="s">
        <v>271</v>
      </c>
      <c r="D15" s="110"/>
      <c r="E15" s="57" t="s">
        <v>82</v>
      </c>
      <c r="F15" s="57">
        <v>3</v>
      </c>
      <c r="G15" s="12"/>
      <c r="H15" s="177"/>
      <c r="I15" s="177"/>
      <c r="J15" s="177"/>
      <c r="K15" s="177"/>
      <c r="L15" s="177"/>
      <c r="M15" s="122"/>
      <c r="N15" s="180"/>
      <c r="O15" s="180"/>
      <c r="P15" s="180"/>
      <c r="Q15" s="180"/>
      <c r="R15" s="180"/>
      <c r="S15" s="36"/>
      <c r="T15" s="8"/>
    </row>
    <row r="16" spans="2:20" ht="16.5">
      <c r="B16" s="34"/>
      <c r="C16" s="57" t="s">
        <v>273</v>
      </c>
      <c r="D16" s="110"/>
      <c r="E16" s="57" t="s">
        <v>82</v>
      </c>
      <c r="F16" s="57">
        <v>3</v>
      </c>
      <c r="G16" s="12"/>
      <c r="H16" s="177"/>
      <c r="I16" s="177"/>
      <c r="J16" s="177"/>
      <c r="K16" s="177"/>
      <c r="L16" s="177"/>
      <c r="M16" s="122"/>
      <c r="N16" s="180"/>
      <c r="O16" s="180"/>
      <c r="P16" s="180"/>
      <c r="Q16" s="180"/>
      <c r="R16" s="180"/>
      <c r="S16" s="36"/>
      <c r="T16" s="8"/>
    </row>
    <row r="17" spans="1:20" ht="16.5">
      <c r="B17" s="34"/>
      <c r="C17" s="57" t="s">
        <v>275</v>
      </c>
      <c r="D17" s="58"/>
      <c r="E17" s="57" t="s">
        <v>82</v>
      </c>
      <c r="F17" s="57">
        <v>3</v>
      </c>
      <c r="G17" s="12"/>
      <c r="H17" s="177"/>
      <c r="I17" s="177"/>
      <c r="J17" s="177"/>
      <c r="K17" s="177"/>
      <c r="L17" s="177"/>
      <c r="M17" s="122"/>
      <c r="N17" s="180"/>
      <c r="O17" s="180"/>
      <c r="P17" s="180"/>
      <c r="Q17" s="180"/>
      <c r="R17" s="180"/>
      <c r="S17" s="36"/>
      <c r="T17" s="8"/>
    </row>
    <row r="18" spans="1:20" ht="16.5">
      <c r="B18" s="34"/>
      <c r="C18" s="57" t="s">
        <v>276</v>
      </c>
      <c r="D18" s="58"/>
      <c r="E18" s="57" t="s">
        <v>82</v>
      </c>
      <c r="F18" s="57">
        <v>3</v>
      </c>
      <c r="G18" s="12"/>
      <c r="H18" s="177"/>
      <c r="I18" s="177"/>
      <c r="J18" s="177"/>
      <c r="K18" s="177"/>
      <c r="L18" s="177"/>
      <c r="M18" s="122"/>
      <c r="N18" s="180"/>
      <c r="O18" s="180"/>
      <c r="P18" s="180"/>
      <c r="Q18" s="180"/>
      <c r="R18" s="180"/>
      <c r="S18" s="36"/>
      <c r="T18" s="8"/>
    </row>
    <row r="19" spans="1:20" ht="16.5">
      <c r="B19" s="34"/>
      <c r="C19" s="57" t="s">
        <v>277</v>
      </c>
      <c r="D19" s="58"/>
      <c r="E19" s="57" t="s">
        <v>82</v>
      </c>
      <c r="F19" s="57">
        <v>3</v>
      </c>
      <c r="G19" s="12"/>
      <c r="H19" s="177"/>
      <c r="I19" s="177"/>
      <c r="J19" s="177"/>
      <c r="K19" s="177"/>
      <c r="L19" s="177"/>
      <c r="M19" s="122"/>
      <c r="N19" s="180"/>
      <c r="O19" s="180"/>
      <c r="P19" s="180"/>
      <c r="Q19" s="180"/>
      <c r="R19" s="180"/>
      <c r="S19" s="36"/>
      <c r="T19" s="8"/>
    </row>
    <row r="20" spans="1:20" ht="16.5">
      <c r="B20" s="34"/>
      <c r="C20" s="57" t="s">
        <v>278</v>
      </c>
      <c r="D20" s="58"/>
      <c r="E20" s="57" t="s">
        <v>82</v>
      </c>
      <c r="F20" s="57">
        <v>3</v>
      </c>
      <c r="G20" s="12"/>
      <c r="H20" s="177"/>
      <c r="I20" s="177"/>
      <c r="J20" s="177"/>
      <c r="K20" s="177"/>
      <c r="L20" s="177"/>
      <c r="M20" s="122"/>
      <c r="N20" s="180"/>
      <c r="O20" s="180"/>
      <c r="P20" s="180"/>
      <c r="Q20" s="180"/>
      <c r="R20" s="180"/>
      <c r="S20" s="36"/>
      <c r="T20" s="8"/>
    </row>
    <row r="21" spans="1:20" ht="16.5">
      <c r="B21" s="34"/>
      <c r="C21" s="57" t="s">
        <v>279</v>
      </c>
      <c r="D21" s="58"/>
      <c r="E21" s="57" t="s">
        <v>82</v>
      </c>
      <c r="F21" s="57">
        <v>3</v>
      </c>
      <c r="G21" s="12"/>
      <c r="H21" s="177"/>
      <c r="I21" s="177"/>
      <c r="J21" s="177"/>
      <c r="K21" s="177"/>
      <c r="L21" s="177"/>
      <c r="M21" s="122"/>
      <c r="N21" s="180"/>
      <c r="O21" s="180"/>
      <c r="P21" s="180"/>
      <c r="Q21" s="180"/>
      <c r="R21" s="180"/>
      <c r="S21" s="36"/>
      <c r="T21" s="8"/>
    </row>
    <row r="22" spans="1:20" ht="16.5">
      <c r="B22" s="34"/>
      <c r="C22" s="57" t="s">
        <v>280</v>
      </c>
      <c r="D22" s="58"/>
      <c r="E22" s="57" t="s">
        <v>82</v>
      </c>
      <c r="F22" s="57">
        <v>3</v>
      </c>
      <c r="G22" s="12"/>
      <c r="H22" s="177"/>
      <c r="I22" s="177"/>
      <c r="J22" s="177"/>
      <c r="K22" s="177"/>
      <c r="L22" s="177"/>
      <c r="M22" s="122"/>
      <c r="N22" s="180"/>
      <c r="O22" s="180"/>
      <c r="P22" s="180"/>
      <c r="Q22" s="180"/>
      <c r="R22" s="180"/>
      <c r="S22" s="36"/>
      <c r="T22" s="8"/>
    </row>
    <row r="23" spans="1:20" ht="16.5">
      <c r="B23" s="34"/>
      <c r="C23" s="57">
        <v>2</v>
      </c>
      <c r="D23" s="58" t="s">
        <v>281</v>
      </c>
      <c r="E23" s="57" t="s">
        <v>82</v>
      </c>
      <c r="F23" s="57">
        <v>3</v>
      </c>
      <c r="G23" s="12"/>
      <c r="H23" s="177"/>
      <c r="I23" s="177"/>
      <c r="J23" s="177"/>
      <c r="K23" s="177"/>
      <c r="L23" s="177"/>
      <c r="M23" s="122"/>
      <c r="N23" s="180"/>
      <c r="O23" s="180"/>
      <c r="P23" s="180"/>
      <c r="Q23" s="180"/>
      <c r="R23" s="180"/>
      <c r="S23" s="36"/>
      <c r="T23" s="8"/>
    </row>
    <row r="24" spans="1:20" ht="18.75" customHeight="1">
      <c r="A24" s="9"/>
      <c r="B24" s="18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20"/>
      <c r="T24" s="8"/>
    </row>
    <row r="25" spans="1:20" ht="16.5">
      <c r="C25" s="101" t="s">
        <v>133</v>
      </c>
    </row>
    <row r="26" spans="1:20" ht="16.5">
      <c r="C26" s="101"/>
    </row>
    <row r="27" spans="1:20" ht="16.5">
      <c r="C27" s="54" t="s">
        <v>134</v>
      </c>
      <c r="D27" s="71" t="s">
        <v>135</v>
      </c>
      <c r="E27" s="12"/>
      <c r="F27" s="12"/>
      <c r="G27" s="8"/>
      <c r="H27" s="76"/>
      <c r="I27" s="76"/>
      <c r="J27" s="76"/>
      <c r="K27" s="76"/>
      <c r="L27" s="76"/>
      <c r="M27" s="76"/>
      <c r="N27" s="76"/>
      <c r="O27" s="76"/>
      <c r="P27" s="76"/>
      <c r="Q27" s="76"/>
      <c r="R27" s="76"/>
      <c r="T27" s="8"/>
    </row>
    <row r="28" spans="1:20" ht="16.5">
      <c r="C28" s="57">
        <v>3</v>
      </c>
      <c r="D28" s="58" t="s">
        <v>122</v>
      </c>
      <c r="E28" s="57"/>
      <c r="F28" s="57"/>
      <c r="G28" s="8"/>
      <c r="H28" s="177"/>
      <c r="I28" s="177"/>
      <c r="J28" s="177"/>
      <c r="K28" s="177"/>
      <c r="L28" s="177"/>
      <c r="N28" s="57" t="str">
        <f>IF(N23='Table 1 - Total Costs'!N68,"OK","Error")</f>
        <v>OK</v>
      </c>
      <c r="O28" s="57" t="str">
        <f>IF(O23='Table 1 - Total Costs'!O68,"OK","Error")</f>
        <v>OK</v>
      </c>
      <c r="P28" s="57" t="str">
        <f>IF(P23='Table 1 - Total Costs'!P68,"OK","Error")</f>
        <v>OK</v>
      </c>
      <c r="Q28" s="57" t="str">
        <f>IF(Q23='Table 1 - Total Costs'!Q68,"OK","Error")</f>
        <v>OK</v>
      </c>
      <c r="R28" s="57" t="str">
        <f>IF(R23='Table 1 - Total Costs'!R68,"OK","Error")</f>
        <v>OK</v>
      </c>
      <c r="T28" s="8"/>
    </row>
    <row r="33" ht="16.5"/>
    <row r="44" ht="27" customHeight="1"/>
  </sheetData>
  <mergeCells count="11">
    <mergeCell ref="O7:O9"/>
    <mergeCell ref="P7:P9"/>
    <mergeCell ref="Q7:Q9"/>
    <mergeCell ref="R7:R9"/>
    <mergeCell ref="N5:R5"/>
    <mergeCell ref="N7:N9"/>
    <mergeCell ref="K7:K9"/>
    <mergeCell ref="I7:I9"/>
    <mergeCell ref="H7:H9"/>
    <mergeCell ref="L7:L9"/>
    <mergeCell ref="J7:J9"/>
  </mergeCells>
  <pageMargins left="0.70866141732283472" right="0.70866141732283472" top="0.74803149606299213" bottom="0.74803149606299213" header="0.31496062992125978" footer="0.31496062992125978"/>
  <pageSetup paperSize="8" scale="73" orientation="landscape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autoPageBreaks="0"/>
  </sheetPr>
  <dimension ref="A1:H42"/>
  <sheetViews>
    <sheetView showGridLines="0" showRuler="0" zoomScaleNormal="100" zoomScaleSheetLayoutView="130" workbookViewId="0"/>
  </sheetViews>
  <sheetFormatPr defaultColWidth="0" defaultRowHeight="16.5" zeroHeight="1"/>
  <cols>
    <col min="1" max="2" width="2.23046875" style="129" customWidth="1"/>
    <col min="3" max="3" width="54" style="129" customWidth="1"/>
    <col min="4" max="4" width="13.23046875" style="129" customWidth="1"/>
    <col min="5" max="6" width="9.23046875" style="129" customWidth="1"/>
    <col min="7" max="7" width="2.69140625" style="129" customWidth="1"/>
    <col min="8" max="8" width="0" style="129" hidden="1" customWidth="1"/>
    <col min="9" max="9" width="9.23046875" style="129" hidden="1" customWidth="1"/>
    <col min="10" max="16384" width="9.23046875" style="129" hidden="1"/>
  </cols>
  <sheetData>
    <row r="1" spans="2:7" ht="18.75" customHeight="1" thickBot="1"/>
    <row r="2" spans="2:7">
      <c r="B2" s="3"/>
      <c r="C2" s="2"/>
      <c r="D2" s="2"/>
      <c r="E2" s="2"/>
      <c r="F2" s="6"/>
    </row>
    <row r="3" spans="2:7">
      <c r="B3" s="7"/>
      <c r="C3" s="25"/>
      <c r="E3" s="22" t="s">
        <v>31</v>
      </c>
      <c r="F3" s="9"/>
      <c r="G3" s="8"/>
    </row>
    <row r="4" spans="2:7">
      <c r="B4" s="7"/>
      <c r="D4" s="23"/>
      <c r="E4" s="23"/>
      <c r="F4" s="9"/>
      <c r="G4" s="8"/>
    </row>
    <row r="5" spans="2:7">
      <c r="B5" s="7"/>
      <c r="C5" s="26"/>
      <c r="D5" s="23"/>
      <c r="E5" s="23" t="s">
        <v>32</v>
      </c>
      <c r="F5" s="9"/>
      <c r="G5" s="8"/>
    </row>
    <row r="6" spans="2:7">
      <c r="B6" s="7"/>
      <c r="D6" s="23"/>
      <c r="E6" s="23"/>
      <c r="F6" s="9"/>
      <c r="G6" s="8"/>
    </row>
    <row r="7" spans="2:7">
      <c r="B7" s="7"/>
      <c r="C7" s="27"/>
      <c r="E7" s="23" t="s">
        <v>33</v>
      </c>
      <c r="F7" s="9"/>
      <c r="G7" s="12"/>
    </row>
    <row r="8" spans="2:7">
      <c r="B8" s="7"/>
      <c r="D8" s="23"/>
      <c r="E8" s="23"/>
      <c r="F8" s="9"/>
      <c r="G8" s="8"/>
    </row>
    <row r="9" spans="2:7">
      <c r="B9" s="7"/>
      <c r="C9" s="28"/>
      <c r="D9" s="23"/>
      <c r="E9" s="23" t="s">
        <v>34</v>
      </c>
      <c r="F9" s="9"/>
      <c r="G9" s="8"/>
    </row>
    <row r="10" spans="2:7">
      <c r="B10" s="7"/>
      <c r="F10" s="9"/>
      <c r="G10" s="8"/>
    </row>
    <row r="11" spans="2:7">
      <c r="B11" s="7"/>
      <c r="C11" s="29"/>
      <c r="E11" s="22" t="s">
        <v>35</v>
      </c>
      <c r="F11" s="9"/>
      <c r="G11" s="8"/>
    </row>
    <row r="12" spans="2:7" ht="18.75" customHeight="1" thickBot="1">
      <c r="B12" s="18"/>
      <c r="C12" s="19"/>
      <c r="D12" s="19"/>
      <c r="E12" s="24"/>
      <c r="F12" s="20"/>
      <c r="G12" s="8"/>
    </row>
    <row r="13" spans="2:7">
      <c r="G13" s="8"/>
    </row>
    <row r="14" spans="2:7" hidden="1">
      <c r="G14" s="8"/>
    </row>
    <row r="15" spans="2:7" hidden="1">
      <c r="G15" s="8"/>
    </row>
    <row r="16" spans="2:7" hidden="1">
      <c r="G16" s="8"/>
    </row>
    <row r="17" spans="7:7" hidden="1">
      <c r="G17" s="8"/>
    </row>
    <row r="18" spans="7:7" hidden="1">
      <c r="G18" s="8"/>
    </row>
    <row r="19" spans="7:7" hidden="1">
      <c r="G19" s="8"/>
    </row>
    <row r="20" spans="7:7" hidden="1">
      <c r="G20" s="8"/>
    </row>
    <row r="21" spans="7:7" hidden="1">
      <c r="G21" s="8"/>
    </row>
    <row r="22" spans="7:7" hidden="1">
      <c r="G22" s="8"/>
    </row>
    <row r="23" spans="7:7" hidden="1">
      <c r="G23" s="8"/>
    </row>
    <row r="24" spans="7:7" hidden="1">
      <c r="G24" s="8"/>
    </row>
    <row r="25" spans="7:7" hidden="1">
      <c r="G25" s="8"/>
    </row>
    <row r="26" spans="7:7" hidden="1">
      <c r="G26" s="8"/>
    </row>
    <row r="27" spans="7:7" hidden="1">
      <c r="G27" s="8"/>
    </row>
    <row r="28" spans="7:7" hidden="1">
      <c r="G28" s="8"/>
    </row>
    <row r="29" spans="7:7" hidden="1">
      <c r="G29" s="8"/>
    </row>
    <row r="30" spans="7:7" hidden="1">
      <c r="G30" s="8"/>
    </row>
    <row r="31" spans="7:7" hidden="1">
      <c r="G31" s="8"/>
    </row>
    <row r="32" spans="7:7" hidden="1">
      <c r="G32" s="8"/>
    </row>
    <row r="33" spans="7:7" hidden="1">
      <c r="G33" s="8"/>
    </row>
    <row r="34" spans="7:7" hidden="1">
      <c r="G34" s="8"/>
    </row>
    <row r="35" spans="7:7" hidden="1">
      <c r="G35" s="8"/>
    </row>
    <row r="36" spans="7:7" hidden="1">
      <c r="G36" s="8"/>
    </row>
    <row r="37" spans="7:7" hidden="1">
      <c r="G37" s="8"/>
    </row>
    <row r="38" spans="7:7" hidden="1">
      <c r="G38" s="8"/>
    </row>
    <row r="39" spans="7:7" hidden="1">
      <c r="G39" s="8"/>
    </row>
    <row r="40" spans="7:7" hidden="1">
      <c r="G40" s="8"/>
    </row>
    <row r="41" spans="7:7" hidden="1">
      <c r="G41" s="8"/>
    </row>
    <row r="42" spans="7:7" hidden="1">
      <c r="G42" s="21"/>
    </row>
  </sheetData>
  <pageMargins left="0.74803149606299213" right="0.74803149606299213" top="0.98425196850393704" bottom="0.98425196850393704" header="0.51181102362204722" footer="0.51181102362204722"/>
  <pageSetup paperSize="9" scale="73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F78C3A-B5AB-46CD-8777-1954898D6496}">
  <dimension ref="A1:L113"/>
  <sheetViews>
    <sheetView showGridLines="0" workbookViewId="0"/>
  </sheetViews>
  <sheetFormatPr defaultColWidth="0" defaultRowHeight="18" customHeight="1" zeroHeight="1"/>
  <cols>
    <col min="1" max="1" width="2.23046875" style="129" customWidth="1"/>
    <col min="2" max="2" width="3.69140625" style="129" customWidth="1"/>
    <col min="3" max="3" width="12.69140625" style="129" customWidth="1"/>
    <col min="4" max="4" width="12.23046875" style="129" customWidth="1"/>
    <col min="5" max="5" width="22.3046875" style="129" bestFit="1" customWidth="1"/>
    <col min="6" max="6" width="20.84375" style="129" bestFit="1" customWidth="1"/>
    <col min="7" max="7" width="7.23046875" style="129" bestFit="1" customWidth="1"/>
    <col min="8" max="8" width="12.4609375" style="129" bestFit="1" customWidth="1"/>
    <col min="9" max="9" width="3.3046875" style="129" customWidth="1"/>
    <col min="10" max="10" width="2.69140625" style="129" customWidth="1"/>
    <col min="11" max="12" width="0" style="129" hidden="1" customWidth="1"/>
    <col min="13" max="16384" width="8.84375" style="129" hidden="1"/>
  </cols>
  <sheetData>
    <row r="1" spans="2:10" ht="17" thickBot="1">
      <c r="B1" s="1"/>
      <c r="C1" s="2"/>
      <c r="D1" s="2"/>
      <c r="E1" s="2"/>
      <c r="F1" s="2"/>
      <c r="G1" s="2"/>
      <c r="H1" s="2"/>
      <c r="I1" s="1"/>
    </row>
    <row r="2" spans="2:10" ht="16.5">
      <c r="B2" s="3"/>
      <c r="C2" s="4"/>
      <c r="D2" s="5"/>
      <c r="E2" s="2"/>
      <c r="F2" s="2"/>
      <c r="G2" s="2"/>
      <c r="H2" s="2"/>
      <c r="I2" s="6"/>
    </row>
    <row r="3" spans="2:10" ht="16.5">
      <c r="B3" s="7"/>
      <c r="C3" s="182" t="s">
        <v>391</v>
      </c>
      <c r="D3" s="183"/>
      <c r="E3" s="184"/>
      <c r="F3" s="184"/>
      <c r="G3" s="184"/>
      <c r="I3" s="9"/>
      <c r="J3" s="8"/>
    </row>
    <row r="4" spans="2:10" ht="16.5">
      <c r="B4" s="7"/>
      <c r="C4" s="8"/>
      <c r="D4" s="8"/>
      <c r="I4" s="9"/>
      <c r="J4" s="8"/>
    </row>
    <row r="5" spans="2:10" ht="16.5">
      <c r="B5" s="7"/>
      <c r="C5" s="10" t="s">
        <v>392</v>
      </c>
      <c r="D5" s="8"/>
      <c r="I5" s="9"/>
      <c r="J5" s="8"/>
    </row>
    <row r="6" spans="2:10" ht="16.5">
      <c r="B6" s="7"/>
      <c r="I6" s="9"/>
      <c r="J6" s="8"/>
    </row>
    <row r="7" spans="2:10" ht="16.5">
      <c r="B7" s="7"/>
      <c r="C7" s="11" t="s">
        <v>393</v>
      </c>
      <c r="D7" s="11" t="s">
        <v>394</v>
      </c>
      <c r="E7" s="11" t="s">
        <v>395</v>
      </c>
      <c r="F7" s="11" t="s">
        <v>396</v>
      </c>
      <c r="G7" s="11" t="s">
        <v>397</v>
      </c>
      <c r="H7" s="11" t="s">
        <v>398</v>
      </c>
      <c r="I7" s="9"/>
      <c r="J7" s="12"/>
    </row>
    <row r="8" spans="2:10" ht="16.5">
      <c r="B8" s="7"/>
      <c r="C8" s="11"/>
      <c r="D8" s="11"/>
      <c r="E8" s="11"/>
      <c r="F8" s="11"/>
      <c r="G8" s="11"/>
      <c r="H8" s="11"/>
      <c r="I8" s="9"/>
      <c r="J8" s="8"/>
    </row>
    <row r="9" spans="2:10" ht="16.5">
      <c r="B9" s="7"/>
      <c r="C9" s="13"/>
      <c r="D9" s="14"/>
      <c r="E9" s="15"/>
      <c r="F9" s="15"/>
      <c r="G9" s="15"/>
      <c r="H9" s="15"/>
      <c r="I9" s="9"/>
      <c r="J9" s="8"/>
    </row>
    <row r="10" spans="2:10" ht="16.5">
      <c r="B10" s="7"/>
      <c r="C10" s="13"/>
      <c r="D10" s="16"/>
      <c r="E10" s="15"/>
      <c r="F10" s="15"/>
      <c r="G10" s="15"/>
      <c r="H10" s="15"/>
      <c r="I10" s="9"/>
      <c r="J10" s="8"/>
    </row>
    <row r="11" spans="2:10" ht="16.5">
      <c r="B11" s="7"/>
      <c r="C11" s="13"/>
      <c r="D11" s="16"/>
      <c r="E11" s="15"/>
      <c r="F11" s="15"/>
      <c r="G11" s="15"/>
      <c r="H11" s="15"/>
      <c r="I11" s="9"/>
      <c r="J11" s="8"/>
    </row>
    <row r="12" spans="2:10" ht="16.5">
      <c r="B12" s="7"/>
      <c r="C12" s="13"/>
      <c r="D12" s="16"/>
      <c r="E12" s="15"/>
      <c r="F12" s="15"/>
      <c r="G12" s="15"/>
      <c r="H12" s="15"/>
      <c r="I12" s="9"/>
      <c r="J12" s="8"/>
    </row>
    <row r="13" spans="2:10" ht="16.5">
      <c r="B13" s="7"/>
      <c r="C13" s="17"/>
      <c r="D13" s="16"/>
      <c r="E13" s="15"/>
      <c r="F13" s="15"/>
      <c r="G13" s="15"/>
      <c r="H13" s="15"/>
      <c r="I13" s="9"/>
      <c r="J13" s="8"/>
    </row>
    <row r="14" spans="2:10" ht="16.5">
      <c r="B14" s="7"/>
      <c r="C14" s="17"/>
      <c r="D14" s="16"/>
      <c r="E14" s="15"/>
      <c r="F14" s="15"/>
      <c r="G14" s="15"/>
      <c r="H14" s="15"/>
      <c r="I14" s="9"/>
      <c r="J14" s="8"/>
    </row>
    <row r="15" spans="2:10" ht="16.5">
      <c r="B15" s="7"/>
      <c r="C15" s="13"/>
      <c r="D15" s="16"/>
      <c r="E15" s="15"/>
      <c r="F15" s="15"/>
      <c r="G15" s="15"/>
      <c r="H15" s="15"/>
      <c r="I15" s="9"/>
      <c r="J15" s="8"/>
    </row>
    <row r="16" spans="2:10" ht="16.5">
      <c r="B16" s="7"/>
      <c r="C16" s="17"/>
      <c r="D16" s="16"/>
      <c r="E16" s="15"/>
      <c r="F16" s="15"/>
      <c r="G16" s="15"/>
      <c r="H16" s="15"/>
      <c r="I16" s="9"/>
      <c r="J16" s="8"/>
    </row>
    <row r="17" spans="2:10" ht="16.5">
      <c r="B17" s="7"/>
      <c r="C17" s="17"/>
      <c r="D17" s="16"/>
      <c r="E17" s="15"/>
      <c r="F17" s="15"/>
      <c r="G17" s="15"/>
      <c r="H17" s="15"/>
      <c r="I17" s="9"/>
      <c r="J17" s="8"/>
    </row>
    <row r="18" spans="2:10" ht="17" thickBot="1">
      <c r="B18" s="18"/>
      <c r="C18" s="19"/>
      <c r="D18" s="19"/>
      <c r="E18" s="19"/>
      <c r="F18" s="19"/>
      <c r="G18" s="19"/>
      <c r="H18" s="19"/>
      <c r="I18" s="20"/>
      <c r="J18" s="8"/>
    </row>
    <row r="19" spans="2:10" ht="16.5">
      <c r="J19" s="8"/>
    </row>
    <row r="20" spans="2:10" ht="16.5" hidden="1">
      <c r="J20" s="8"/>
    </row>
    <row r="21" spans="2:10" ht="16.5" hidden="1">
      <c r="J21" s="8"/>
    </row>
    <row r="22" spans="2:10" ht="16.5" hidden="1">
      <c r="J22" s="8"/>
    </row>
    <row r="23" spans="2:10" ht="16.5" hidden="1">
      <c r="J23" s="8"/>
    </row>
    <row r="24" spans="2:10" ht="16.5" hidden="1">
      <c r="J24" s="8"/>
    </row>
    <row r="25" spans="2:10" ht="16.5" hidden="1">
      <c r="J25" s="8"/>
    </row>
    <row r="26" spans="2:10" ht="16.5" hidden="1">
      <c r="J26" s="8"/>
    </row>
    <row r="27" spans="2:10" ht="16.5" hidden="1">
      <c r="J27" s="8"/>
    </row>
    <row r="28" spans="2:10" ht="16.5" hidden="1">
      <c r="J28" s="8"/>
    </row>
    <row r="29" spans="2:10" ht="16.5" hidden="1">
      <c r="J29" s="8"/>
    </row>
    <row r="30" spans="2:10" ht="16.5" hidden="1">
      <c r="J30" s="21"/>
    </row>
    <row r="31" spans="2:10" ht="16.5"/>
    <row r="32" spans="2:10" ht="16.5"/>
    <row r="113" s="129" customFormat="1" ht="16.5"/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autoPageBreaks="0"/>
  </sheetPr>
  <dimension ref="A1:T53"/>
  <sheetViews>
    <sheetView showGridLines="0" zoomScaleNormal="100" zoomScaleSheetLayoutView="110" workbookViewId="0"/>
  </sheetViews>
  <sheetFormatPr defaultColWidth="0" defaultRowHeight="16.5" zeroHeight="1"/>
  <cols>
    <col min="1" max="1" width="1.84375" style="129" customWidth="1"/>
    <col min="2" max="2" width="2.69140625" style="129" customWidth="1"/>
    <col min="3" max="3" width="6.23046875" style="129" customWidth="1"/>
    <col min="4" max="4" width="35.84375" style="129" customWidth="1"/>
    <col min="5" max="5" width="5.07421875" style="129" customWidth="1"/>
    <col min="6" max="6" width="4.69140625" style="129" customWidth="1"/>
    <col min="7" max="7" width="1.3046875" style="129" customWidth="1"/>
    <col min="8" max="12" width="11" style="129" customWidth="1"/>
    <col min="13" max="13" width="2.3046875" style="129" customWidth="1"/>
    <col min="14" max="18" width="11" style="129" customWidth="1"/>
    <col min="19" max="20" width="2.69140625" style="129" customWidth="1"/>
    <col min="21" max="21" width="8.84375" style="129" hidden="1" customWidth="1"/>
    <col min="22" max="16384" width="8.84375" style="129" hidden="1"/>
  </cols>
  <sheetData>
    <row r="1" spans="1:20" ht="18.75" customHeight="1" thickBot="1"/>
    <row r="2" spans="1:20">
      <c r="B2" s="30"/>
      <c r="C2" s="31"/>
      <c r="D2" s="5"/>
      <c r="E2" s="32"/>
      <c r="F2" s="32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33"/>
      <c r="T2" s="8"/>
    </row>
    <row r="3" spans="1:20">
      <c r="B3" s="34"/>
      <c r="C3" s="10" t="s">
        <v>36</v>
      </c>
      <c r="D3" s="8"/>
      <c r="E3" s="12"/>
      <c r="F3" s="35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36"/>
      <c r="T3" s="8"/>
    </row>
    <row r="4" spans="1:20">
      <c r="B4" s="34"/>
      <c r="C4" s="37" t="s">
        <v>37</v>
      </c>
      <c r="D4" s="8"/>
      <c r="E4" s="12"/>
      <c r="F4" s="35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36"/>
      <c r="T4" s="8"/>
    </row>
    <row r="5" spans="1:20">
      <c r="B5" s="34"/>
      <c r="C5" s="10"/>
      <c r="D5" s="8"/>
      <c r="E5" s="12"/>
      <c r="F5" s="12"/>
      <c r="G5" s="8"/>
      <c r="H5" s="8"/>
      <c r="I5" s="8"/>
      <c r="J5" s="8"/>
      <c r="K5" s="8"/>
      <c r="L5" s="8"/>
      <c r="M5" s="8"/>
      <c r="N5" s="187" t="s">
        <v>38</v>
      </c>
      <c r="O5" s="188"/>
      <c r="P5" s="188"/>
      <c r="Q5" s="188"/>
      <c r="R5" s="189"/>
      <c r="S5" s="36"/>
      <c r="T5" s="8"/>
    </row>
    <row r="6" spans="1:20" s="22" customFormat="1">
      <c r="B6" s="38"/>
      <c r="C6" s="39"/>
      <c r="D6" s="12"/>
      <c r="E6" s="12"/>
      <c r="F6" s="12"/>
      <c r="G6" s="12"/>
      <c r="H6" s="40">
        <v>-5</v>
      </c>
      <c r="I6" s="40">
        <v>-4</v>
      </c>
      <c r="J6" s="40">
        <v>-3</v>
      </c>
      <c r="K6" s="40">
        <v>-2</v>
      </c>
      <c r="L6" s="40">
        <v>-1</v>
      </c>
      <c r="M6" s="41"/>
      <c r="N6" s="40">
        <v>1</v>
      </c>
      <c r="O6" s="40">
        <v>2</v>
      </c>
      <c r="P6" s="40">
        <v>3</v>
      </c>
      <c r="Q6" s="40">
        <v>4</v>
      </c>
      <c r="R6" s="40">
        <v>5</v>
      </c>
      <c r="S6" s="42"/>
      <c r="T6" s="12"/>
    </row>
    <row r="7" spans="1:20" ht="35.25" customHeight="1">
      <c r="B7" s="34"/>
      <c r="C7" s="43"/>
      <c r="D7" s="44"/>
      <c r="E7" s="45"/>
      <c r="F7" s="45"/>
      <c r="G7" s="8"/>
      <c r="H7" s="185" t="s">
        <v>39</v>
      </c>
      <c r="I7" s="185" t="s">
        <v>40</v>
      </c>
      <c r="J7" s="185" t="s">
        <v>41</v>
      </c>
      <c r="K7" s="185" t="s">
        <v>42</v>
      </c>
      <c r="L7" s="185" t="s">
        <v>43</v>
      </c>
      <c r="M7" s="46"/>
      <c r="N7" s="185" t="s">
        <v>44</v>
      </c>
      <c r="O7" s="185" t="s">
        <v>45</v>
      </c>
      <c r="P7" s="185" t="s">
        <v>46</v>
      </c>
      <c r="Q7" s="185" t="s">
        <v>47</v>
      </c>
      <c r="R7" s="185" t="s">
        <v>48</v>
      </c>
      <c r="S7" s="36"/>
      <c r="T7" s="8"/>
    </row>
    <row r="8" spans="1:20">
      <c r="B8" s="34"/>
      <c r="C8" s="47"/>
      <c r="D8" s="48" t="s">
        <v>49</v>
      </c>
      <c r="E8" s="130" t="s">
        <v>50</v>
      </c>
      <c r="F8" s="130" t="s">
        <v>51</v>
      </c>
      <c r="G8" s="8"/>
      <c r="H8" s="186"/>
      <c r="I8" s="186"/>
      <c r="J8" s="186"/>
      <c r="K8" s="186"/>
      <c r="L8" s="186"/>
      <c r="M8" s="46"/>
      <c r="N8" s="186"/>
      <c r="O8" s="186"/>
      <c r="P8" s="186"/>
      <c r="Q8" s="186"/>
      <c r="R8" s="186"/>
      <c r="S8" s="36"/>
      <c r="T8" s="8"/>
    </row>
    <row r="9" spans="1:20">
      <c r="B9" s="34"/>
      <c r="C9" s="49"/>
      <c r="D9" s="50"/>
      <c r="E9" s="51"/>
      <c r="F9" s="51"/>
      <c r="G9" s="8"/>
      <c r="H9" s="186"/>
      <c r="I9" s="186"/>
      <c r="J9" s="186"/>
      <c r="K9" s="186"/>
      <c r="L9" s="186"/>
      <c r="M9" s="46"/>
      <c r="N9" s="186"/>
      <c r="O9" s="186"/>
      <c r="P9" s="186"/>
      <c r="Q9" s="186"/>
      <c r="R9" s="186"/>
      <c r="S9" s="36"/>
      <c r="T9" s="8"/>
    </row>
    <row r="10" spans="1:20">
      <c r="B10" s="34"/>
      <c r="C10" s="8"/>
      <c r="D10" s="8"/>
      <c r="E10" s="12"/>
      <c r="F10" s="12"/>
      <c r="G10" s="8"/>
      <c r="H10" s="52">
        <v>44986</v>
      </c>
      <c r="I10" s="52">
        <v>45352</v>
      </c>
      <c r="J10" s="52">
        <v>45717</v>
      </c>
      <c r="K10" s="52">
        <v>46082</v>
      </c>
      <c r="L10" s="52">
        <v>46447</v>
      </c>
      <c r="M10" s="53"/>
      <c r="N10" s="52">
        <v>46813</v>
      </c>
      <c r="O10" s="52">
        <v>47178</v>
      </c>
      <c r="P10" s="52">
        <v>11018</v>
      </c>
      <c r="Q10" s="52">
        <v>11383</v>
      </c>
      <c r="R10" s="52">
        <v>11749</v>
      </c>
      <c r="S10" s="36"/>
      <c r="T10" s="8"/>
    </row>
    <row r="11" spans="1:20">
      <c r="B11" s="34"/>
      <c r="C11" s="54" t="s">
        <v>52</v>
      </c>
      <c r="D11" s="55" t="s">
        <v>9</v>
      </c>
      <c r="E11" s="56"/>
      <c r="F11" s="8"/>
      <c r="G11" s="8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6"/>
      <c r="T11" s="8"/>
    </row>
    <row r="12" spans="1:20">
      <c r="B12" s="34"/>
      <c r="C12" s="57">
        <v>1</v>
      </c>
      <c r="D12" s="58" t="s">
        <v>53</v>
      </c>
      <c r="E12" s="57" t="s">
        <v>54</v>
      </c>
      <c r="F12" s="57">
        <v>1</v>
      </c>
      <c r="G12" s="8"/>
      <c r="H12" s="133">
        <v>126.8</v>
      </c>
      <c r="I12" s="133">
        <v>132.19999999999999</v>
      </c>
      <c r="J12" s="133">
        <v>138</v>
      </c>
      <c r="K12" s="134">
        <v>139.73459500000001</v>
      </c>
      <c r="L12" s="134">
        <v>142.75171700000001</v>
      </c>
      <c r="M12" s="135"/>
      <c r="N12" s="134">
        <v>145.70489599999999</v>
      </c>
      <c r="O12" s="134">
        <v>148.698801</v>
      </c>
      <c r="P12" s="134">
        <v>151.82734099999999</v>
      </c>
      <c r="Q12" s="134">
        <f>P12*(1+AVERAGE(K13:P13))</f>
        <v>154.75566612234036</v>
      </c>
      <c r="R12" s="134">
        <f>Q12*(1+AVERAGE(K13:Q13))</f>
        <v>157.7404704530081</v>
      </c>
      <c r="S12" s="36"/>
      <c r="T12" s="8"/>
    </row>
    <row r="13" spans="1:20">
      <c r="B13" s="34"/>
      <c r="C13" s="57">
        <f>C12+1</f>
        <v>2</v>
      </c>
      <c r="D13" s="58" t="s">
        <v>55</v>
      </c>
      <c r="E13" s="57" t="s">
        <v>56</v>
      </c>
      <c r="F13" s="57">
        <v>1</v>
      </c>
      <c r="G13" s="8"/>
      <c r="H13" s="136"/>
      <c r="I13" s="137">
        <f>(I12-H12)/H12</f>
        <v>4.258675078864347E-2</v>
      </c>
      <c r="J13" s="137">
        <f>(J12-I12)/I12</f>
        <v>4.3872919818456972E-2</v>
      </c>
      <c r="K13" s="138">
        <f>(K12-J12)/J12</f>
        <v>1.2569528985507341E-2</v>
      </c>
      <c r="L13" s="138">
        <f>(L12-K12)/K12</f>
        <v>2.159180409117728E-2</v>
      </c>
      <c r="M13" s="135"/>
      <c r="N13" s="139">
        <f>(N12-L12)/L12</f>
        <v>2.068751999669452E-2</v>
      </c>
      <c r="O13" s="139">
        <f>(O12-N12)/N12</f>
        <v>2.0547730942411246E-2</v>
      </c>
      <c r="P13" s="139">
        <f t="shared" ref="P13:Q13" si="0">(P12-O12)/O12</f>
        <v>2.1039443350992365E-2</v>
      </c>
      <c r="Q13" s="139">
        <f t="shared" si="0"/>
        <v>1.9287205473356529E-2</v>
      </c>
      <c r="R13" s="139">
        <f>(R12-Q12)/Q12</f>
        <v>1.9287205473356554E-2</v>
      </c>
      <c r="S13" s="36"/>
      <c r="T13" s="8"/>
    </row>
    <row r="14" spans="1:20">
      <c r="B14" s="34"/>
      <c r="C14" s="57">
        <f>C13+1</f>
        <v>3</v>
      </c>
      <c r="D14" s="58" t="s">
        <v>57</v>
      </c>
      <c r="E14" s="57" t="s">
        <v>54</v>
      </c>
      <c r="F14" s="57">
        <v>3</v>
      </c>
      <c r="G14" s="8"/>
      <c r="H14" s="140">
        <f t="shared" ref="H14:J14" si="1">(H12/$K$12)</f>
        <v>0.90743455477149371</v>
      </c>
      <c r="I14" s="140">
        <f t="shared" si="1"/>
        <v>0.94607924401255095</v>
      </c>
      <c r="J14" s="140">
        <f t="shared" si="1"/>
        <v>0.98758650282701999</v>
      </c>
      <c r="K14" s="141">
        <f>(K12/$K$12)</f>
        <v>1</v>
      </c>
      <c r="L14" s="141">
        <f>(L12/$K$12)</f>
        <v>1.0215918040911773</v>
      </c>
      <c r="M14" s="59"/>
      <c r="N14" s="141">
        <f>(N12/$K$12)</f>
        <v>1.0427260049667728</v>
      </c>
      <c r="O14" s="141">
        <f t="shared" ref="O14:R14" si="2">(O12/$K$12)</f>
        <v>1.0641516583634854</v>
      </c>
      <c r="P14" s="141">
        <f t="shared" si="2"/>
        <v>1.0865408168964885</v>
      </c>
      <c r="Q14" s="141">
        <f t="shared" si="2"/>
        <v>1.1074971528871598</v>
      </c>
      <c r="R14" s="141">
        <f t="shared" si="2"/>
        <v>1.1288576780360517</v>
      </c>
      <c r="S14" s="36"/>
      <c r="T14" s="8"/>
    </row>
    <row r="15" spans="1:20" ht="18.75" customHeight="1" thickBot="1">
      <c r="A15" s="9"/>
      <c r="B15" s="18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20"/>
      <c r="T15" s="8"/>
    </row>
    <row r="16" spans="1:20">
      <c r="C16" s="129" t="s">
        <v>58</v>
      </c>
      <c r="T16" s="8"/>
    </row>
    <row r="17" spans="3:20">
      <c r="C17" s="129" t="s">
        <v>59</v>
      </c>
      <c r="T17" s="8"/>
    </row>
    <row r="18" spans="3:20">
      <c r="T18" s="8"/>
    </row>
    <row r="19" spans="3:20" hidden="1">
      <c r="T19" s="8"/>
    </row>
    <row r="20" spans="3:20" hidden="1">
      <c r="T20" s="8"/>
    </row>
    <row r="21" spans="3:20" hidden="1">
      <c r="T21" s="8"/>
    </row>
    <row r="22" spans="3:20" hidden="1">
      <c r="T22" s="8"/>
    </row>
    <row r="23" spans="3:20" hidden="1">
      <c r="T23" s="8"/>
    </row>
    <row r="24" spans="3:20" hidden="1">
      <c r="T24" s="8"/>
    </row>
    <row r="25" spans="3:20" hidden="1">
      <c r="T25" s="8"/>
    </row>
    <row r="26" spans="3:20" hidden="1">
      <c r="T26" s="8"/>
    </row>
    <row r="27" spans="3:20" hidden="1">
      <c r="T27" s="8"/>
    </row>
    <row r="28" spans="3:20" hidden="1">
      <c r="T28" s="8"/>
    </row>
    <row r="29" spans="3:20" hidden="1">
      <c r="T29" s="8"/>
    </row>
    <row r="30" spans="3:20" hidden="1">
      <c r="T30" s="8"/>
    </row>
    <row r="31" spans="3:20" hidden="1">
      <c r="T31" s="8"/>
    </row>
    <row r="32" spans="3:20" hidden="1">
      <c r="T32" s="8"/>
    </row>
    <row r="33" spans="20:20" hidden="1">
      <c r="T33" s="8"/>
    </row>
    <row r="34" spans="20:20" hidden="1">
      <c r="T34" s="8"/>
    </row>
    <row r="35" spans="20:20" hidden="1">
      <c r="T35" s="8"/>
    </row>
    <row r="36" spans="20:20" hidden="1">
      <c r="T36" s="8"/>
    </row>
    <row r="37" spans="20:20" hidden="1">
      <c r="T37" s="8"/>
    </row>
    <row r="38" spans="20:20" hidden="1">
      <c r="T38" s="8"/>
    </row>
    <row r="39" spans="20:20" hidden="1">
      <c r="T39" s="8"/>
    </row>
    <row r="40" spans="20:20" hidden="1">
      <c r="T40" s="8"/>
    </row>
    <row r="41" spans="20:20" hidden="1">
      <c r="T41" s="21"/>
    </row>
    <row r="49" s="129" customFormat="1" hidden="1"/>
    <row r="50" s="129" customFormat="1" hidden="1"/>
    <row r="51" s="129" customFormat="1" hidden="1"/>
    <row r="52" s="129" customFormat="1" hidden="1"/>
    <row r="53" s="129" customFormat="1" hidden="1"/>
  </sheetData>
  <mergeCells count="11">
    <mergeCell ref="O7:O9"/>
    <mergeCell ref="P7:P9"/>
    <mergeCell ref="Q7:Q9"/>
    <mergeCell ref="R7:R9"/>
    <mergeCell ref="N5:R5"/>
    <mergeCell ref="N7:N9"/>
    <mergeCell ref="K7:K9"/>
    <mergeCell ref="I7:I9"/>
    <mergeCell ref="H7:H9"/>
    <mergeCell ref="L7:L9"/>
    <mergeCell ref="J7:J9"/>
  </mergeCells>
  <pageMargins left="0.7" right="0.7" top="0.75" bottom="0.75" header="0.3" footer="0.3"/>
  <pageSetup paperSize="9" scale="65" orientation="landscape" horizontalDpi="1800" verticalDpi="18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autoPageBreaks="0"/>
  </sheetPr>
  <dimension ref="A1:T63"/>
  <sheetViews>
    <sheetView showGridLines="0" zoomScaleNormal="100" zoomScaleSheetLayoutView="100" workbookViewId="0"/>
  </sheetViews>
  <sheetFormatPr defaultColWidth="0" defaultRowHeight="0" customHeight="1" zeroHeight="1"/>
  <cols>
    <col min="1" max="1" width="1.84375" style="129" customWidth="1"/>
    <col min="2" max="2" width="2.69140625" style="129" customWidth="1"/>
    <col min="3" max="3" width="6.23046875" style="129" customWidth="1"/>
    <col min="4" max="4" width="31.23046875" style="129" bestFit="1" customWidth="1"/>
    <col min="5" max="5" width="8.3046875" style="129" customWidth="1"/>
    <col min="6" max="7" width="1.3046875" style="129" customWidth="1"/>
    <col min="8" max="12" width="11" style="129" customWidth="1"/>
    <col min="13" max="13" width="2.3046875" style="129" customWidth="1"/>
    <col min="14" max="18" width="11" style="129" customWidth="1"/>
    <col min="19" max="20" width="2.69140625" style="129" customWidth="1"/>
    <col min="21" max="21" width="9.23046875" style="129" hidden="1" customWidth="1"/>
    <col min="22" max="16384" width="9.23046875" style="129" hidden="1"/>
  </cols>
  <sheetData>
    <row r="1" spans="1:20" ht="18.75" customHeight="1" thickBot="1"/>
    <row r="2" spans="1:20" ht="18" customHeight="1">
      <c r="B2" s="30"/>
      <c r="C2" s="31"/>
      <c r="D2" s="5"/>
      <c r="E2" s="32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33"/>
    </row>
    <row r="3" spans="1:20" ht="18" customHeight="1">
      <c r="B3" s="34"/>
      <c r="C3" s="10" t="s">
        <v>36</v>
      </c>
      <c r="D3" s="8"/>
      <c r="E3" s="12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36"/>
      <c r="T3" s="8"/>
    </row>
    <row r="4" spans="1:20" ht="18" customHeight="1">
      <c r="B4" s="34"/>
      <c r="C4" s="37" t="s">
        <v>60</v>
      </c>
      <c r="D4" s="8"/>
      <c r="E4" s="12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36"/>
      <c r="T4" s="8"/>
    </row>
    <row r="5" spans="1:20" ht="18" customHeight="1">
      <c r="B5" s="34"/>
      <c r="C5" s="60"/>
      <c r="D5" s="61"/>
      <c r="E5" s="62"/>
      <c r="F5" s="61"/>
      <c r="G5" s="61"/>
      <c r="H5" s="8"/>
      <c r="I5" s="8"/>
      <c r="J5" s="8"/>
      <c r="K5" s="8"/>
      <c r="L5" s="8"/>
      <c r="M5" s="8"/>
      <c r="N5" s="192" t="str">
        <f>Inflation!$N$5</f>
        <v>Transmission Price Control 2027</v>
      </c>
      <c r="O5" s="188"/>
      <c r="P5" s="188"/>
      <c r="Q5" s="188"/>
      <c r="R5" s="193"/>
      <c r="S5" s="36"/>
      <c r="T5" s="8"/>
    </row>
    <row r="6" spans="1:20" ht="18" customHeight="1">
      <c r="A6" s="22"/>
      <c r="B6" s="38"/>
      <c r="C6" s="63"/>
      <c r="D6" s="62"/>
      <c r="E6" s="62"/>
      <c r="F6" s="62"/>
      <c r="G6" s="62"/>
      <c r="H6" s="64">
        <f>Inflation!$H$6</f>
        <v>-5</v>
      </c>
      <c r="I6" s="64">
        <f>Inflation!$I$6</f>
        <v>-4</v>
      </c>
      <c r="J6" s="64">
        <f>Inflation!$J$6</f>
        <v>-3</v>
      </c>
      <c r="K6" s="64">
        <f>Inflation!$K$6</f>
        <v>-2</v>
      </c>
      <c r="L6" s="64">
        <f>Inflation!$L$6</f>
        <v>-1</v>
      </c>
      <c r="M6" s="41"/>
      <c r="N6" s="64">
        <f>Inflation!$N$6</f>
        <v>1</v>
      </c>
      <c r="O6" s="64">
        <f>Inflation!$O$6</f>
        <v>2</v>
      </c>
      <c r="P6" s="64">
        <f>Inflation!$P$6</f>
        <v>3</v>
      </c>
      <c r="Q6" s="64">
        <f>Inflation!$Q$6</f>
        <v>4</v>
      </c>
      <c r="R6" s="64">
        <f>Inflation!$R$6</f>
        <v>5</v>
      </c>
      <c r="S6" s="42"/>
      <c r="T6" s="8"/>
    </row>
    <row r="7" spans="1:20" ht="18" customHeight="1">
      <c r="B7" s="34"/>
      <c r="C7" s="43"/>
      <c r="D7" s="44"/>
      <c r="E7" s="45"/>
      <c r="F7" s="61"/>
      <c r="G7" s="61"/>
      <c r="H7" s="190" t="str">
        <f>Inflation!$H$7</f>
        <v>GAS
YEAR
2022-23</v>
      </c>
      <c r="I7" s="190" t="str">
        <f>Inflation!$I$7</f>
        <v>GAS
YEAR
2023-24</v>
      </c>
      <c r="J7" s="190" t="str">
        <f>Inflation!$J$7</f>
        <v>GAS
YEAR
2024-25</v>
      </c>
      <c r="K7" s="190" t="str">
        <f>Inflation!$K$7</f>
        <v>GAS
YEAR
2025-26</v>
      </c>
      <c r="L7" s="190" t="str">
        <f>Inflation!$L$7</f>
        <v>GAS
YEAR
2026-27</v>
      </c>
      <c r="M7" s="65"/>
      <c r="N7" s="190" t="str">
        <f>Inflation!$N$7</f>
        <v>GAS
YEAR
2027-28</v>
      </c>
      <c r="O7" s="190" t="str">
        <f>Inflation!$O$7</f>
        <v>GAS
YEAR
2028-29</v>
      </c>
      <c r="P7" s="190" t="str">
        <f>Inflation!$P$7</f>
        <v>GAS
YEAR
2029-30</v>
      </c>
      <c r="Q7" s="190" t="str">
        <f>Inflation!$Q$7</f>
        <v>GAS
YEAR
2030-31</v>
      </c>
      <c r="R7" s="190" t="str">
        <f>Inflation!$R$7</f>
        <v>GAS
YEAR
2031-32</v>
      </c>
      <c r="S7" s="36"/>
      <c r="T7" s="12"/>
    </row>
    <row r="8" spans="1:20" ht="18" customHeight="1">
      <c r="B8" s="34"/>
      <c r="C8" s="47"/>
      <c r="D8" s="48" t="s">
        <v>49</v>
      </c>
      <c r="E8" s="130" t="s">
        <v>61</v>
      </c>
      <c r="F8" s="61"/>
      <c r="G8" s="61"/>
      <c r="H8" s="186"/>
      <c r="I8" s="186"/>
      <c r="J8" s="186"/>
      <c r="K8" s="186"/>
      <c r="L8" s="186"/>
      <c r="M8" s="65"/>
      <c r="N8" s="186"/>
      <c r="O8" s="186"/>
      <c r="P8" s="186"/>
      <c r="Q8" s="186"/>
      <c r="R8" s="186"/>
      <c r="S8" s="36"/>
      <c r="T8" s="8"/>
    </row>
    <row r="9" spans="1:20" ht="18" customHeight="1">
      <c r="B9" s="34"/>
      <c r="C9" s="49"/>
      <c r="D9" s="50"/>
      <c r="E9" s="51"/>
      <c r="F9" s="61"/>
      <c r="G9" s="61"/>
      <c r="H9" s="191"/>
      <c r="I9" s="191"/>
      <c r="J9" s="191"/>
      <c r="K9" s="191"/>
      <c r="L9" s="191"/>
      <c r="M9" s="66"/>
      <c r="N9" s="191"/>
      <c r="O9" s="191"/>
      <c r="P9" s="191"/>
      <c r="Q9" s="191"/>
      <c r="R9" s="191"/>
      <c r="S9" s="36"/>
      <c r="T9" s="8"/>
    </row>
    <row r="10" spans="1:20" ht="18" customHeight="1">
      <c r="B10" s="34"/>
      <c r="C10" s="67"/>
      <c r="D10" s="67"/>
      <c r="E10" s="67"/>
      <c r="F10" s="67"/>
      <c r="G10" s="67"/>
      <c r="H10" s="67"/>
      <c r="S10" s="36"/>
      <c r="T10" s="8"/>
    </row>
    <row r="11" spans="1:20" ht="18" customHeight="1">
      <c r="B11" s="34"/>
      <c r="C11" s="39"/>
      <c r="D11" s="10"/>
      <c r="E11" s="8"/>
      <c r="F11" s="8"/>
      <c r="G11" s="8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6"/>
      <c r="T11" s="8"/>
    </row>
    <row r="12" spans="1:20" ht="18" customHeight="1">
      <c r="B12" s="34"/>
      <c r="C12" s="54" t="s">
        <v>52</v>
      </c>
      <c r="D12" s="71" t="s">
        <v>62</v>
      </c>
      <c r="E12" s="12"/>
      <c r="F12" s="8"/>
      <c r="G12" s="8"/>
      <c r="H12" s="142"/>
      <c r="I12" s="142"/>
      <c r="J12" s="142"/>
      <c r="K12" s="142"/>
      <c r="L12" s="142"/>
      <c r="M12" s="142"/>
      <c r="N12" s="142"/>
      <c r="O12" s="142"/>
      <c r="P12" s="142"/>
      <c r="Q12" s="142"/>
      <c r="R12" s="142"/>
      <c r="S12" s="36"/>
      <c r="T12" s="8"/>
    </row>
    <row r="13" spans="1:20" ht="18" customHeight="1">
      <c r="B13" s="34"/>
      <c r="C13" s="57">
        <v>1</v>
      </c>
      <c r="D13" s="68" t="s">
        <v>63</v>
      </c>
      <c r="E13" s="143">
        <v>0.2</v>
      </c>
      <c r="F13" s="8"/>
      <c r="G13" s="8"/>
      <c r="H13" s="144"/>
      <c r="I13" s="145"/>
      <c r="J13" s="145"/>
      <c r="K13" s="144"/>
      <c r="L13" s="146"/>
      <c r="M13" s="142"/>
      <c r="N13" s="147"/>
      <c r="O13" s="147"/>
      <c r="P13" s="147"/>
      <c r="Q13" s="147"/>
      <c r="R13" s="147"/>
      <c r="S13" s="36"/>
      <c r="T13" s="8"/>
    </row>
    <row r="14" spans="1:20" ht="18" customHeight="1">
      <c r="B14" s="34"/>
      <c r="C14" s="57">
        <f>C13+1</f>
        <v>2</v>
      </c>
      <c r="D14" s="68" t="s">
        <v>64</v>
      </c>
      <c r="E14" s="143">
        <v>7.0000000000000007E-2</v>
      </c>
      <c r="F14" s="8"/>
      <c r="G14" s="8"/>
      <c r="H14" s="144"/>
      <c r="I14" s="144"/>
      <c r="J14" s="144"/>
      <c r="K14" s="144"/>
      <c r="L14" s="146"/>
      <c r="M14" s="8"/>
      <c r="N14" s="146"/>
      <c r="O14" s="146"/>
      <c r="P14" s="146"/>
      <c r="Q14" s="146"/>
      <c r="R14" s="146"/>
      <c r="S14" s="36"/>
      <c r="T14" s="8"/>
    </row>
    <row r="15" spans="1:20" ht="18" customHeight="1">
      <c r="B15" s="7"/>
      <c r="C15" s="57">
        <f>C14+1</f>
        <v>3</v>
      </c>
      <c r="D15" s="68" t="s">
        <v>65</v>
      </c>
      <c r="E15" s="148">
        <v>0.16</v>
      </c>
      <c r="H15" s="149"/>
      <c r="I15" s="149"/>
      <c r="J15" s="149"/>
      <c r="K15" s="149"/>
      <c r="L15" s="150"/>
      <c r="N15" s="150"/>
      <c r="O15" s="150"/>
      <c r="P15" s="150"/>
      <c r="Q15" s="150"/>
      <c r="R15" s="150"/>
      <c r="S15" s="9"/>
      <c r="T15" s="8"/>
    </row>
    <row r="16" spans="1:20" ht="18" customHeight="1">
      <c r="B16" s="7"/>
      <c r="C16" s="57">
        <f>C15+1</f>
        <v>4</v>
      </c>
      <c r="D16" s="68" t="s">
        <v>66</v>
      </c>
      <c r="E16" s="148">
        <v>0.45</v>
      </c>
      <c r="H16" s="149"/>
      <c r="I16" s="149"/>
      <c r="J16" s="149"/>
      <c r="K16" s="149"/>
      <c r="L16" s="150"/>
      <c r="N16" s="150"/>
      <c r="O16" s="150"/>
      <c r="P16" s="150"/>
      <c r="Q16" s="150"/>
      <c r="R16" s="150"/>
      <c r="S16" s="9"/>
      <c r="T16" s="8"/>
    </row>
    <row r="17" spans="2:20" ht="18" customHeight="1">
      <c r="B17" s="7"/>
      <c r="C17" s="57">
        <f>C16+1</f>
        <v>5</v>
      </c>
      <c r="D17" s="68" t="s">
        <v>67</v>
      </c>
      <c r="E17" s="148">
        <v>0.02</v>
      </c>
      <c r="H17" s="149"/>
      <c r="I17" s="149"/>
      <c r="J17" s="149"/>
      <c r="K17" s="149"/>
      <c r="L17" s="150"/>
      <c r="N17" s="150"/>
      <c r="O17" s="150"/>
      <c r="P17" s="150"/>
      <c r="Q17" s="150"/>
      <c r="R17" s="150"/>
      <c r="S17" s="9"/>
      <c r="T17" s="8"/>
    </row>
    <row r="18" spans="2:20" ht="18" customHeight="1">
      <c r="B18" s="7"/>
      <c r="C18" s="57">
        <f>C17+1</f>
        <v>6</v>
      </c>
      <c r="D18" s="68" t="s">
        <v>68</v>
      </c>
      <c r="E18" s="148">
        <v>0.1</v>
      </c>
      <c r="H18" s="149"/>
      <c r="I18" s="149"/>
      <c r="J18" s="149"/>
      <c r="K18" s="149"/>
      <c r="L18" s="150"/>
      <c r="N18" s="150"/>
      <c r="O18" s="150"/>
      <c r="P18" s="150"/>
      <c r="Q18" s="150"/>
      <c r="R18" s="150"/>
      <c r="S18" s="9"/>
      <c r="T18" s="8"/>
    </row>
    <row r="19" spans="2:20" ht="18" customHeight="1">
      <c r="B19" s="7"/>
      <c r="S19" s="9"/>
      <c r="T19" s="8"/>
    </row>
    <row r="20" spans="2:20" ht="18" customHeight="1">
      <c r="B20" s="7"/>
      <c r="C20" s="57">
        <f>C18+1</f>
        <v>7</v>
      </c>
      <c r="D20" s="68" t="s">
        <v>69</v>
      </c>
      <c r="E20" s="148"/>
      <c r="H20" s="149"/>
      <c r="I20" s="149"/>
      <c r="J20" s="149"/>
      <c r="K20" s="149"/>
      <c r="L20" s="151">
        <f>SUMPRODUCT($E$13:$E$18,L13:L18)</f>
        <v>0</v>
      </c>
      <c r="N20" s="151">
        <f>SUMPRODUCT($E$13:$E$18,N13:N18)</f>
        <v>0</v>
      </c>
      <c r="O20" s="151">
        <f>SUMPRODUCT($E$13:$E$18,O13:O18)</f>
        <v>0</v>
      </c>
      <c r="P20" s="151">
        <f>SUMPRODUCT($E$13:$E$18,P13:P18)</f>
        <v>0</v>
      </c>
      <c r="Q20" s="151">
        <f>SUMPRODUCT($E$13:$E$18,Q13:Q18)</f>
        <v>0</v>
      </c>
      <c r="R20" s="151">
        <f>SUMPRODUCT($E$13:$E$18,R13:R18)</f>
        <v>0</v>
      </c>
      <c r="S20" s="9"/>
      <c r="T20" s="8"/>
    </row>
    <row r="21" spans="2:20" ht="18" customHeight="1">
      <c r="B21" s="7"/>
      <c r="S21" s="9"/>
      <c r="T21" s="8"/>
    </row>
    <row r="22" spans="2:20" ht="18" customHeight="1">
      <c r="B22" s="7"/>
      <c r="C22" s="54" t="s">
        <v>70</v>
      </c>
      <c r="D22" s="71" t="s">
        <v>71</v>
      </c>
      <c r="S22" s="9"/>
      <c r="T22" s="8"/>
    </row>
    <row r="23" spans="2:20" ht="18" customHeight="1">
      <c r="B23" s="7"/>
      <c r="C23" s="57">
        <f>C20+1</f>
        <v>8</v>
      </c>
      <c r="D23" s="68" t="s">
        <v>72</v>
      </c>
      <c r="E23" s="148"/>
      <c r="H23" s="149"/>
      <c r="I23" s="149"/>
      <c r="J23" s="149"/>
      <c r="K23" s="149"/>
      <c r="L23" s="152">
        <f>Inflation!L13*100</f>
        <v>2.1591804091177282</v>
      </c>
      <c r="N23" s="152">
        <f>Inflation!N13*100</f>
        <v>2.0687519996694519</v>
      </c>
      <c r="O23" s="152">
        <f>Inflation!O13*100</f>
        <v>2.0547730942411246</v>
      </c>
      <c r="P23" s="152">
        <f>Inflation!P13*100</f>
        <v>2.1039443350992366</v>
      </c>
      <c r="Q23" s="152">
        <f>Inflation!Q13*100</f>
        <v>1.928720547335653</v>
      </c>
      <c r="R23" s="152">
        <f>Inflation!R13*100</f>
        <v>1.9287205473356555</v>
      </c>
      <c r="S23" s="9"/>
      <c r="T23" s="8"/>
    </row>
    <row r="24" spans="2:20" ht="18" customHeight="1">
      <c r="B24" s="7"/>
      <c r="S24" s="9"/>
      <c r="T24" s="8"/>
    </row>
    <row r="25" spans="2:20" ht="18" customHeight="1">
      <c r="B25" s="7"/>
      <c r="C25" s="54" t="s">
        <v>73</v>
      </c>
      <c r="D25" s="71" t="s">
        <v>74</v>
      </c>
      <c r="S25" s="9"/>
      <c r="T25" s="8"/>
    </row>
    <row r="26" spans="2:20" ht="18" customHeight="1">
      <c r="B26" s="7"/>
      <c r="C26" s="57">
        <v>9</v>
      </c>
      <c r="D26" s="68" t="s">
        <v>74</v>
      </c>
      <c r="E26" s="148"/>
      <c r="H26" s="149"/>
      <c r="I26" s="149"/>
      <c r="J26" s="149"/>
      <c r="K26" s="149"/>
      <c r="L26" s="150"/>
      <c r="N26" s="150"/>
      <c r="O26" s="150"/>
      <c r="P26" s="150"/>
      <c r="Q26" s="150"/>
      <c r="R26" s="150"/>
      <c r="S26" s="9"/>
      <c r="T26" s="8"/>
    </row>
    <row r="27" spans="2:20" ht="18" customHeight="1">
      <c r="B27" s="7"/>
      <c r="S27" s="9"/>
      <c r="T27" s="8"/>
    </row>
    <row r="28" spans="2:20" ht="18" customHeight="1">
      <c r="B28" s="7"/>
      <c r="C28" s="54" t="s">
        <v>75</v>
      </c>
      <c r="D28" s="71" t="s">
        <v>76</v>
      </c>
      <c r="E28"/>
      <c r="S28" s="9"/>
      <c r="T28" s="8"/>
    </row>
    <row r="29" spans="2:20" ht="18" customHeight="1">
      <c r="B29" s="7"/>
      <c r="C29" s="57">
        <f>C26+1</f>
        <v>10</v>
      </c>
      <c r="D29" s="68" t="s">
        <v>77</v>
      </c>
      <c r="E29" s="148"/>
      <c r="H29" s="149"/>
      <c r="I29" s="149"/>
      <c r="J29" s="149"/>
      <c r="K29" s="149"/>
      <c r="L29" s="151">
        <f>((((1+(L20/100))/(1+(L23/100)))*(1-(L26/100)))-1)*100</f>
        <v>-2.1135451561678953</v>
      </c>
      <c r="N29" s="151">
        <f>((((1+(N20/100))/(1+(N23/100)))*(1-(N26/100)))-1)*100</f>
        <v>-2.0268220774132262</v>
      </c>
      <c r="O29" s="151">
        <f>((((1+(O20/100))/(1+(O23/100)))*(1-(O26/100)))-1)*100</f>
        <v>-2.0134022465991497</v>
      </c>
      <c r="P29" s="151">
        <f>((((1+(P20/100))/(1+(P23/100)))*(1-(P26/100)))-1)*100</f>
        <v>-2.0605906547490616</v>
      </c>
      <c r="Q29" s="151">
        <f>((((1+(Q20/100))/(1+(Q23/100)))*(1-(Q26/100)))-1)*100</f>
        <v>-1.8922248184602308</v>
      </c>
      <c r="R29" s="151">
        <f>((((1+(R20/100))/(1+(R23/100)))*(1-(R26/100)))-1)*100</f>
        <v>-1.8922248184602308</v>
      </c>
      <c r="S29" s="9"/>
      <c r="T29" s="8"/>
    </row>
    <row r="30" spans="2:20" ht="18" customHeight="1">
      <c r="B30" s="7"/>
      <c r="C30" s="57">
        <f>C29+1</f>
        <v>11</v>
      </c>
      <c r="D30" s="68" t="s">
        <v>78</v>
      </c>
      <c r="E30" s="148"/>
      <c r="H30" s="153"/>
      <c r="I30" s="153"/>
      <c r="J30" s="153"/>
      <c r="K30" s="153"/>
      <c r="L30" s="154">
        <f>(L29/100)*-1</f>
        <v>2.1135451561678953E-2</v>
      </c>
      <c r="N30" s="154">
        <f>(N29/100)*-1</f>
        <v>2.0268220774132262E-2</v>
      </c>
      <c r="O30" s="154">
        <f>(O29/100)*-1</f>
        <v>2.0134022465991497E-2</v>
      </c>
      <c r="P30" s="154">
        <f>(P29/100)*-1</f>
        <v>2.0605906547490616E-2</v>
      </c>
      <c r="Q30" s="154">
        <f>(Q29/100)*-1</f>
        <v>1.8922248184602308E-2</v>
      </c>
      <c r="R30" s="154">
        <f>(R29/100)*-1</f>
        <v>1.8922248184602308E-2</v>
      </c>
      <c r="S30" s="9"/>
      <c r="T30" s="8"/>
    </row>
    <row r="31" spans="2:20" ht="18" customHeight="1">
      <c r="B31" s="7"/>
      <c r="C31" s="57">
        <f>C30+1</f>
        <v>12</v>
      </c>
      <c r="D31" s="68" t="s">
        <v>79</v>
      </c>
      <c r="E31" s="148"/>
      <c r="H31" s="153"/>
      <c r="I31" s="153"/>
      <c r="J31" s="153"/>
      <c r="K31" s="153"/>
      <c r="L31" s="154">
        <f>1-((1-K31)*(1-L30))</f>
        <v>2.1135451561678953E-2</v>
      </c>
      <c r="N31" s="154">
        <f>1-((1-L31)*(1-N30))</f>
        <v>4.0975294337398105E-2</v>
      </c>
      <c r="O31" s="154">
        <f>1-((1-N31)*(1-O30))</f>
        <v>6.0284319306649792E-2</v>
      </c>
      <c r="P31" s="154">
        <f>1-((1-O31)*(1-P30))</f>
        <v>7.9648012804228507E-2</v>
      </c>
      <c r="Q31" s="154">
        <f>1-((1-P31)*(1-Q30))</f>
        <v>9.7063141523138774E-2</v>
      </c>
      <c r="R31" s="154">
        <f>1-((1-Q31)*(1-R30))</f>
        <v>0.11414873685426308</v>
      </c>
      <c r="S31" s="9"/>
      <c r="T31" s="8"/>
    </row>
    <row r="32" spans="2:20" ht="18.75" customHeight="1" thickBot="1">
      <c r="B32" s="18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20"/>
      <c r="T32" s="8"/>
    </row>
    <row r="33" spans="20:20" ht="18" customHeight="1">
      <c r="T33" s="8"/>
    </row>
    <row r="34" spans="20:20" ht="18" hidden="1" customHeight="1">
      <c r="T34" s="8"/>
    </row>
    <row r="35" spans="20:20" ht="18" hidden="1" customHeight="1">
      <c r="T35" s="8"/>
    </row>
    <row r="36" spans="20:20" ht="18" hidden="1" customHeight="1">
      <c r="T36" s="8"/>
    </row>
    <row r="37" spans="20:20" ht="18" hidden="1" customHeight="1">
      <c r="T37" s="8"/>
    </row>
    <row r="38" spans="20:20" ht="18" hidden="1" customHeight="1">
      <c r="T38" s="8"/>
    </row>
    <row r="39" spans="20:20" ht="18" hidden="1" customHeight="1">
      <c r="T39" s="8"/>
    </row>
    <row r="40" spans="20:20" ht="18" hidden="1" customHeight="1">
      <c r="T40" s="8"/>
    </row>
    <row r="41" spans="20:20" ht="18" hidden="1" customHeight="1">
      <c r="T41" s="8"/>
    </row>
    <row r="42" spans="20:20" ht="18" hidden="1" customHeight="1">
      <c r="T42" s="8"/>
    </row>
    <row r="43" spans="20:20" ht="18" hidden="1" customHeight="1">
      <c r="T43" s="8"/>
    </row>
    <row r="44" spans="20:20" ht="18" hidden="1" customHeight="1">
      <c r="T44" s="21"/>
    </row>
    <row r="45" spans="20:20" ht="18" hidden="1" customHeight="1"/>
    <row r="49" s="129" customFormat="1" ht="0" hidden="1" customHeight="1"/>
    <row r="50" s="129" customFormat="1" ht="0" hidden="1" customHeight="1"/>
    <row r="51" s="129" customFormat="1" ht="0" hidden="1" customHeight="1"/>
    <row r="52" s="129" customFormat="1" ht="0" hidden="1" customHeight="1"/>
    <row r="53" s="129" customFormat="1" ht="0" hidden="1" customHeight="1"/>
    <row r="54" s="129" customFormat="1" ht="0" hidden="1" customHeight="1"/>
    <row r="55" s="129" customFormat="1" ht="0" hidden="1" customHeight="1"/>
    <row r="56" s="129" customFormat="1" ht="0" hidden="1" customHeight="1"/>
    <row r="57" s="129" customFormat="1" ht="0" hidden="1" customHeight="1"/>
    <row r="58" s="129" customFormat="1" ht="0" hidden="1" customHeight="1"/>
    <row r="59" s="129" customFormat="1" ht="0" hidden="1" customHeight="1"/>
    <row r="60" s="129" customFormat="1" ht="0" hidden="1" customHeight="1"/>
    <row r="61" s="129" customFormat="1" ht="0" hidden="1" customHeight="1"/>
    <row r="62" s="129" customFormat="1" ht="0" hidden="1" customHeight="1"/>
    <row r="63" s="129" customFormat="1" ht="0" hidden="1" customHeight="1"/>
  </sheetData>
  <mergeCells count="11">
    <mergeCell ref="P7:P9"/>
    <mergeCell ref="O7:O9"/>
    <mergeCell ref="Q7:Q9"/>
    <mergeCell ref="R7:R9"/>
    <mergeCell ref="N5:R5"/>
    <mergeCell ref="N7:N9"/>
    <mergeCell ref="K7:K9"/>
    <mergeCell ref="I7:I9"/>
    <mergeCell ref="H7:H9"/>
    <mergeCell ref="L7:L9"/>
    <mergeCell ref="J7:J9"/>
  </mergeCells>
  <pageMargins left="0.7" right="0.7" top="0.75" bottom="0.75" header="0.3" footer="0.3"/>
  <pageSetup paperSize="9" scale="44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autoPageBreaks="0" fitToPage="1"/>
  </sheetPr>
  <dimension ref="A1:XFC142"/>
  <sheetViews>
    <sheetView showGridLines="0" zoomScaleNormal="100" workbookViewId="0"/>
  </sheetViews>
  <sheetFormatPr defaultColWidth="0" defaultRowHeight="16.5" zeroHeight="1"/>
  <cols>
    <col min="1" max="1" width="1.84375" style="129" customWidth="1"/>
    <col min="2" max="2" width="2.69140625" style="129" customWidth="1"/>
    <col min="3" max="3" width="6.23046875" style="129" customWidth="1"/>
    <col min="4" max="4" width="35.4609375" style="129" customWidth="1"/>
    <col min="5" max="5" width="5.07421875" style="129" customWidth="1"/>
    <col min="6" max="6" width="4.69140625" style="129" customWidth="1"/>
    <col min="7" max="7" width="1.3046875" style="129" customWidth="1"/>
    <col min="8" max="12" width="11" style="129" customWidth="1"/>
    <col min="13" max="13" width="2.3046875" style="129" customWidth="1"/>
    <col min="14" max="18" width="11" style="129" customWidth="1"/>
    <col min="19" max="20" width="2.69140625" style="129" customWidth="1"/>
    <col min="21" max="16383" width="8.84375" style="129" hidden="1" customWidth="1"/>
    <col min="16384" max="16384" width="4.23046875" style="129" hidden="1" customWidth="1"/>
  </cols>
  <sheetData>
    <row r="1" spans="2:20" ht="18.75" customHeight="1" thickBot="1"/>
    <row r="2" spans="2:20">
      <c r="B2" s="30"/>
      <c r="C2" s="31"/>
      <c r="D2" s="5"/>
      <c r="E2" s="32"/>
      <c r="F2" s="32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33"/>
      <c r="T2" s="8"/>
    </row>
    <row r="3" spans="2:20">
      <c r="B3" s="34"/>
      <c r="C3" s="10" t="s">
        <v>36</v>
      </c>
      <c r="D3" s="8"/>
      <c r="E3" s="12"/>
      <c r="F3" s="100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36"/>
      <c r="T3" s="8"/>
    </row>
    <row r="4" spans="2:20">
      <c r="B4" s="34"/>
      <c r="C4" s="37" t="s">
        <v>80</v>
      </c>
      <c r="D4" s="8"/>
      <c r="E4" s="12"/>
      <c r="F4" s="100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36"/>
      <c r="T4" s="8"/>
    </row>
    <row r="5" spans="2:20">
      <c r="B5" s="34"/>
      <c r="C5" s="10"/>
      <c r="D5" s="8"/>
      <c r="E5" s="12"/>
      <c r="F5" s="12"/>
      <c r="G5" s="8"/>
      <c r="H5" s="8"/>
      <c r="I5" s="8"/>
      <c r="J5" s="8"/>
      <c r="K5" s="8"/>
      <c r="L5" s="8"/>
      <c r="M5" s="8"/>
      <c r="N5" s="192" t="str">
        <f>Inflation!$N$5</f>
        <v>Transmission Price Control 2027</v>
      </c>
      <c r="O5" s="188"/>
      <c r="P5" s="188"/>
      <c r="Q5" s="188"/>
      <c r="R5" s="193"/>
      <c r="S5" s="36"/>
      <c r="T5" s="8"/>
    </row>
    <row r="6" spans="2:20" s="22" customFormat="1">
      <c r="B6" s="38"/>
      <c r="C6" s="39"/>
      <c r="D6" s="12"/>
      <c r="E6" s="12"/>
      <c r="F6" s="12"/>
      <c r="G6" s="12"/>
      <c r="H6" s="64">
        <f>Inflation!$H$6</f>
        <v>-5</v>
      </c>
      <c r="I6" s="64">
        <f>Inflation!$I$6</f>
        <v>-4</v>
      </c>
      <c r="J6" s="64">
        <f>Inflation!$J$6</f>
        <v>-3</v>
      </c>
      <c r="K6" s="64">
        <f>Inflation!$K$6</f>
        <v>-2</v>
      </c>
      <c r="L6" s="64">
        <f>Inflation!$L$6</f>
        <v>-1</v>
      </c>
      <c r="M6" s="41"/>
      <c r="N6" s="64">
        <f>Inflation!$N$6</f>
        <v>1</v>
      </c>
      <c r="O6" s="64">
        <f>Inflation!$O$6</f>
        <v>2</v>
      </c>
      <c r="P6" s="64">
        <f>Inflation!$P$6</f>
        <v>3</v>
      </c>
      <c r="Q6" s="64">
        <f>Inflation!$Q$6</f>
        <v>4</v>
      </c>
      <c r="R6" s="64">
        <f>Inflation!$R$6</f>
        <v>5</v>
      </c>
      <c r="S6" s="42"/>
      <c r="T6" s="12"/>
    </row>
    <row r="7" spans="2:20">
      <c r="B7" s="34"/>
      <c r="C7" s="43"/>
      <c r="D7" s="44"/>
      <c r="E7" s="45"/>
      <c r="F7" s="45"/>
      <c r="G7" s="8"/>
      <c r="H7" s="190" t="str">
        <f>Inflation!$H$7</f>
        <v>GAS
YEAR
2022-23</v>
      </c>
      <c r="I7" s="190" t="str">
        <f>Inflation!$I$7</f>
        <v>GAS
YEAR
2023-24</v>
      </c>
      <c r="J7" s="190" t="str">
        <f>Inflation!$J$7</f>
        <v>GAS
YEAR
2024-25</v>
      </c>
      <c r="K7" s="190" t="str">
        <f>Inflation!$K$7</f>
        <v>GAS
YEAR
2025-26</v>
      </c>
      <c r="L7" s="190" t="str">
        <f>Inflation!$L$7</f>
        <v>GAS
YEAR
2026-27</v>
      </c>
      <c r="M7" s="65"/>
      <c r="N7" s="190" t="str">
        <f>Inflation!$N$7</f>
        <v>GAS
YEAR
2027-28</v>
      </c>
      <c r="O7" s="190" t="str">
        <f>Inflation!$O$7</f>
        <v>GAS
YEAR
2028-29</v>
      </c>
      <c r="P7" s="190" t="str">
        <f>Inflation!$P$7</f>
        <v>GAS
YEAR
2029-30</v>
      </c>
      <c r="Q7" s="190" t="str">
        <f>Inflation!$Q$7</f>
        <v>GAS
YEAR
2030-31</v>
      </c>
      <c r="R7" s="190" t="str">
        <f>Inflation!$R$7</f>
        <v>GAS
YEAR
2031-32</v>
      </c>
      <c r="S7" s="36"/>
      <c r="T7" s="8"/>
    </row>
    <row r="8" spans="2:20">
      <c r="B8" s="34"/>
      <c r="C8" s="47"/>
      <c r="D8" s="48" t="s">
        <v>49</v>
      </c>
      <c r="E8" s="130" t="s">
        <v>50</v>
      </c>
      <c r="F8" s="130" t="s">
        <v>51</v>
      </c>
      <c r="G8" s="8"/>
      <c r="H8" s="186"/>
      <c r="I8" s="186"/>
      <c r="J8" s="186"/>
      <c r="K8" s="186"/>
      <c r="L8" s="186"/>
      <c r="M8" s="65"/>
      <c r="N8" s="186"/>
      <c r="O8" s="186"/>
      <c r="P8" s="186"/>
      <c r="Q8" s="186"/>
      <c r="R8" s="186"/>
      <c r="S8" s="36"/>
      <c r="T8" s="8"/>
    </row>
    <row r="9" spans="2:20">
      <c r="B9" s="34"/>
      <c r="C9" s="49"/>
      <c r="D9" s="50"/>
      <c r="E9" s="51"/>
      <c r="F9" s="51"/>
      <c r="G9" s="8"/>
      <c r="H9" s="191"/>
      <c r="I9" s="191"/>
      <c r="J9" s="191"/>
      <c r="K9" s="191"/>
      <c r="L9" s="191"/>
      <c r="M9" s="66"/>
      <c r="N9" s="191"/>
      <c r="O9" s="191"/>
      <c r="P9" s="191"/>
      <c r="Q9" s="191"/>
      <c r="R9" s="191"/>
      <c r="S9" s="36"/>
      <c r="T9" s="8"/>
    </row>
    <row r="10" spans="2:20">
      <c r="B10" s="34"/>
      <c r="C10" s="8"/>
      <c r="D10" s="8"/>
      <c r="E10" s="12"/>
      <c r="F10" s="12"/>
      <c r="G10" s="8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6"/>
      <c r="T10" s="8"/>
    </row>
    <row r="11" spans="2:20">
      <c r="B11" s="34"/>
      <c r="C11" s="54" t="s">
        <v>52</v>
      </c>
      <c r="D11" s="55" t="s">
        <v>64</v>
      </c>
      <c r="E11" s="56"/>
      <c r="F11" s="8"/>
      <c r="G11" s="8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6"/>
      <c r="T11" s="8"/>
    </row>
    <row r="12" spans="2:20">
      <c r="B12" s="34"/>
      <c r="C12" s="57">
        <v>1</v>
      </c>
      <c r="D12" s="58" t="s">
        <v>81</v>
      </c>
      <c r="E12" s="57" t="s">
        <v>82</v>
      </c>
      <c r="F12" s="57">
        <v>3</v>
      </c>
      <c r="G12" s="8"/>
      <c r="H12" s="155">
        <f>'Table 3 - Admin'!H12</f>
        <v>0</v>
      </c>
      <c r="I12" s="155">
        <f>'Table 3 - Admin'!I12</f>
        <v>0</v>
      </c>
      <c r="J12" s="155">
        <f>'Table 3 - Admin'!J12</f>
        <v>0</v>
      </c>
      <c r="K12" s="156">
        <f>'Table 3 - Admin'!K12</f>
        <v>0</v>
      </c>
      <c r="L12" s="157">
        <f>'Table 3 - Admin'!L12</f>
        <v>0</v>
      </c>
      <c r="M12" s="59"/>
      <c r="N12" s="157">
        <f>'Table 3 - Admin'!N12</f>
        <v>0</v>
      </c>
      <c r="O12" s="157">
        <f>'Table 3 - Admin'!O12</f>
        <v>0</v>
      </c>
      <c r="P12" s="157">
        <f>'Table 3 - Admin'!P12</f>
        <v>0</v>
      </c>
      <c r="Q12" s="157">
        <f>'Table 3 - Admin'!Q12</f>
        <v>0</v>
      </c>
      <c r="R12" s="157">
        <f>'Table 3 - Admin'!R12</f>
        <v>0</v>
      </c>
      <c r="S12" s="36"/>
      <c r="T12" s="8"/>
    </row>
    <row r="13" spans="2:20">
      <c r="B13" s="34"/>
      <c r="C13" s="57">
        <f>C12+1</f>
        <v>2</v>
      </c>
      <c r="D13" s="58" t="s">
        <v>83</v>
      </c>
      <c r="E13" s="57" t="s">
        <v>82</v>
      </c>
      <c r="F13" s="57">
        <v>3</v>
      </c>
      <c r="G13" s="8"/>
      <c r="H13" s="155">
        <f>'Table 3 - Admin'!H20</f>
        <v>0</v>
      </c>
      <c r="I13" s="155">
        <f>'Table 3 - Admin'!I20</f>
        <v>0</v>
      </c>
      <c r="J13" s="155">
        <f>'Table 3 - Admin'!J20</f>
        <v>0</v>
      </c>
      <c r="K13" s="156">
        <f>'Table 3 - Admin'!K20</f>
        <v>0</v>
      </c>
      <c r="L13" s="157">
        <f>'Table 3 - Admin'!L20</f>
        <v>0</v>
      </c>
      <c r="M13" s="59"/>
      <c r="N13" s="157">
        <f>'Table 3 - Admin'!N20</f>
        <v>0</v>
      </c>
      <c r="O13" s="157">
        <f>'Table 3 - Admin'!O20</f>
        <v>0</v>
      </c>
      <c r="P13" s="157">
        <f>'Table 3 - Admin'!P20</f>
        <v>0</v>
      </c>
      <c r="Q13" s="157">
        <f>'Table 3 - Admin'!Q20</f>
        <v>0</v>
      </c>
      <c r="R13" s="157">
        <f>'Table 3 - Admin'!R20</f>
        <v>0</v>
      </c>
      <c r="S13" s="36"/>
      <c r="T13" s="8"/>
    </row>
    <row r="14" spans="2:20">
      <c r="B14" s="34"/>
      <c r="C14" s="57">
        <f>C13+1</f>
        <v>3</v>
      </c>
      <c r="D14" s="58" t="s">
        <v>84</v>
      </c>
      <c r="E14" s="57" t="s">
        <v>82</v>
      </c>
      <c r="F14" s="57">
        <v>3</v>
      </c>
      <c r="G14" s="8"/>
      <c r="H14" s="155">
        <f>'Table 3 - Admin'!H25</f>
        <v>0</v>
      </c>
      <c r="I14" s="155">
        <f>'Table 3 - Admin'!I25</f>
        <v>0</v>
      </c>
      <c r="J14" s="155">
        <f>'Table 3 - Admin'!J25</f>
        <v>0</v>
      </c>
      <c r="K14" s="156">
        <f>'Table 3 - Admin'!K25</f>
        <v>0</v>
      </c>
      <c r="L14" s="157">
        <f>'Table 3 - Admin'!L25</f>
        <v>0</v>
      </c>
      <c r="M14" s="59"/>
      <c r="N14" s="157">
        <f>'Table 3 - Admin'!N25</f>
        <v>0</v>
      </c>
      <c r="O14" s="157">
        <f>'Table 3 - Admin'!O25</f>
        <v>0</v>
      </c>
      <c r="P14" s="157">
        <f>'Table 3 - Admin'!P25</f>
        <v>0</v>
      </c>
      <c r="Q14" s="157">
        <f>'Table 3 - Admin'!Q25</f>
        <v>0</v>
      </c>
      <c r="R14" s="157">
        <f>'Table 3 - Admin'!R25</f>
        <v>0</v>
      </c>
      <c r="S14" s="36"/>
      <c r="T14" s="8"/>
    </row>
    <row r="15" spans="2:20">
      <c r="B15" s="34"/>
      <c r="C15" s="57">
        <f>C14+1</f>
        <v>4</v>
      </c>
      <c r="D15" s="58" t="s">
        <v>85</v>
      </c>
      <c r="E15" s="57" t="s">
        <v>82</v>
      </c>
      <c r="F15" s="57">
        <v>3</v>
      </c>
      <c r="G15" s="8"/>
      <c r="H15" s="155">
        <f>'Table 2a - Support Staff'!H35</f>
        <v>0</v>
      </c>
      <c r="I15" s="155">
        <f>'Table 2a - Support Staff'!I35</f>
        <v>0</v>
      </c>
      <c r="J15" s="155">
        <f>'Table 2a - Support Staff'!J35</f>
        <v>0</v>
      </c>
      <c r="K15" s="156">
        <f>'Table 2a - Support Staff'!K35</f>
        <v>0</v>
      </c>
      <c r="L15" s="157">
        <f>'Table 2a - Support Staff'!L35</f>
        <v>0</v>
      </c>
      <c r="M15" s="59"/>
      <c r="N15" s="157">
        <f>'Table 2a - Support Staff'!N35</f>
        <v>0</v>
      </c>
      <c r="O15" s="157">
        <f>'Table 2a - Support Staff'!O35</f>
        <v>0</v>
      </c>
      <c r="P15" s="157">
        <f>'Table 2a - Support Staff'!P35</f>
        <v>0</v>
      </c>
      <c r="Q15" s="157">
        <f>'Table 2a - Support Staff'!Q35</f>
        <v>0</v>
      </c>
      <c r="R15" s="157">
        <f>'Table 2a - Support Staff'!R35</f>
        <v>0</v>
      </c>
      <c r="S15" s="36"/>
      <c r="T15" s="8"/>
    </row>
    <row r="16" spans="2:20">
      <c r="B16" s="34"/>
      <c r="C16" s="57">
        <f>C15+1</f>
        <v>5</v>
      </c>
      <c r="D16" s="58" t="s">
        <v>86</v>
      </c>
      <c r="E16" s="57" t="s">
        <v>82</v>
      </c>
      <c r="F16" s="57">
        <v>3</v>
      </c>
      <c r="G16" s="8"/>
      <c r="H16" s="155">
        <f>'Table 3 - Admin'!H31</f>
        <v>0</v>
      </c>
      <c r="I16" s="155">
        <f>'Table 3 - Admin'!I31</f>
        <v>0</v>
      </c>
      <c r="J16" s="155">
        <f>'Table 3 - Admin'!J31</f>
        <v>0</v>
      </c>
      <c r="K16" s="156">
        <f>'Table 3 - Admin'!K31</f>
        <v>0</v>
      </c>
      <c r="L16" s="157">
        <f>'Table 3 - Admin'!L31</f>
        <v>0</v>
      </c>
      <c r="M16" s="59"/>
      <c r="N16" s="157">
        <f>'Table 3 - Admin'!N31</f>
        <v>0</v>
      </c>
      <c r="O16" s="157">
        <f>'Table 3 - Admin'!O31</f>
        <v>0</v>
      </c>
      <c r="P16" s="157">
        <f>'Table 3 - Admin'!P31</f>
        <v>0</v>
      </c>
      <c r="Q16" s="157">
        <f>'Table 3 - Admin'!Q31</f>
        <v>0</v>
      </c>
      <c r="R16" s="157">
        <f>'Table 3 - Admin'!R31</f>
        <v>0</v>
      </c>
      <c r="S16" s="72"/>
      <c r="T16" s="8"/>
    </row>
    <row r="17" spans="2:20">
      <c r="B17" s="34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36"/>
      <c r="T17" s="8"/>
    </row>
    <row r="18" spans="2:20">
      <c r="B18" s="34"/>
      <c r="C18" s="54" t="s">
        <v>70</v>
      </c>
      <c r="D18" s="102" t="s">
        <v>87</v>
      </c>
      <c r="E18" s="21"/>
      <c r="F18" s="21"/>
      <c r="G18" s="8"/>
      <c r="H18" s="21"/>
      <c r="I18" s="21"/>
      <c r="J18" s="21"/>
      <c r="K18" s="21"/>
      <c r="L18" s="21"/>
      <c r="M18" s="8"/>
      <c r="N18" s="21"/>
      <c r="O18" s="21"/>
      <c r="P18" s="21"/>
      <c r="Q18" s="21"/>
      <c r="R18" s="21"/>
      <c r="S18" s="36"/>
      <c r="T18" s="8"/>
    </row>
    <row r="19" spans="2:20">
      <c r="B19" s="34"/>
      <c r="C19" s="57">
        <f>C16+1</f>
        <v>6</v>
      </c>
      <c r="D19" s="58" t="s">
        <v>88</v>
      </c>
      <c r="E19" s="57" t="s">
        <v>82</v>
      </c>
      <c r="F19" s="57">
        <v>3</v>
      </c>
      <c r="G19" s="8"/>
      <c r="H19" s="155">
        <f>'Table 6 - Repex'!H23</f>
        <v>0</v>
      </c>
      <c r="I19" s="155">
        <f>'Table 6 - Repex'!I23</f>
        <v>0</v>
      </c>
      <c r="J19" s="155">
        <f>'Table 6 - Repex'!J23</f>
        <v>0</v>
      </c>
      <c r="K19" s="156">
        <f>'Table 6 - Repex'!K23</f>
        <v>0</v>
      </c>
      <c r="L19" s="157">
        <f>'Table 6 - Repex'!L23</f>
        <v>0</v>
      </c>
      <c r="M19" s="59"/>
      <c r="N19" s="157">
        <f>'Table 6 - Repex'!N23</f>
        <v>0</v>
      </c>
      <c r="O19" s="157">
        <f>'Table 6 - Repex'!O23</f>
        <v>0</v>
      </c>
      <c r="P19" s="157">
        <f>'Table 6 - Repex'!P23</f>
        <v>0</v>
      </c>
      <c r="Q19" s="157">
        <f>'Table 6 - Repex'!Q23</f>
        <v>0</v>
      </c>
      <c r="R19" s="157">
        <f>'Table 6 - Repex'!R23</f>
        <v>0</v>
      </c>
      <c r="S19" s="36"/>
      <c r="T19" s="8"/>
    </row>
    <row r="20" spans="2:20">
      <c r="B20" s="34"/>
      <c r="C20" s="39"/>
      <c r="D20" s="8"/>
      <c r="E20" s="12"/>
      <c r="F20" s="12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36"/>
      <c r="T20" s="8"/>
    </row>
    <row r="21" spans="2:20">
      <c r="B21" s="34"/>
      <c r="C21" s="54" t="s">
        <v>73</v>
      </c>
      <c r="D21" s="102" t="s">
        <v>89</v>
      </c>
      <c r="E21" s="21"/>
      <c r="F21" s="21"/>
      <c r="G21" s="8"/>
      <c r="H21" s="21"/>
      <c r="I21" s="21"/>
      <c r="J21" s="21"/>
      <c r="K21" s="21"/>
      <c r="L21" s="21"/>
      <c r="M21" s="8"/>
      <c r="N21" s="21"/>
      <c r="O21" s="21"/>
      <c r="P21" s="21"/>
      <c r="Q21" s="21"/>
      <c r="R21" s="21"/>
      <c r="S21" s="36"/>
      <c r="T21" s="8"/>
    </row>
    <row r="22" spans="2:20">
      <c r="B22" s="34"/>
      <c r="C22" s="57">
        <f>C19+1</f>
        <v>7</v>
      </c>
      <c r="D22" s="58" t="s">
        <v>90</v>
      </c>
      <c r="E22" s="57" t="s">
        <v>82</v>
      </c>
      <c r="F22" s="57">
        <v>3</v>
      </c>
      <c r="G22" s="8"/>
      <c r="H22" s="155">
        <f>'Table 4 - Maintenance'!H15</f>
        <v>0</v>
      </c>
      <c r="I22" s="155">
        <f>'Table 4 - Maintenance'!I15</f>
        <v>0</v>
      </c>
      <c r="J22" s="155">
        <f>'Table 4 - Maintenance'!J15</f>
        <v>0</v>
      </c>
      <c r="K22" s="156">
        <f>'Table 4 - Maintenance'!K15</f>
        <v>0</v>
      </c>
      <c r="L22" s="157">
        <f>'Table 4 - Maintenance'!L15</f>
        <v>0</v>
      </c>
      <c r="M22" s="59"/>
      <c r="N22" s="157">
        <f>'Table 4 - Maintenance'!N15</f>
        <v>0</v>
      </c>
      <c r="O22" s="157">
        <f>'Table 4 - Maintenance'!O15</f>
        <v>0</v>
      </c>
      <c r="P22" s="157">
        <f>'Table 4 - Maintenance'!P15</f>
        <v>0</v>
      </c>
      <c r="Q22" s="157">
        <f>'Table 4 - Maintenance'!Q15</f>
        <v>0</v>
      </c>
      <c r="R22" s="157">
        <f>'Table 4 - Maintenance'!R15</f>
        <v>0</v>
      </c>
      <c r="S22" s="36"/>
      <c r="T22" s="8"/>
    </row>
    <row r="23" spans="2:20">
      <c r="B23" s="34"/>
      <c r="C23" s="57">
        <f>C22+1</f>
        <v>8</v>
      </c>
      <c r="D23" s="58" t="s">
        <v>91</v>
      </c>
      <c r="E23" s="57" t="s">
        <v>82</v>
      </c>
      <c r="F23" s="57">
        <v>3</v>
      </c>
      <c r="G23" s="8"/>
      <c r="H23" s="155">
        <f>'Table 4 - Maintenance'!H22</f>
        <v>0</v>
      </c>
      <c r="I23" s="155">
        <f>'Table 4 - Maintenance'!I22</f>
        <v>0</v>
      </c>
      <c r="J23" s="155">
        <f>'Table 4 - Maintenance'!J22</f>
        <v>0</v>
      </c>
      <c r="K23" s="156">
        <f>'Table 4 - Maintenance'!K22</f>
        <v>0</v>
      </c>
      <c r="L23" s="157">
        <f>'Table 4 - Maintenance'!L22</f>
        <v>0</v>
      </c>
      <c r="M23" s="59"/>
      <c r="N23" s="157">
        <f>'Table 4 - Maintenance'!N22</f>
        <v>0</v>
      </c>
      <c r="O23" s="157">
        <f>'Table 4 - Maintenance'!O22</f>
        <v>0</v>
      </c>
      <c r="P23" s="157">
        <f>'Table 4 - Maintenance'!P22</f>
        <v>0</v>
      </c>
      <c r="Q23" s="157">
        <f>'Table 4 - Maintenance'!Q22</f>
        <v>0</v>
      </c>
      <c r="R23" s="157">
        <f>'Table 4 - Maintenance'!R22</f>
        <v>0</v>
      </c>
      <c r="S23" s="36"/>
      <c r="T23" s="8"/>
    </row>
    <row r="24" spans="2:20">
      <c r="B24" s="34"/>
      <c r="C24" s="57">
        <f>C23+1</f>
        <v>9</v>
      </c>
      <c r="D24" s="58" t="s">
        <v>92</v>
      </c>
      <c r="E24" s="57" t="s">
        <v>82</v>
      </c>
      <c r="F24" s="57">
        <v>3</v>
      </c>
      <c r="G24" s="8"/>
      <c r="H24" s="155">
        <f>'Table 4 - Maintenance'!H28</f>
        <v>0</v>
      </c>
      <c r="I24" s="155">
        <f>'Table 4 - Maintenance'!I28</f>
        <v>0</v>
      </c>
      <c r="J24" s="155">
        <f>'Table 4 - Maintenance'!J28</f>
        <v>0</v>
      </c>
      <c r="K24" s="156">
        <f>'Table 4 - Maintenance'!K28</f>
        <v>0</v>
      </c>
      <c r="L24" s="157">
        <f>'Table 4 - Maintenance'!L28</f>
        <v>0</v>
      </c>
      <c r="M24" s="59"/>
      <c r="N24" s="157">
        <f>'Table 4 - Maintenance'!N28</f>
        <v>0</v>
      </c>
      <c r="O24" s="157">
        <f>'Table 4 - Maintenance'!O28</f>
        <v>0</v>
      </c>
      <c r="P24" s="157">
        <f>'Table 4 - Maintenance'!P28</f>
        <v>0</v>
      </c>
      <c r="Q24" s="157">
        <f>'Table 4 - Maintenance'!Q28</f>
        <v>0</v>
      </c>
      <c r="R24" s="157">
        <f>'Table 4 - Maintenance'!R28</f>
        <v>0</v>
      </c>
      <c r="S24" s="36"/>
      <c r="T24" s="8"/>
    </row>
    <row r="25" spans="2:20">
      <c r="B25" s="34"/>
      <c r="C25" s="57">
        <f>C24+1</f>
        <v>10</v>
      </c>
      <c r="D25" s="58" t="s">
        <v>93</v>
      </c>
      <c r="E25" s="57" t="s">
        <v>82</v>
      </c>
      <c r="F25" s="57">
        <v>3</v>
      </c>
      <c r="G25" s="8"/>
      <c r="H25" s="155">
        <f>'Table 4 - Maintenance'!H41</f>
        <v>0</v>
      </c>
      <c r="I25" s="155">
        <f>'Table 4 - Maintenance'!I41</f>
        <v>0</v>
      </c>
      <c r="J25" s="155">
        <f>'Table 4 - Maintenance'!J41</f>
        <v>0</v>
      </c>
      <c r="K25" s="156">
        <f>'Table 4 - Maintenance'!K41</f>
        <v>0</v>
      </c>
      <c r="L25" s="157">
        <f>'Table 4 - Maintenance'!L41</f>
        <v>0</v>
      </c>
      <c r="M25" s="59"/>
      <c r="N25" s="157">
        <f>'Table 4 - Maintenance'!N41</f>
        <v>0</v>
      </c>
      <c r="O25" s="157">
        <f>'Table 4 - Maintenance'!O41</f>
        <v>0</v>
      </c>
      <c r="P25" s="157">
        <f>'Table 4 - Maintenance'!P41</f>
        <v>0</v>
      </c>
      <c r="Q25" s="157">
        <f>'Table 4 - Maintenance'!Q41</f>
        <v>0</v>
      </c>
      <c r="R25" s="157">
        <f>'Table 4 - Maintenance'!R41</f>
        <v>0</v>
      </c>
      <c r="S25" s="36"/>
      <c r="T25" s="8"/>
    </row>
    <row r="26" spans="2:20">
      <c r="B26" s="34"/>
      <c r="C26" s="57">
        <f>C25+1</f>
        <v>11</v>
      </c>
      <c r="D26" s="58" t="s">
        <v>94</v>
      </c>
      <c r="E26" s="57" t="s">
        <v>82</v>
      </c>
      <c r="F26" s="57">
        <v>3</v>
      </c>
      <c r="G26" s="8"/>
      <c r="H26" s="155">
        <f>'Table 2b - Eng Staff '!H35</f>
        <v>0</v>
      </c>
      <c r="I26" s="155">
        <f>'Table 2b - Eng Staff '!I35</f>
        <v>0</v>
      </c>
      <c r="J26" s="155">
        <f>'Table 2b - Eng Staff '!J35</f>
        <v>0</v>
      </c>
      <c r="K26" s="156">
        <f>'Table 2b - Eng Staff '!K35</f>
        <v>0</v>
      </c>
      <c r="L26" s="157">
        <f>'Table 2b - Eng Staff '!L35</f>
        <v>0</v>
      </c>
      <c r="M26" s="59"/>
      <c r="N26" s="157">
        <f>'Table 2b - Eng Staff '!N35</f>
        <v>0</v>
      </c>
      <c r="O26" s="157">
        <f>'Table 2b - Eng Staff '!O35</f>
        <v>0</v>
      </c>
      <c r="P26" s="157">
        <f>'Table 2b - Eng Staff '!P35</f>
        <v>0</v>
      </c>
      <c r="Q26" s="157">
        <f>'Table 2b - Eng Staff '!Q35</f>
        <v>0</v>
      </c>
      <c r="R26" s="157">
        <f>'Table 2b - Eng Staff '!R35</f>
        <v>0</v>
      </c>
      <c r="S26" s="36"/>
      <c r="T26" s="8"/>
    </row>
    <row r="27" spans="2:20">
      <c r="B27" s="34"/>
      <c r="C27" s="12"/>
      <c r="D27" s="73"/>
      <c r="E27" s="12"/>
      <c r="F27" s="12"/>
      <c r="G27" s="8"/>
      <c r="H27" s="74"/>
      <c r="I27" s="74"/>
      <c r="J27" s="74"/>
      <c r="K27" s="74"/>
      <c r="L27" s="8"/>
      <c r="M27" s="8"/>
      <c r="N27" s="8"/>
      <c r="O27" s="74"/>
      <c r="P27" s="74"/>
      <c r="Q27" s="74"/>
      <c r="R27" s="74"/>
      <c r="S27" s="36"/>
      <c r="T27" s="8"/>
    </row>
    <row r="28" spans="2:20">
      <c r="B28" s="34"/>
      <c r="C28" s="54" t="s">
        <v>75</v>
      </c>
      <c r="D28" s="102" t="s">
        <v>95</v>
      </c>
      <c r="E28" s="21"/>
      <c r="F28" s="21"/>
      <c r="G28" s="8"/>
      <c r="H28" s="21"/>
      <c r="I28" s="21"/>
      <c r="J28" s="21"/>
      <c r="K28" s="21"/>
      <c r="L28" s="21"/>
      <c r="M28" s="8"/>
      <c r="N28" s="21"/>
      <c r="O28" s="21"/>
      <c r="P28" s="21"/>
      <c r="Q28" s="21"/>
      <c r="R28" s="21"/>
      <c r="S28" s="36"/>
      <c r="T28" s="8"/>
    </row>
    <row r="29" spans="2:20">
      <c r="B29" s="34"/>
      <c r="C29" s="57">
        <f>C26+1</f>
        <v>12</v>
      </c>
      <c r="D29" s="58" t="s">
        <v>96</v>
      </c>
      <c r="E29" s="57" t="s">
        <v>82</v>
      </c>
      <c r="F29" s="57">
        <v>3</v>
      </c>
      <c r="G29" s="8"/>
      <c r="H29" s="155">
        <f>'Table 4 - Maintenance'!H44</f>
        <v>0</v>
      </c>
      <c r="I29" s="155">
        <f>'Table 4 - Maintenance'!I44</f>
        <v>0</v>
      </c>
      <c r="J29" s="155">
        <f>'Table 4 - Maintenance'!J44</f>
        <v>0</v>
      </c>
      <c r="K29" s="156">
        <f>'Table 4 - Maintenance'!K44</f>
        <v>0</v>
      </c>
      <c r="L29" s="157">
        <f>'Table 4 - Maintenance'!L44</f>
        <v>0</v>
      </c>
      <c r="M29" s="59"/>
      <c r="N29" s="157">
        <f>'Table 4 - Maintenance'!N44</f>
        <v>0</v>
      </c>
      <c r="O29" s="157">
        <f>'Table 4 - Maintenance'!O44</f>
        <v>0</v>
      </c>
      <c r="P29" s="157">
        <f>'Table 4 - Maintenance'!P44</f>
        <v>0</v>
      </c>
      <c r="Q29" s="157">
        <f>'Table 4 - Maintenance'!Q44</f>
        <v>0</v>
      </c>
      <c r="R29" s="157">
        <f>'Table 4 - Maintenance'!R44</f>
        <v>0</v>
      </c>
      <c r="S29" s="36"/>
      <c r="T29" s="8"/>
    </row>
    <row r="30" spans="2:20">
      <c r="B30" s="34"/>
      <c r="C30" s="57">
        <f>C29+1</f>
        <v>13</v>
      </c>
      <c r="D30" s="58" t="s">
        <v>97</v>
      </c>
      <c r="E30" s="57" t="s">
        <v>82</v>
      </c>
      <c r="F30" s="57">
        <v>3</v>
      </c>
      <c r="G30" s="8"/>
      <c r="H30" s="155">
        <f>'Table 4 - Maintenance'!H45</f>
        <v>0</v>
      </c>
      <c r="I30" s="155">
        <f>'Table 4 - Maintenance'!I45</f>
        <v>0</v>
      </c>
      <c r="J30" s="155">
        <f>'Table 4 - Maintenance'!J45</f>
        <v>0</v>
      </c>
      <c r="K30" s="156">
        <f>'Table 4 - Maintenance'!K45</f>
        <v>0</v>
      </c>
      <c r="L30" s="157">
        <f>'Table 4 - Maintenance'!L45</f>
        <v>0</v>
      </c>
      <c r="M30" s="59"/>
      <c r="N30" s="157">
        <f>'Table 4 - Maintenance'!N45</f>
        <v>0</v>
      </c>
      <c r="O30" s="157">
        <f>'Table 4 - Maintenance'!O45</f>
        <v>0</v>
      </c>
      <c r="P30" s="157">
        <f>'Table 4 - Maintenance'!P45</f>
        <v>0</v>
      </c>
      <c r="Q30" s="157">
        <f>'Table 4 - Maintenance'!Q45</f>
        <v>0</v>
      </c>
      <c r="R30" s="157">
        <f>'Table 4 - Maintenance'!R45</f>
        <v>0</v>
      </c>
      <c r="S30" s="36"/>
      <c r="T30" s="8"/>
    </row>
    <row r="31" spans="2:20">
      <c r="B31" s="34"/>
      <c r="C31" s="57">
        <f>C30+1</f>
        <v>14</v>
      </c>
      <c r="D31" s="58" t="s">
        <v>98</v>
      </c>
      <c r="E31" s="57" t="s">
        <v>82</v>
      </c>
      <c r="F31" s="57">
        <v>3</v>
      </c>
      <c r="G31" s="8"/>
      <c r="H31" s="155">
        <f>'Table 4 - Maintenance'!H46</f>
        <v>0</v>
      </c>
      <c r="I31" s="155">
        <f>'Table 4 - Maintenance'!I46</f>
        <v>0</v>
      </c>
      <c r="J31" s="155">
        <f>'Table 4 - Maintenance'!J46</f>
        <v>0</v>
      </c>
      <c r="K31" s="156">
        <f>'Table 4 - Maintenance'!K46</f>
        <v>0</v>
      </c>
      <c r="L31" s="157">
        <f>'Table 4 - Maintenance'!L46</f>
        <v>0</v>
      </c>
      <c r="M31" s="59"/>
      <c r="N31" s="157">
        <f>'Table 4 - Maintenance'!N46</f>
        <v>0</v>
      </c>
      <c r="O31" s="157">
        <f>'Table 4 - Maintenance'!O46</f>
        <v>0</v>
      </c>
      <c r="P31" s="157">
        <f>'Table 4 - Maintenance'!P46</f>
        <v>0</v>
      </c>
      <c r="Q31" s="157">
        <f>'Table 4 - Maintenance'!Q46</f>
        <v>0</v>
      </c>
      <c r="R31" s="157">
        <f>'Table 4 - Maintenance'!R46</f>
        <v>0</v>
      </c>
      <c r="S31" s="36"/>
      <c r="T31" s="8"/>
    </row>
    <row r="32" spans="2:20">
      <c r="B32" s="34"/>
      <c r="C32" s="8"/>
      <c r="D32" s="8"/>
      <c r="E32" s="12"/>
      <c r="F32" s="12"/>
      <c r="G32" s="8"/>
      <c r="H32" s="75"/>
      <c r="I32" s="75"/>
      <c r="J32" s="75"/>
      <c r="K32" s="75"/>
      <c r="L32" s="8"/>
      <c r="M32" s="8"/>
      <c r="N32" s="8"/>
      <c r="O32" s="75"/>
      <c r="P32" s="75"/>
      <c r="Q32" s="75"/>
      <c r="R32" s="75"/>
      <c r="S32" s="36"/>
      <c r="T32" s="8"/>
    </row>
    <row r="33" spans="1:20">
      <c r="B33" s="34"/>
      <c r="C33" s="54" t="s">
        <v>99</v>
      </c>
      <c r="D33" s="71" t="s">
        <v>67</v>
      </c>
      <c r="E33" s="12"/>
      <c r="F33" s="12"/>
      <c r="G33" s="8"/>
      <c r="H33" s="76"/>
      <c r="I33" s="76"/>
      <c r="J33" s="76"/>
      <c r="K33" s="76"/>
      <c r="L33" s="21"/>
      <c r="M33" s="8"/>
      <c r="N33" s="21"/>
      <c r="O33" s="76"/>
      <c r="P33" s="76"/>
      <c r="Q33" s="76"/>
      <c r="R33" s="76"/>
      <c r="S33" s="36"/>
      <c r="T33" s="8"/>
    </row>
    <row r="34" spans="1:20">
      <c r="B34" s="34"/>
      <c r="C34" s="57">
        <f>C31+1</f>
        <v>15</v>
      </c>
      <c r="D34" s="58" t="s">
        <v>100</v>
      </c>
      <c r="E34" s="57" t="s">
        <v>82</v>
      </c>
      <c r="F34" s="57">
        <v>3</v>
      </c>
      <c r="G34" s="8"/>
      <c r="H34" s="155"/>
      <c r="I34" s="155"/>
      <c r="J34" s="155"/>
      <c r="K34" s="158"/>
      <c r="L34" s="158"/>
      <c r="M34" s="8"/>
      <c r="N34" s="158"/>
      <c r="O34" s="158"/>
      <c r="P34" s="158"/>
      <c r="Q34" s="158"/>
      <c r="R34" s="158"/>
      <c r="S34" s="36"/>
      <c r="T34" s="8"/>
    </row>
    <row r="35" spans="1:20">
      <c r="B35" s="34"/>
      <c r="C35" s="57">
        <f t="shared" ref="C35:C40" si="0">C34+1</f>
        <v>16</v>
      </c>
      <c r="D35" s="77" t="s">
        <v>101</v>
      </c>
      <c r="E35" s="57" t="s">
        <v>82</v>
      </c>
      <c r="F35" s="57">
        <v>3</v>
      </c>
      <c r="G35" s="8"/>
      <c r="H35" s="155"/>
      <c r="I35" s="155"/>
      <c r="J35" s="155"/>
      <c r="K35" s="158"/>
      <c r="L35" s="158"/>
      <c r="M35" s="76"/>
      <c r="N35" s="158"/>
      <c r="O35" s="158"/>
      <c r="P35" s="158"/>
      <c r="Q35" s="158"/>
      <c r="R35" s="158"/>
      <c r="S35" s="36"/>
      <c r="T35" s="8"/>
    </row>
    <row r="36" spans="1:20">
      <c r="B36" s="34"/>
      <c r="C36" s="57">
        <f t="shared" si="0"/>
        <v>17</v>
      </c>
      <c r="D36" s="77" t="s">
        <v>102</v>
      </c>
      <c r="E36" s="57" t="s">
        <v>82</v>
      </c>
      <c r="F36" s="57">
        <v>3</v>
      </c>
      <c r="G36" s="8"/>
      <c r="H36" s="155"/>
      <c r="I36" s="155"/>
      <c r="J36" s="155"/>
      <c r="K36" s="158"/>
      <c r="L36" s="158"/>
      <c r="M36" s="59"/>
      <c r="N36" s="158"/>
      <c r="O36" s="158"/>
      <c r="P36" s="158"/>
      <c r="Q36" s="158"/>
      <c r="R36" s="158"/>
      <c r="S36" s="36"/>
      <c r="T36" s="8"/>
    </row>
    <row r="37" spans="1:20">
      <c r="B37" s="34"/>
      <c r="C37" s="57">
        <f t="shared" si="0"/>
        <v>18</v>
      </c>
      <c r="D37" s="77" t="s">
        <v>103</v>
      </c>
      <c r="E37" s="57" t="s">
        <v>82</v>
      </c>
      <c r="F37" s="57">
        <v>3</v>
      </c>
      <c r="G37" s="8"/>
      <c r="H37" s="155"/>
      <c r="I37" s="155"/>
      <c r="J37" s="155"/>
      <c r="K37" s="158"/>
      <c r="L37" s="158"/>
      <c r="M37" s="59"/>
      <c r="N37" s="158"/>
      <c r="O37" s="158"/>
      <c r="P37" s="158"/>
      <c r="Q37" s="158"/>
      <c r="R37" s="158"/>
      <c r="S37" s="36"/>
      <c r="T37" s="8"/>
    </row>
    <row r="38" spans="1:20">
      <c r="B38" s="34"/>
      <c r="C38" s="57">
        <f t="shared" si="0"/>
        <v>19</v>
      </c>
      <c r="D38" s="77" t="s">
        <v>104</v>
      </c>
      <c r="E38" s="57" t="s">
        <v>82</v>
      </c>
      <c r="F38" s="57">
        <v>3</v>
      </c>
      <c r="G38" s="8"/>
      <c r="H38" s="155"/>
      <c r="I38" s="155"/>
      <c r="J38" s="155"/>
      <c r="K38" s="158"/>
      <c r="L38" s="158"/>
      <c r="M38" s="59"/>
      <c r="N38" s="158"/>
      <c r="O38" s="158"/>
      <c r="P38" s="158"/>
      <c r="Q38" s="158"/>
      <c r="R38" s="158"/>
      <c r="S38" s="36"/>
      <c r="T38" s="8"/>
    </row>
    <row r="39" spans="1:20">
      <c r="B39" s="34"/>
      <c r="C39" s="57">
        <f t="shared" si="0"/>
        <v>20</v>
      </c>
      <c r="D39" s="77" t="s">
        <v>105</v>
      </c>
      <c r="E39" s="57" t="s">
        <v>82</v>
      </c>
      <c r="F39" s="57">
        <v>3</v>
      </c>
      <c r="G39" s="8"/>
      <c r="H39" s="155"/>
      <c r="I39" s="155"/>
      <c r="J39" s="155"/>
      <c r="K39" s="158"/>
      <c r="L39" s="158"/>
      <c r="M39" s="59"/>
      <c r="N39" s="158"/>
      <c r="O39" s="158"/>
      <c r="P39" s="158"/>
      <c r="Q39" s="158"/>
      <c r="R39" s="158"/>
      <c r="S39" s="36"/>
      <c r="T39" s="8"/>
    </row>
    <row r="40" spans="1:20">
      <c r="B40" s="34"/>
      <c r="C40" s="57">
        <f t="shared" si="0"/>
        <v>21</v>
      </c>
      <c r="D40" s="77" t="s">
        <v>106</v>
      </c>
      <c r="E40" s="57" t="s">
        <v>82</v>
      </c>
      <c r="F40" s="57">
        <v>3</v>
      </c>
      <c r="G40" s="8"/>
      <c r="H40" s="155"/>
      <c r="I40" s="155"/>
      <c r="J40" s="155"/>
      <c r="K40" s="158"/>
      <c r="L40" s="158"/>
      <c r="M40" s="59"/>
      <c r="N40" s="158"/>
      <c r="O40" s="158"/>
      <c r="P40" s="158"/>
      <c r="Q40" s="158"/>
      <c r="R40" s="158"/>
      <c r="S40" s="36"/>
      <c r="T40" s="8"/>
    </row>
    <row r="41" spans="1:20">
      <c r="B41" s="34"/>
      <c r="C41" s="8"/>
      <c r="D41" s="8"/>
      <c r="E41" s="12"/>
      <c r="F41" s="12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36"/>
      <c r="T41" s="8"/>
    </row>
    <row r="42" spans="1:20">
      <c r="A42" s="9"/>
      <c r="B42" s="8"/>
      <c r="C42" s="54" t="s">
        <v>107</v>
      </c>
      <c r="D42" s="71" t="s">
        <v>68</v>
      </c>
      <c r="E42" s="12"/>
      <c r="F42" s="12"/>
      <c r="G42" s="8"/>
      <c r="H42" s="76"/>
      <c r="I42" s="76"/>
      <c r="J42" s="76"/>
      <c r="K42" s="76"/>
      <c r="L42" s="76"/>
      <c r="M42" s="76"/>
      <c r="N42" s="76"/>
      <c r="O42" s="76"/>
      <c r="P42" s="76"/>
      <c r="Q42" s="76"/>
      <c r="R42" s="76"/>
      <c r="S42" s="78"/>
      <c r="T42" s="21"/>
    </row>
    <row r="43" spans="1:20">
      <c r="A43" s="9"/>
      <c r="C43" s="57">
        <f>C40+1</f>
        <v>22</v>
      </c>
      <c r="D43" s="58" t="s">
        <v>108</v>
      </c>
      <c r="E43" s="57" t="s">
        <v>82</v>
      </c>
      <c r="F43" s="57">
        <v>3</v>
      </c>
      <c r="G43" s="8"/>
      <c r="H43" s="155"/>
      <c r="I43" s="155"/>
      <c r="J43" s="155"/>
      <c r="K43" s="159"/>
      <c r="L43" s="158"/>
      <c r="M43" s="59"/>
      <c r="N43" s="158"/>
      <c r="O43" s="158"/>
      <c r="P43" s="158"/>
      <c r="Q43" s="158"/>
      <c r="R43" s="158"/>
      <c r="S43" s="9"/>
    </row>
    <row r="44" spans="1:20">
      <c r="A44" s="9"/>
      <c r="C44" s="57">
        <f t="shared" ref="C44:C48" si="1">C43+1</f>
        <v>23</v>
      </c>
      <c r="D44" s="58" t="s">
        <v>109</v>
      </c>
      <c r="E44" s="57" t="s">
        <v>82</v>
      </c>
      <c r="F44" s="57">
        <v>3</v>
      </c>
      <c r="G44" s="8"/>
      <c r="H44" s="155"/>
      <c r="I44" s="155"/>
      <c r="J44" s="155"/>
      <c r="K44" s="159"/>
      <c r="L44" s="158"/>
      <c r="M44" s="59"/>
      <c r="N44" s="158"/>
      <c r="O44" s="158"/>
      <c r="P44" s="158"/>
      <c r="Q44" s="158"/>
      <c r="R44" s="158"/>
      <c r="S44" s="9"/>
    </row>
    <row r="45" spans="1:20">
      <c r="A45" s="9"/>
      <c r="C45" s="57">
        <f t="shared" si="1"/>
        <v>24</v>
      </c>
      <c r="D45" s="77" t="s">
        <v>110</v>
      </c>
      <c r="E45" s="57" t="s">
        <v>82</v>
      </c>
      <c r="F45" s="57">
        <v>3</v>
      </c>
      <c r="G45" s="8"/>
      <c r="H45" s="155"/>
      <c r="I45" s="155"/>
      <c r="J45" s="155"/>
      <c r="K45" s="159"/>
      <c r="L45" s="158"/>
      <c r="M45" s="59"/>
      <c r="N45" s="158"/>
      <c r="O45" s="158"/>
      <c r="P45" s="158"/>
      <c r="Q45" s="158"/>
      <c r="R45" s="158"/>
      <c r="S45" s="9"/>
    </row>
    <row r="46" spans="1:20">
      <c r="A46" s="9"/>
      <c r="C46" s="57">
        <f t="shared" si="1"/>
        <v>25</v>
      </c>
      <c r="D46" s="77" t="s">
        <v>111</v>
      </c>
      <c r="E46" s="57" t="s">
        <v>82</v>
      </c>
      <c r="F46" s="57">
        <v>3</v>
      </c>
      <c r="G46" s="8"/>
      <c r="H46" s="155"/>
      <c r="I46" s="155"/>
      <c r="J46" s="155"/>
      <c r="K46" s="159"/>
      <c r="L46" s="158"/>
      <c r="M46" s="59"/>
      <c r="N46" s="158"/>
      <c r="O46" s="158"/>
      <c r="P46" s="158"/>
      <c r="Q46" s="158"/>
      <c r="R46" s="158"/>
      <c r="S46" s="9"/>
    </row>
    <row r="47" spans="1:20">
      <c r="A47" s="9"/>
      <c r="C47" s="57">
        <f t="shared" si="1"/>
        <v>26</v>
      </c>
      <c r="D47" s="77" t="s">
        <v>112</v>
      </c>
      <c r="E47" s="57" t="s">
        <v>82</v>
      </c>
      <c r="F47" s="57">
        <v>3</v>
      </c>
      <c r="G47" s="8"/>
      <c r="H47" s="155"/>
      <c r="I47" s="155"/>
      <c r="J47" s="155"/>
      <c r="K47" s="159"/>
      <c r="L47" s="158"/>
      <c r="M47" s="59"/>
      <c r="N47" s="158"/>
      <c r="O47" s="158"/>
      <c r="P47" s="158"/>
      <c r="Q47" s="158"/>
      <c r="R47" s="158"/>
      <c r="S47" s="9"/>
    </row>
    <row r="48" spans="1:20">
      <c r="A48" s="9"/>
      <c r="C48" s="57">
        <f t="shared" si="1"/>
        <v>27</v>
      </c>
      <c r="D48" s="77" t="s">
        <v>113</v>
      </c>
      <c r="E48" s="57" t="s">
        <v>82</v>
      </c>
      <c r="F48" s="57">
        <v>3</v>
      </c>
      <c r="G48" s="8"/>
      <c r="H48" s="155"/>
      <c r="I48" s="155"/>
      <c r="J48" s="155"/>
      <c r="K48" s="159"/>
      <c r="L48" s="158"/>
      <c r="M48" s="59"/>
      <c r="N48" s="158"/>
      <c r="O48" s="158"/>
      <c r="P48" s="158"/>
      <c r="Q48" s="158"/>
      <c r="R48" s="158"/>
      <c r="S48" s="9"/>
    </row>
    <row r="49" spans="1:19">
      <c r="A49" s="9"/>
      <c r="L49" s="8"/>
      <c r="M49" s="8"/>
      <c r="N49" s="8"/>
      <c r="S49" s="9"/>
    </row>
    <row r="50" spans="1:19">
      <c r="A50" s="9"/>
      <c r="C50" s="54" t="s">
        <v>114</v>
      </c>
      <c r="D50" s="71" t="s">
        <v>115</v>
      </c>
      <c r="E50" s="12"/>
      <c r="F50" s="12"/>
      <c r="G50" s="8"/>
      <c r="H50" s="76"/>
      <c r="I50" s="76"/>
      <c r="J50" s="76"/>
      <c r="K50" s="76"/>
      <c r="L50" s="21"/>
      <c r="M50" s="8"/>
      <c r="N50" s="21"/>
      <c r="O50" s="76"/>
      <c r="P50" s="76"/>
      <c r="Q50" s="76"/>
      <c r="R50" s="76"/>
      <c r="S50" s="9"/>
    </row>
    <row r="51" spans="1:19">
      <c r="A51" s="9"/>
      <c r="C51" s="57">
        <f>C48+1</f>
        <v>28</v>
      </c>
      <c r="D51" s="58" t="s">
        <v>116</v>
      </c>
      <c r="E51" s="57" t="s">
        <v>82</v>
      </c>
      <c r="F51" s="57">
        <v>3</v>
      </c>
      <c r="G51" s="8"/>
      <c r="H51" s="155">
        <f>'Table 5 - Uncontrollable'!H39</f>
        <v>0</v>
      </c>
      <c r="I51" s="155">
        <f>'Table 5 - Uncontrollable'!I39</f>
        <v>0</v>
      </c>
      <c r="J51" s="155">
        <f>'Table 5 - Uncontrollable'!J39</f>
        <v>0</v>
      </c>
      <c r="K51" s="156">
        <f>'Table 5 - Uncontrollable'!K39</f>
        <v>0</v>
      </c>
      <c r="L51" s="157">
        <f>'Table 5 - Uncontrollable'!L39</f>
        <v>0</v>
      </c>
      <c r="M51" s="59"/>
      <c r="N51" s="157">
        <f>'Table 5 - Uncontrollable'!N39</f>
        <v>0</v>
      </c>
      <c r="O51" s="157">
        <f>'Table 5 - Uncontrollable'!O39</f>
        <v>0</v>
      </c>
      <c r="P51" s="157">
        <f>'Table 5 - Uncontrollable'!P39</f>
        <v>0</v>
      </c>
      <c r="Q51" s="157">
        <f>'Table 5 - Uncontrollable'!Q39</f>
        <v>0</v>
      </c>
      <c r="R51" s="157">
        <f>'Table 5 - Uncontrollable'!R39</f>
        <v>0</v>
      </c>
      <c r="S51" s="9"/>
    </row>
    <row r="52" spans="1:19">
      <c r="A52" s="9"/>
      <c r="C52" s="57">
        <f>C51+1</f>
        <v>29</v>
      </c>
      <c r="D52" s="58" t="s">
        <v>117</v>
      </c>
      <c r="E52" s="57" t="s">
        <v>82</v>
      </c>
      <c r="F52" s="57">
        <v>3</v>
      </c>
      <c r="G52" s="8"/>
      <c r="H52" s="155">
        <f>'Table 5 - Uncontrollable'!H40</f>
        <v>0</v>
      </c>
      <c r="I52" s="155">
        <f>'Table 5 - Uncontrollable'!I40</f>
        <v>0</v>
      </c>
      <c r="J52" s="155">
        <f>'Table 5 - Uncontrollable'!J40</f>
        <v>0</v>
      </c>
      <c r="K52" s="156">
        <f>'Table 5 - Uncontrollable'!K40</f>
        <v>0</v>
      </c>
      <c r="L52" s="157">
        <f>'Table 5 - Uncontrollable'!L40</f>
        <v>0</v>
      </c>
      <c r="M52" s="59"/>
      <c r="N52" s="157">
        <f>'Table 5 - Uncontrollable'!N40</f>
        <v>0</v>
      </c>
      <c r="O52" s="157">
        <f>'Table 5 - Uncontrollable'!O40</f>
        <v>0</v>
      </c>
      <c r="P52" s="157">
        <f>'Table 5 - Uncontrollable'!P40</f>
        <v>0</v>
      </c>
      <c r="Q52" s="157">
        <f>'Table 5 - Uncontrollable'!Q40</f>
        <v>0</v>
      </c>
      <c r="R52" s="157">
        <f>'Table 5 - Uncontrollable'!R40</f>
        <v>0</v>
      </c>
      <c r="S52" s="9"/>
    </row>
    <row r="53" spans="1:19">
      <c r="A53" s="9"/>
      <c r="C53" s="57">
        <f>C52+1</f>
        <v>30</v>
      </c>
      <c r="D53" s="58" t="s">
        <v>118</v>
      </c>
      <c r="E53" s="57" t="s">
        <v>82</v>
      </c>
      <c r="F53" s="57">
        <v>3</v>
      </c>
      <c r="G53" s="8"/>
      <c r="H53" s="155">
        <f>'Table 5 - Uncontrollable'!H41</f>
        <v>0</v>
      </c>
      <c r="I53" s="155">
        <f>'Table 5 - Uncontrollable'!I41</f>
        <v>0</v>
      </c>
      <c r="J53" s="155">
        <f>'Table 5 - Uncontrollable'!J41</f>
        <v>0</v>
      </c>
      <c r="K53" s="156">
        <f>'Table 5 - Uncontrollable'!K41</f>
        <v>0</v>
      </c>
      <c r="L53" s="157">
        <f>'Table 5 - Uncontrollable'!L41</f>
        <v>0</v>
      </c>
      <c r="M53" s="59"/>
      <c r="N53" s="157">
        <f>'Table 5 - Uncontrollable'!N41</f>
        <v>0</v>
      </c>
      <c r="O53" s="157">
        <f>'Table 5 - Uncontrollable'!O41</f>
        <v>0</v>
      </c>
      <c r="P53" s="157">
        <f>'Table 5 - Uncontrollable'!P41</f>
        <v>0</v>
      </c>
      <c r="Q53" s="157">
        <f>'Table 5 - Uncontrollable'!Q41</f>
        <v>0</v>
      </c>
      <c r="R53" s="157">
        <f>'Table 5 - Uncontrollable'!R41</f>
        <v>0</v>
      </c>
      <c r="S53" s="9"/>
    </row>
    <row r="54" spans="1:19">
      <c r="A54" s="9"/>
      <c r="C54" s="57">
        <f>C53+1</f>
        <v>31</v>
      </c>
      <c r="D54" s="58" t="s">
        <v>119</v>
      </c>
      <c r="E54" s="57" t="s">
        <v>82</v>
      </c>
      <c r="F54" s="57">
        <v>3</v>
      </c>
      <c r="G54" s="8"/>
      <c r="H54" s="155">
        <f>'Table 5 - Uncontrollable'!H42</f>
        <v>0</v>
      </c>
      <c r="I54" s="155">
        <f>'Table 5 - Uncontrollable'!I42</f>
        <v>0</v>
      </c>
      <c r="J54" s="155">
        <f>'Table 5 - Uncontrollable'!J42</f>
        <v>0</v>
      </c>
      <c r="K54" s="156">
        <f>'Table 5 - Uncontrollable'!K42</f>
        <v>0</v>
      </c>
      <c r="L54" s="157">
        <f>'Table 5 - Uncontrollable'!L42</f>
        <v>0</v>
      </c>
      <c r="M54" s="59"/>
      <c r="N54" s="157">
        <f>'Table 5 - Uncontrollable'!N42</f>
        <v>0</v>
      </c>
      <c r="O54" s="157">
        <f>'Table 5 - Uncontrollable'!O42</f>
        <v>0</v>
      </c>
      <c r="P54" s="157">
        <f>'Table 5 - Uncontrollable'!P42</f>
        <v>0</v>
      </c>
      <c r="Q54" s="157">
        <f>'Table 5 - Uncontrollable'!Q42</f>
        <v>0</v>
      </c>
      <c r="R54" s="157">
        <f>'Table 5 - Uncontrollable'!R42</f>
        <v>0</v>
      </c>
      <c r="S54" s="9"/>
    </row>
    <row r="55" spans="1:19">
      <c r="A55" s="9"/>
      <c r="C55" s="57">
        <f>C54+1</f>
        <v>32</v>
      </c>
      <c r="D55" s="77" t="s">
        <v>120</v>
      </c>
      <c r="E55" s="57" t="s">
        <v>82</v>
      </c>
      <c r="F55" s="57">
        <v>3</v>
      </c>
      <c r="G55" s="8"/>
      <c r="H55" s="155">
        <f>'Table 5 - Uncontrollable'!H43</f>
        <v>0</v>
      </c>
      <c r="I55" s="155">
        <f>'Table 5 - Uncontrollable'!I43</f>
        <v>0</v>
      </c>
      <c r="J55" s="155">
        <f>'Table 5 - Uncontrollable'!J43</f>
        <v>0</v>
      </c>
      <c r="K55" s="156">
        <f>'Table 5 - Uncontrollable'!K43</f>
        <v>0</v>
      </c>
      <c r="L55" s="157">
        <f>'Table 5 - Uncontrollable'!L43</f>
        <v>0</v>
      </c>
      <c r="M55" s="59"/>
      <c r="N55" s="157">
        <f>'Table 5 - Uncontrollable'!N43</f>
        <v>0</v>
      </c>
      <c r="O55" s="157">
        <f>'Table 5 - Uncontrollable'!O43</f>
        <v>0</v>
      </c>
      <c r="P55" s="157">
        <f>'Table 5 - Uncontrollable'!P43</f>
        <v>0</v>
      </c>
      <c r="Q55" s="157">
        <f>'Table 5 - Uncontrollable'!Q43</f>
        <v>0</v>
      </c>
      <c r="R55" s="157">
        <f>'Table 5 - Uncontrollable'!R43</f>
        <v>0</v>
      </c>
      <c r="S55" s="9"/>
    </row>
    <row r="56" spans="1:19">
      <c r="A56" s="9"/>
      <c r="S56" s="9"/>
    </row>
    <row r="57" spans="1:19">
      <c r="A57" s="9"/>
      <c r="C57" s="103" t="s">
        <v>121</v>
      </c>
      <c r="D57" s="104" t="s">
        <v>113</v>
      </c>
      <c r="G57" s="194"/>
      <c r="H57" s="194"/>
      <c r="I57" s="79"/>
      <c r="J57" s="79"/>
      <c r="K57" s="76"/>
      <c r="L57" s="79"/>
      <c r="M57" s="79"/>
      <c r="N57" s="79"/>
      <c r="O57" s="79"/>
      <c r="P57" s="79"/>
      <c r="Q57" s="79"/>
      <c r="R57" s="79"/>
      <c r="S57" s="9"/>
    </row>
    <row r="58" spans="1:19">
      <c r="A58" s="9"/>
      <c r="C58" s="15">
        <f>C55+1</f>
        <v>33</v>
      </c>
      <c r="D58" s="13" t="s">
        <v>122</v>
      </c>
      <c r="E58" s="57" t="s">
        <v>82</v>
      </c>
      <c r="F58" s="57">
        <v>3</v>
      </c>
      <c r="H58" s="107"/>
      <c r="I58" s="107"/>
      <c r="J58" s="107"/>
      <c r="K58" s="107"/>
      <c r="L58" s="107"/>
      <c r="M58" s="80"/>
      <c r="N58" s="157">
        <f>'Table 10 - Energy Transition'!N23</f>
        <v>0</v>
      </c>
      <c r="O58" s="157">
        <f>'Table 10 - Energy Transition'!O23</f>
        <v>0</v>
      </c>
      <c r="P58" s="157">
        <f>'Table 10 - Energy Transition'!P23</f>
        <v>0</v>
      </c>
      <c r="Q58" s="157">
        <f>'Table 10 - Energy Transition'!Q23</f>
        <v>0</v>
      </c>
      <c r="R58" s="157">
        <f>'Table 10 - Energy Transition'!R23</f>
        <v>0</v>
      </c>
      <c r="S58" s="9"/>
    </row>
    <row r="59" spans="1:19">
      <c r="A59" s="9"/>
      <c r="S59" s="9"/>
    </row>
    <row r="60" spans="1:19">
      <c r="A60" s="9"/>
      <c r="C60" s="54" t="s">
        <v>123</v>
      </c>
      <c r="D60" s="71" t="s">
        <v>124</v>
      </c>
      <c r="E60" s="12"/>
      <c r="F60" s="12"/>
      <c r="G60" s="8"/>
      <c r="H60" s="76"/>
      <c r="I60" s="76"/>
      <c r="J60" s="76"/>
      <c r="K60" s="76"/>
      <c r="L60" s="76"/>
      <c r="M60" s="76"/>
      <c r="N60" s="76"/>
      <c r="O60" s="76"/>
      <c r="P60" s="76"/>
      <c r="Q60" s="76"/>
      <c r="R60" s="76"/>
      <c r="S60" s="9"/>
    </row>
    <row r="61" spans="1:19">
      <c r="A61" s="9"/>
      <c r="C61" s="57">
        <f>C58+1</f>
        <v>34</v>
      </c>
      <c r="D61" s="58" t="s">
        <v>64</v>
      </c>
      <c r="E61" s="57" t="s">
        <v>82</v>
      </c>
      <c r="F61" s="57">
        <v>3</v>
      </c>
      <c r="G61" s="8"/>
      <c r="H61" s="160">
        <f>SUM(H12:H16)</f>
        <v>0</v>
      </c>
      <c r="I61" s="160">
        <f>SUM(I12:I16)</f>
        <v>0</v>
      </c>
      <c r="J61" s="160">
        <f>SUM(J12:J16)</f>
        <v>0</v>
      </c>
      <c r="K61" s="160">
        <f>SUM(K12:K16)</f>
        <v>0</v>
      </c>
      <c r="L61" s="160">
        <f>SUM(L12:L16)</f>
        <v>0</v>
      </c>
      <c r="M61" s="59"/>
      <c r="N61" s="161">
        <f>SUM(N12:N16)</f>
        <v>0</v>
      </c>
      <c r="O61" s="161">
        <f>SUM(O12:O16)</f>
        <v>0</v>
      </c>
      <c r="P61" s="161">
        <f>SUM(P12:P16)</f>
        <v>0</v>
      </c>
      <c r="Q61" s="161">
        <f>SUM(Q12:Q16)</f>
        <v>0</v>
      </c>
      <c r="R61" s="161">
        <f>SUM(R12:R16)</f>
        <v>0</v>
      </c>
      <c r="S61" s="9"/>
    </row>
    <row r="62" spans="1:19">
      <c r="A62" s="9"/>
      <c r="C62" s="57">
        <f t="shared" ref="C62:C69" si="2">C61+1</f>
        <v>35</v>
      </c>
      <c r="D62" s="77" t="s">
        <v>88</v>
      </c>
      <c r="E62" s="57" t="s">
        <v>82</v>
      </c>
      <c r="F62" s="57">
        <v>3</v>
      </c>
      <c r="G62" s="8"/>
      <c r="H62" s="157">
        <f>H19</f>
        <v>0</v>
      </c>
      <c r="I62" s="157">
        <f>I19</f>
        <v>0</v>
      </c>
      <c r="J62" s="157">
        <f>J19</f>
        <v>0</v>
      </c>
      <c r="K62" s="157">
        <f>K19</f>
        <v>0</v>
      </c>
      <c r="L62" s="157">
        <f>L19</f>
        <v>0</v>
      </c>
      <c r="M62" s="59"/>
      <c r="N62" s="156">
        <f>N19</f>
        <v>0</v>
      </c>
      <c r="O62" s="156">
        <f>O19</f>
        <v>0</v>
      </c>
      <c r="P62" s="156">
        <f>P19</f>
        <v>0</v>
      </c>
      <c r="Q62" s="156">
        <f>Q19</f>
        <v>0</v>
      </c>
      <c r="R62" s="156">
        <f>R19</f>
        <v>0</v>
      </c>
      <c r="S62" s="9"/>
    </row>
    <row r="63" spans="1:19">
      <c r="A63" s="9"/>
      <c r="C63" s="57">
        <f t="shared" si="2"/>
        <v>36</v>
      </c>
      <c r="D63" s="77" t="s">
        <v>125</v>
      </c>
      <c r="E63" s="57" t="s">
        <v>82</v>
      </c>
      <c r="F63" s="57">
        <v>3</v>
      </c>
      <c r="G63" s="8"/>
      <c r="H63" s="160">
        <f>SUM(H22:H26)</f>
        <v>0</v>
      </c>
      <c r="I63" s="160">
        <f>SUM(I22:I26)</f>
        <v>0</v>
      </c>
      <c r="J63" s="160">
        <f>SUM(J22:J26)</f>
        <v>0</v>
      </c>
      <c r="K63" s="160">
        <f>SUM(K22:K26)</f>
        <v>0</v>
      </c>
      <c r="L63" s="160">
        <f>SUM(L22:L26)</f>
        <v>0</v>
      </c>
      <c r="M63" s="59"/>
      <c r="N63" s="161">
        <f>SUM(N22:N26)</f>
        <v>0</v>
      </c>
      <c r="O63" s="161">
        <f>SUM(O22:O26)</f>
        <v>0</v>
      </c>
      <c r="P63" s="161">
        <f>SUM(P22:P26)</f>
        <v>0</v>
      </c>
      <c r="Q63" s="161">
        <f>SUM(Q22:Q26)</f>
        <v>0</v>
      </c>
      <c r="R63" s="161">
        <f>SUM(R22:R26)</f>
        <v>0</v>
      </c>
      <c r="S63" s="9"/>
    </row>
    <row r="64" spans="1:19">
      <c r="A64" s="9"/>
      <c r="C64" s="57">
        <f t="shared" si="2"/>
        <v>37</v>
      </c>
      <c r="D64" s="77" t="s">
        <v>126</v>
      </c>
      <c r="E64" s="57" t="s">
        <v>82</v>
      </c>
      <c r="F64" s="57">
        <v>3</v>
      </c>
      <c r="G64" s="8"/>
      <c r="H64" s="160">
        <f>SUM(H29:H31)</f>
        <v>0</v>
      </c>
      <c r="I64" s="160">
        <f>SUM(I29:I31)</f>
        <v>0</v>
      </c>
      <c r="J64" s="160">
        <f>SUM(J29:J31)</f>
        <v>0</v>
      </c>
      <c r="K64" s="160">
        <f>SUM(K29:K31)</f>
        <v>0</v>
      </c>
      <c r="L64" s="160">
        <f>SUM(L29:L31)</f>
        <v>0</v>
      </c>
      <c r="M64" s="59"/>
      <c r="N64" s="161">
        <f>SUM(N29:N31)</f>
        <v>0</v>
      </c>
      <c r="O64" s="161">
        <f>SUM(O29:O31)</f>
        <v>0</v>
      </c>
      <c r="P64" s="161">
        <f>SUM(P29:P31)</f>
        <v>0</v>
      </c>
      <c r="Q64" s="161">
        <f>SUM(Q29:Q31)</f>
        <v>0</v>
      </c>
      <c r="R64" s="161">
        <f>SUM(R29:R31)</f>
        <v>0</v>
      </c>
      <c r="S64" s="9"/>
    </row>
    <row r="65" spans="1:19">
      <c r="A65" s="9"/>
      <c r="C65" s="57">
        <f t="shared" si="2"/>
        <v>38</v>
      </c>
      <c r="D65" s="77" t="s">
        <v>67</v>
      </c>
      <c r="E65" s="57" t="s">
        <v>82</v>
      </c>
      <c r="F65" s="57">
        <v>3</v>
      </c>
      <c r="G65" s="8"/>
      <c r="H65" s="160">
        <f>SUM(H34:H39)</f>
        <v>0</v>
      </c>
      <c r="I65" s="160">
        <f>SUM(I34:I39)</f>
        <v>0</v>
      </c>
      <c r="J65" s="160">
        <f>SUM(J34:J39)</f>
        <v>0</v>
      </c>
      <c r="K65" s="160">
        <f>SUM(K34:K39)</f>
        <v>0</v>
      </c>
      <c r="L65" s="160">
        <f>SUM(L34:L39)</f>
        <v>0</v>
      </c>
      <c r="M65" s="59"/>
      <c r="N65" s="161">
        <f>SUM(N34:N39)</f>
        <v>0</v>
      </c>
      <c r="O65" s="161">
        <f>SUM(O34:O39)</f>
        <v>0</v>
      </c>
      <c r="P65" s="161">
        <f>SUM(P34:P39)</f>
        <v>0</v>
      </c>
      <c r="Q65" s="161">
        <f>SUM(Q34:Q39)</f>
        <v>0</v>
      </c>
      <c r="R65" s="161">
        <f>SUM(R34:R39)</f>
        <v>0</v>
      </c>
      <c r="S65" s="9"/>
    </row>
    <row r="66" spans="1:19">
      <c r="A66" s="9"/>
      <c r="C66" s="57">
        <f t="shared" si="2"/>
        <v>39</v>
      </c>
      <c r="D66" s="77" t="s">
        <v>68</v>
      </c>
      <c r="E66" s="57" t="s">
        <v>82</v>
      </c>
      <c r="F66" s="57">
        <v>3</v>
      </c>
      <c r="G66" s="8"/>
      <c r="H66" s="160">
        <f>SUM(H43:H48)</f>
        <v>0</v>
      </c>
      <c r="I66" s="160">
        <f>SUM(I43:I48)</f>
        <v>0</v>
      </c>
      <c r="J66" s="160">
        <f>SUM(J43:J48)</f>
        <v>0</v>
      </c>
      <c r="K66" s="160">
        <f>SUM(K43:K48)</f>
        <v>0</v>
      </c>
      <c r="L66" s="160">
        <f>SUM(L43:L48)</f>
        <v>0</v>
      </c>
      <c r="M66" s="8"/>
      <c r="N66" s="161">
        <f>SUM(N43:N48)</f>
        <v>0</v>
      </c>
      <c r="O66" s="161">
        <f>SUM(O43:O48)</f>
        <v>0</v>
      </c>
      <c r="P66" s="161">
        <f>SUM(P43:P48)</f>
        <v>0</v>
      </c>
      <c r="Q66" s="161">
        <f>SUM(Q43:Q48)</f>
        <v>0</v>
      </c>
      <c r="R66" s="161">
        <f>SUM(R43:R48)</f>
        <v>0</v>
      </c>
      <c r="S66" s="9"/>
    </row>
    <row r="67" spans="1:19">
      <c r="A67" s="9"/>
      <c r="C67" s="57">
        <f t="shared" si="2"/>
        <v>40</v>
      </c>
      <c r="D67" s="77" t="s">
        <v>115</v>
      </c>
      <c r="E67" s="57" t="s">
        <v>82</v>
      </c>
      <c r="F67" s="57">
        <v>3</v>
      </c>
      <c r="G67" s="8"/>
      <c r="H67" s="160">
        <f>SUM(H51:H55)</f>
        <v>0</v>
      </c>
      <c r="I67" s="160">
        <f>SUM(I51:I55)</f>
        <v>0</v>
      </c>
      <c r="J67" s="160">
        <f>SUM(J51:J55)</f>
        <v>0</v>
      </c>
      <c r="K67" s="160">
        <f>SUM(K51:K55)</f>
        <v>0</v>
      </c>
      <c r="L67" s="160">
        <f>SUM(L51:L55)</f>
        <v>0</v>
      </c>
      <c r="M67" s="59"/>
      <c r="N67" s="162">
        <f>SUM(N51:N55)</f>
        <v>0</v>
      </c>
      <c r="O67" s="162">
        <f>SUM(O51:O55)</f>
        <v>0</v>
      </c>
      <c r="P67" s="162">
        <f>SUM(P51:P55)</f>
        <v>0</v>
      </c>
      <c r="Q67" s="162">
        <f>SUM(Q51:Q55)</f>
        <v>0</v>
      </c>
      <c r="R67" s="162">
        <f>SUM(R51:R55)</f>
        <v>0</v>
      </c>
      <c r="S67" s="9"/>
    </row>
    <row r="68" spans="1:19">
      <c r="A68" s="9"/>
      <c r="C68" s="57">
        <f t="shared" si="2"/>
        <v>41</v>
      </c>
      <c r="D68" s="77" t="s">
        <v>113</v>
      </c>
      <c r="E68" s="57" t="s">
        <v>82</v>
      </c>
      <c r="F68" s="57">
        <v>3</v>
      </c>
      <c r="G68" s="8"/>
      <c r="H68" s="107"/>
      <c r="I68" s="107"/>
      <c r="J68" s="107"/>
      <c r="K68" s="107"/>
      <c r="L68" s="107"/>
      <c r="M68" s="59"/>
      <c r="N68" s="156">
        <f>N58</f>
        <v>0</v>
      </c>
      <c r="O68" s="156">
        <f>O58</f>
        <v>0</v>
      </c>
      <c r="P68" s="156">
        <f>P58</f>
        <v>0</v>
      </c>
      <c r="Q68" s="156">
        <f>Q58</f>
        <v>0</v>
      </c>
      <c r="R68" s="156">
        <f>R58</f>
        <v>0</v>
      </c>
      <c r="S68" s="9"/>
    </row>
    <row r="69" spans="1:19">
      <c r="A69" s="9"/>
      <c r="C69" s="57">
        <f t="shared" si="2"/>
        <v>42</v>
      </c>
      <c r="D69" s="77" t="s">
        <v>127</v>
      </c>
      <c r="E69" s="57" t="s">
        <v>82</v>
      </c>
      <c r="F69" s="57">
        <v>3</v>
      </c>
      <c r="G69" s="8"/>
      <c r="H69" s="160">
        <f>SUM(H61:H68)</f>
        <v>0</v>
      </c>
      <c r="I69" s="160">
        <f>SUM(I61:I68)</f>
        <v>0</v>
      </c>
      <c r="J69" s="160">
        <f>SUM(J61:J68)</f>
        <v>0</v>
      </c>
      <c r="K69" s="160">
        <f>SUM(K61:K68)</f>
        <v>0</v>
      </c>
      <c r="L69" s="160">
        <f>SUM(L61:L68)</f>
        <v>0</v>
      </c>
      <c r="M69" s="59"/>
      <c r="N69" s="161">
        <f>SUM(N61:N68)</f>
        <v>0</v>
      </c>
      <c r="O69" s="161">
        <f>SUM(O61:O68)</f>
        <v>0</v>
      </c>
      <c r="P69" s="161">
        <f>SUM(P61:P68)</f>
        <v>0</v>
      </c>
      <c r="Q69" s="161">
        <f>SUM(Q61:Q68)</f>
        <v>0</v>
      </c>
      <c r="R69" s="161">
        <f>SUM(R61:R68)</f>
        <v>0</v>
      </c>
      <c r="S69" s="9"/>
    </row>
    <row r="70" spans="1:19" ht="18.75" customHeight="1" thickBot="1">
      <c r="A70" s="9"/>
      <c r="B70" s="18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20"/>
    </row>
    <row r="72" spans="1:19" ht="18.75" customHeight="1" thickBot="1"/>
    <row r="73" spans="1:19">
      <c r="B73" s="81"/>
      <c r="C73" s="82"/>
      <c r="D73" s="83"/>
      <c r="E73" s="84"/>
      <c r="F73" s="84"/>
      <c r="G73" s="83"/>
      <c r="H73" s="83"/>
      <c r="I73" s="2"/>
      <c r="J73" s="2"/>
      <c r="K73" s="2"/>
      <c r="L73" s="2"/>
      <c r="M73" s="2"/>
      <c r="N73" s="2"/>
      <c r="O73" s="2"/>
      <c r="P73" s="2"/>
      <c r="Q73" s="2"/>
      <c r="R73" s="2"/>
      <c r="S73" s="6"/>
    </row>
    <row r="74" spans="1:19">
      <c r="B74" s="85"/>
      <c r="C74" s="60" t="s">
        <v>60</v>
      </c>
      <c r="D74" s="61"/>
      <c r="E74" s="62"/>
      <c r="F74" s="86"/>
      <c r="G74" s="61"/>
      <c r="H74" s="61"/>
      <c r="S74" s="9"/>
    </row>
    <row r="75" spans="1:19">
      <c r="B75" s="85"/>
      <c r="C75" s="87"/>
      <c r="D75" s="61"/>
      <c r="E75" s="62"/>
      <c r="F75" s="86"/>
      <c r="G75" s="61"/>
      <c r="H75" s="61"/>
      <c r="S75" s="9"/>
    </row>
    <row r="76" spans="1:19">
      <c r="B76" s="85"/>
      <c r="C76" s="60"/>
      <c r="D76" s="61"/>
      <c r="E76" s="62"/>
      <c r="F76" s="62"/>
      <c r="G76" s="61"/>
      <c r="H76" s="8"/>
      <c r="I76" s="8"/>
      <c r="J76" s="8"/>
      <c r="K76" s="8"/>
      <c r="L76" s="8"/>
      <c r="M76" s="8"/>
      <c r="N76" s="192" t="str">
        <f>Inflation!$N$5</f>
        <v>Transmission Price Control 2027</v>
      </c>
      <c r="O76" s="188"/>
      <c r="P76" s="188"/>
      <c r="Q76" s="188"/>
      <c r="R76" s="193"/>
      <c r="S76" s="9"/>
    </row>
    <row r="77" spans="1:19">
      <c r="B77" s="88"/>
      <c r="C77" s="63"/>
      <c r="D77" s="62"/>
      <c r="E77" s="62"/>
      <c r="F77" s="62"/>
      <c r="G77" s="62"/>
      <c r="H77" s="64">
        <f>Inflation!$H$6</f>
        <v>-5</v>
      </c>
      <c r="I77" s="64">
        <f>Inflation!$I$6</f>
        <v>-4</v>
      </c>
      <c r="J77" s="64">
        <f>Inflation!$J$6</f>
        <v>-3</v>
      </c>
      <c r="K77" s="64">
        <f>Inflation!$K$6</f>
        <v>-2</v>
      </c>
      <c r="L77" s="64">
        <f>Inflation!$L$6</f>
        <v>-1</v>
      </c>
      <c r="M77" s="41"/>
      <c r="N77" s="64">
        <f>Inflation!$N$6</f>
        <v>1</v>
      </c>
      <c r="O77" s="64">
        <f>Inflation!$O$6</f>
        <v>2</v>
      </c>
      <c r="P77" s="64">
        <f>Inflation!$P$6</f>
        <v>3</v>
      </c>
      <c r="Q77" s="64">
        <f>Inflation!$Q$6</f>
        <v>4</v>
      </c>
      <c r="R77" s="64">
        <f>Inflation!$R$6</f>
        <v>5</v>
      </c>
      <c r="S77" s="9"/>
    </row>
    <row r="78" spans="1:19" ht="15.65" customHeight="1">
      <c r="B78" s="85"/>
      <c r="C78" s="43"/>
      <c r="D78" s="44"/>
      <c r="E78" s="45"/>
      <c r="F78" s="45"/>
      <c r="G78" s="61"/>
      <c r="H78" s="190" t="str">
        <f>Inflation!$H$7</f>
        <v>GAS
YEAR
2022-23</v>
      </c>
      <c r="I78" s="190" t="str">
        <f>Inflation!$I$7</f>
        <v>GAS
YEAR
2023-24</v>
      </c>
      <c r="J78" s="190" t="str">
        <f>Inflation!$J$7</f>
        <v>GAS
YEAR
2024-25</v>
      </c>
      <c r="K78" s="190" t="str">
        <f>Inflation!$K$7</f>
        <v>GAS
YEAR
2025-26</v>
      </c>
      <c r="L78" s="190" t="str">
        <f>Inflation!$L$7</f>
        <v>GAS
YEAR
2026-27</v>
      </c>
      <c r="M78" s="65"/>
      <c r="N78" s="190" t="str">
        <f>Inflation!$N$7</f>
        <v>GAS
YEAR
2027-28</v>
      </c>
      <c r="O78" s="190" t="str">
        <f>Inflation!$O$7</f>
        <v>GAS
YEAR
2028-29</v>
      </c>
      <c r="P78" s="190" t="str">
        <f>Inflation!$P$7</f>
        <v>GAS
YEAR
2029-30</v>
      </c>
      <c r="Q78" s="190" t="str">
        <f>Inflation!$Q$7</f>
        <v>GAS
YEAR
2030-31</v>
      </c>
      <c r="R78" s="190" t="str">
        <f>Inflation!$R$7</f>
        <v>GAS
YEAR
2031-32</v>
      </c>
      <c r="S78" s="9"/>
    </row>
    <row r="79" spans="1:19">
      <c r="B79" s="85"/>
      <c r="C79" s="47"/>
      <c r="D79" s="48" t="s">
        <v>49</v>
      </c>
      <c r="E79" s="130" t="s">
        <v>50</v>
      </c>
      <c r="F79" s="130" t="s">
        <v>51</v>
      </c>
      <c r="G79" s="61"/>
      <c r="H79" s="186"/>
      <c r="I79" s="186"/>
      <c r="J79" s="186"/>
      <c r="K79" s="186"/>
      <c r="L79" s="186"/>
      <c r="M79" s="65"/>
      <c r="N79" s="186"/>
      <c r="O79" s="186"/>
      <c r="P79" s="186"/>
      <c r="Q79" s="186"/>
      <c r="R79" s="186"/>
      <c r="S79" s="9"/>
    </row>
    <row r="80" spans="1:19">
      <c r="B80" s="85"/>
      <c r="C80" s="49"/>
      <c r="D80" s="50"/>
      <c r="E80" s="51"/>
      <c r="F80" s="51"/>
      <c r="G80" s="61"/>
      <c r="H80" s="191"/>
      <c r="I80" s="191"/>
      <c r="J80" s="191"/>
      <c r="K80" s="191"/>
      <c r="L80" s="191"/>
      <c r="M80" s="66"/>
      <c r="N80" s="191"/>
      <c r="O80" s="191"/>
      <c r="P80" s="191"/>
      <c r="Q80" s="191"/>
      <c r="R80" s="191"/>
      <c r="S80" s="9"/>
    </row>
    <row r="81" spans="2:19">
      <c r="B81" s="89"/>
      <c r="C81" s="67"/>
      <c r="D81" s="67"/>
      <c r="E81" s="67"/>
      <c r="F81" s="67"/>
      <c r="G81" s="67"/>
      <c r="H81" s="67"/>
      <c r="S81" s="9"/>
    </row>
    <row r="82" spans="2:19">
      <c r="B82" s="89"/>
      <c r="C82" s="54" t="s">
        <v>128</v>
      </c>
      <c r="D82" s="71" t="s">
        <v>12</v>
      </c>
      <c r="E82" s="62"/>
      <c r="F82" s="62"/>
      <c r="G82" s="61"/>
      <c r="H82" s="61"/>
      <c r="S82" s="9"/>
    </row>
    <row r="83" spans="2:19">
      <c r="B83" s="89"/>
      <c r="C83" s="57">
        <f>C69+1</f>
        <v>43</v>
      </c>
      <c r="D83" s="58" t="s">
        <v>129</v>
      </c>
      <c r="E83" s="90" t="s">
        <v>56</v>
      </c>
      <c r="F83" s="90">
        <v>1</v>
      </c>
      <c r="G83" s="61"/>
      <c r="H83" s="105"/>
      <c r="I83" s="153"/>
      <c r="J83" s="153"/>
      <c r="K83" s="153"/>
      <c r="L83" s="163">
        <f>'Frontier Shift'!$L$30</f>
        <v>2.1135451561678953E-2</v>
      </c>
      <c r="M83" s="59"/>
      <c r="N83" s="163">
        <f>'Frontier Shift'!$N$30</f>
        <v>2.0268220774132262E-2</v>
      </c>
      <c r="O83" s="163">
        <f>'Frontier Shift'!$O$30</f>
        <v>2.0134022465991497E-2</v>
      </c>
      <c r="P83" s="163">
        <f>'Frontier Shift'!$P$30</f>
        <v>2.0605906547490616E-2</v>
      </c>
      <c r="Q83" s="163">
        <f>'Frontier Shift'!$Q$30</f>
        <v>1.8922248184602308E-2</v>
      </c>
      <c r="R83" s="163">
        <f>'Frontier Shift'!$R$30</f>
        <v>1.8922248184602308E-2</v>
      </c>
      <c r="S83" s="9"/>
    </row>
    <row r="84" spans="2:19">
      <c r="B84" s="91"/>
      <c r="C84" s="57">
        <f>C83+1</f>
        <v>44</v>
      </c>
      <c r="D84" s="92" t="s">
        <v>130</v>
      </c>
      <c r="E84" s="93" t="s">
        <v>56</v>
      </c>
      <c r="F84" s="93">
        <v>1</v>
      </c>
      <c r="G84" s="60"/>
      <c r="H84" s="106"/>
      <c r="I84" s="153"/>
      <c r="J84" s="153"/>
      <c r="K84" s="153"/>
      <c r="L84" s="163">
        <f>'Frontier Shift'!$L$31</f>
        <v>2.1135451561678953E-2</v>
      </c>
      <c r="M84" s="59"/>
      <c r="N84" s="163">
        <f>'Frontier Shift'!$N$31</f>
        <v>4.0975294337398105E-2</v>
      </c>
      <c r="O84" s="163">
        <f>'Frontier Shift'!$O$31</f>
        <v>6.0284319306649792E-2</v>
      </c>
      <c r="P84" s="163">
        <f>'Frontier Shift'!$P$31</f>
        <v>7.9648012804228507E-2</v>
      </c>
      <c r="Q84" s="163">
        <f>'Frontier Shift'!$Q$31</f>
        <v>9.7063141523138774E-2</v>
      </c>
      <c r="R84" s="163">
        <f>'Frontier Shift'!$R$31</f>
        <v>0.11414873685426308</v>
      </c>
      <c r="S84" s="9"/>
    </row>
    <row r="85" spans="2:19" ht="18.75" customHeight="1" thickBot="1">
      <c r="B85" s="94"/>
      <c r="C85" s="95"/>
      <c r="D85" s="95"/>
      <c r="E85" s="95"/>
      <c r="F85" s="95"/>
      <c r="G85" s="95"/>
      <c r="H85" s="95"/>
      <c r="I85" s="19"/>
      <c r="J85" s="19"/>
      <c r="K85" s="19"/>
      <c r="L85" s="19"/>
      <c r="M85" s="19"/>
      <c r="N85" s="19"/>
      <c r="O85" s="19"/>
      <c r="P85" s="19"/>
      <c r="Q85" s="19"/>
      <c r="R85" s="19"/>
      <c r="S85" s="20"/>
    </row>
    <row r="87" spans="2:19" ht="18.75" customHeight="1" thickBot="1"/>
    <row r="88" spans="2:19">
      <c r="B88" s="3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6"/>
    </row>
    <row r="89" spans="2:19">
      <c r="B89" s="7"/>
      <c r="C89" s="37" t="s">
        <v>131</v>
      </c>
      <c r="S89" s="9"/>
    </row>
    <row r="90" spans="2:19">
      <c r="B90" s="7"/>
      <c r="S90" s="9"/>
    </row>
    <row r="91" spans="2:19">
      <c r="B91" s="7"/>
      <c r="H91" s="8"/>
      <c r="I91" s="8"/>
      <c r="J91" s="8"/>
      <c r="K91" s="8"/>
      <c r="L91" s="8"/>
      <c r="M91" s="8"/>
      <c r="N91" s="192" t="str">
        <f>Inflation!$N$5</f>
        <v>Transmission Price Control 2027</v>
      </c>
      <c r="O91" s="188"/>
      <c r="P91" s="188"/>
      <c r="Q91" s="188"/>
      <c r="R91" s="193"/>
      <c r="S91" s="9"/>
    </row>
    <row r="92" spans="2:19">
      <c r="B92" s="7"/>
      <c r="H92" s="64">
        <f>Inflation!$H$6</f>
        <v>-5</v>
      </c>
      <c r="I92" s="64">
        <f>Inflation!$I$6</f>
        <v>-4</v>
      </c>
      <c r="J92" s="64">
        <f>Inflation!$J$6</f>
        <v>-3</v>
      </c>
      <c r="K92" s="64">
        <f>Inflation!$K$6</f>
        <v>-2</v>
      </c>
      <c r="L92" s="64">
        <f>Inflation!$L$6</f>
        <v>-1</v>
      </c>
      <c r="M92" s="41"/>
      <c r="N92" s="64">
        <f>Inflation!$N$6</f>
        <v>1</v>
      </c>
      <c r="O92" s="64">
        <f>Inflation!$O$6</f>
        <v>2</v>
      </c>
      <c r="P92" s="64">
        <f>Inflation!$P$6</f>
        <v>3</v>
      </c>
      <c r="Q92" s="64">
        <f>Inflation!$Q$6</f>
        <v>4</v>
      </c>
      <c r="R92" s="64">
        <f>Inflation!$R$6</f>
        <v>5</v>
      </c>
      <c r="S92" s="9"/>
    </row>
    <row r="93" spans="2:19" ht="15.65" customHeight="1">
      <c r="B93" s="7"/>
      <c r="C93" s="43"/>
      <c r="D93" s="44"/>
      <c r="E93" s="45"/>
      <c r="F93" s="45"/>
      <c r="H93" s="190" t="str">
        <f>Inflation!$H$7</f>
        <v>GAS
YEAR
2022-23</v>
      </c>
      <c r="I93" s="190" t="str">
        <f>Inflation!$I$7</f>
        <v>GAS
YEAR
2023-24</v>
      </c>
      <c r="J93" s="190" t="str">
        <f>Inflation!$J$7</f>
        <v>GAS
YEAR
2024-25</v>
      </c>
      <c r="K93" s="190" t="str">
        <f>Inflation!$K$7</f>
        <v>GAS
YEAR
2025-26</v>
      </c>
      <c r="L93" s="190" t="str">
        <f>Inflation!$L$7</f>
        <v>GAS
YEAR
2026-27</v>
      </c>
      <c r="M93" s="65"/>
      <c r="N93" s="190" t="str">
        <f>Inflation!$N$7</f>
        <v>GAS
YEAR
2027-28</v>
      </c>
      <c r="O93" s="190" t="str">
        <f>Inflation!$O$7</f>
        <v>GAS
YEAR
2028-29</v>
      </c>
      <c r="P93" s="190" t="str">
        <f>Inflation!$P$7</f>
        <v>GAS
YEAR
2029-30</v>
      </c>
      <c r="Q93" s="190" t="str">
        <f>Inflation!$Q$7</f>
        <v>GAS
YEAR
2030-31</v>
      </c>
      <c r="R93" s="190" t="str">
        <f>Inflation!$R$7</f>
        <v>GAS
YEAR
2031-32</v>
      </c>
      <c r="S93" s="9"/>
    </row>
    <row r="94" spans="2:19">
      <c r="B94" s="7"/>
      <c r="C94" s="47"/>
      <c r="D94" s="48" t="s">
        <v>49</v>
      </c>
      <c r="E94" s="130" t="s">
        <v>50</v>
      </c>
      <c r="F94" s="130" t="s">
        <v>51</v>
      </c>
      <c r="H94" s="186"/>
      <c r="I94" s="186"/>
      <c r="J94" s="186"/>
      <c r="K94" s="186"/>
      <c r="L94" s="186"/>
      <c r="M94" s="65"/>
      <c r="N94" s="186"/>
      <c r="O94" s="186"/>
      <c r="P94" s="186"/>
      <c r="Q94" s="186"/>
      <c r="R94" s="186"/>
      <c r="S94" s="9"/>
    </row>
    <row r="95" spans="2:19">
      <c r="B95" s="7"/>
      <c r="C95" s="49"/>
      <c r="D95" s="50"/>
      <c r="E95" s="51"/>
      <c r="F95" s="51"/>
      <c r="H95" s="191"/>
      <c r="I95" s="191"/>
      <c r="J95" s="191"/>
      <c r="K95" s="191"/>
      <c r="L95" s="191"/>
      <c r="M95" s="66"/>
      <c r="N95" s="191"/>
      <c r="O95" s="191"/>
      <c r="P95" s="191"/>
      <c r="Q95" s="191"/>
      <c r="R95" s="191"/>
      <c r="S95" s="9"/>
    </row>
    <row r="96" spans="2:19">
      <c r="B96" s="7"/>
      <c r="S96" s="9"/>
    </row>
    <row r="97" spans="2:19">
      <c r="B97" s="7"/>
      <c r="C97" s="54" t="s">
        <v>132</v>
      </c>
      <c r="D97" s="71" t="s">
        <v>124</v>
      </c>
      <c r="E97" s="12"/>
      <c r="F97" s="12"/>
      <c r="G97" s="8"/>
      <c r="H97" s="76"/>
      <c r="I97" s="76"/>
      <c r="J97" s="76"/>
      <c r="K97" s="76"/>
      <c r="L97" s="76"/>
      <c r="M97" s="76"/>
      <c r="N97" s="76"/>
      <c r="O97" s="76"/>
      <c r="P97" s="76"/>
      <c r="Q97" s="76"/>
      <c r="R97" s="76"/>
      <c r="S97" s="9"/>
    </row>
    <row r="98" spans="2:19">
      <c r="B98" s="7"/>
      <c r="C98" s="57">
        <f>C84+1</f>
        <v>45</v>
      </c>
      <c r="D98" s="58" t="s">
        <v>64</v>
      </c>
      <c r="E98" s="57" t="s">
        <v>82</v>
      </c>
      <c r="F98" s="57">
        <v>3</v>
      </c>
      <c r="G98" s="8"/>
      <c r="H98" s="164"/>
      <c r="I98" s="164"/>
      <c r="J98" s="164"/>
      <c r="K98" s="164"/>
      <c r="L98" s="164"/>
      <c r="M98" s="59"/>
      <c r="N98" s="160">
        <f t="shared" ref="N98:R104" si="3">N61*(1-N$84)</f>
        <v>0</v>
      </c>
      <c r="O98" s="160">
        <f t="shared" si="3"/>
        <v>0</v>
      </c>
      <c r="P98" s="160">
        <f t="shared" si="3"/>
        <v>0</v>
      </c>
      <c r="Q98" s="160">
        <f t="shared" si="3"/>
        <v>0</v>
      </c>
      <c r="R98" s="160">
        <f t="shared" si="3"/>
        <v>0</v>
      </c>
      <c r="S98" s="9"/>
    </row>
    <row r="99" spans="2:19">
      <c r="B99" s="7"/>
      <c r="C99" s="57">
        <f t="shared" ref="C99:C106" si="4">C98+1</f>
        <v>46</v>
      </c>
      <c r="D99" s="77" t="s">
        <v>88</v>
      </c>
      <c r="E99" s="57" t="s">
        <v>82</v>
      </c>
      <c r="F99" s="57">
        <v>3</v>
      </c>
      <c r="G99" s="8"/>
      <c r="H99" s="164"/>
      <c r="I99" s="164"/>
      <c r="J99" s="164"/>
      <c r="K99" s="164"/>
      <c r="L99" s="164"/>
      <c r="M99" s="59"/>
      <c r="N99" s="160">
        <f t="shared" si="3"/>
        <v>0</v>
      </c>
      <c r="O99" s="160">
        <f t="shared" si="3"/>
        <v>0</v>
      </c>
      <c r="P99" s="160">
        <f t="shared" si="3"/>
        <v>0</v>
      </c>
      <c r="Q99" s="160">
        <f t="shared" si="3"/>
        <v>0</v>
      </c>
      <c r="R99" s="160">
        <f t="shared" si="3"/>
        <v>0</v>
      </c>
      <c r="S99" s="9"/>
    </row>
    <row r="100" spans="2:19">
      <c r="B100" s="7"/>
      <c r="C100" s="57">
        <f t="shared" si="4"/>
        <v>47</v>
      </c>
      <c r="D100" s="77" t="s">
        <v>125</v>
      </c>
      <c r="E100" s="57" t="s">
        <v>82</v>
      </c>
      <c r="F100" s="57">
        <v>3</v>
      </c>
      <c r="G100" s="8"/>
      <c r="H100" s="164"/>
      <c r="I100" s="164"/>
      <c r="J100" s="164"/>
      <c r="K100" s="164"/>
      <c r="L100" s="164"/>
      <c r="M100" s="59"/>
      <c r="N100" s="160">
        <f t="shared" si="3"/>
        <v>0</v>
      </c>
      <c r="O100" s="160">
        <f t="shared" si="3"/>
        <v>0</v>
      </c>
      <c r="P100" s="160">
        <f t="shared" si="3"/>
        <v>0</v>
      </c>
      <c r="Q100" s="160">
        <f t="shared" si="3"/>
        <v>0</v>
      </c>
      <c r="R100" s="160">
        <f t="shared" si="3"/>
        <v>0</v>
      </c>
      <c r="S100" s="9"/>
    </row>
    <row r="101" spans="2:19">
      <c r="B101" s="7"/>
      <c r="C101" s="57">
        <f t="shared" si="4"/>
        <v>48</v>
      </c>
      <c r="D101" s="77" t="s">
        <v>126</v>
      </c>
      <c r="E101" s="57" t="s">
        <v>82</v>
      </c>
      <c r="F101" s="57">
        <v>3</v>
      </c>
      <c r="G101" s="8"/>
      <c r="H101" s="164"/>
      <c r="I101" s="164"/>
      <c r="J101" s="164"/>
      <c r="K101" s="164"/>
      <c r="L101" s="164"/>
      <c r="M101" s="59"/>
      <c r="N101" s="160">
        <f t="shared" si="3"/>
        <v>0</v>
      </c>
      <c r="O101" s="160">
        <f t="shared" si="3"/>
        <v>0</v>
      </c>
      <c r="P101" s="160">
        <f t="shared" si="3"/>
        <v>0</v>
      </c>
      <c r="Q101" s="160">
        <f t="shared" si="3"/>
        <v>0</v>
      </c>
      <c r="R101" s="160">
        <f t="shared" si="3"/>
        <v>0</v>
      </c>
      <c r="S101" s="9"/>
    </row>
    <row r="102" spans="2:19">
      <c r="B102" s="7"/>
      <c r="C102" s="57">
        <f t="shared" si="4"/>
        <v>49</v>
      </c>
      <c r="D102" s="77" t="s">
        <v>67</v>
      </c>
      <c r="E102" s="57" t="s">
        <v>82</v>
      </c>
      <c r="F102" s="57">
        <v>3</v>
      </c>
      <c r="G102" s="8"/>
      <c r="H102" s="164"/>
      <c r="I102" s="164"/>
      <c r="J102" s="164"/>
      <c r="K102" s="164"/>
      <c r="L102" s="164"/>
      <c r="M102" s="59"/>
      <c r="N102" s="160">
        <f t="shared" si="3"/>
        <v>0</v>
      </c>
      <c r="O102" s="160">
        <f t="shared" si="3"/>
        <v>0</v>
      </c>
      <c r="P102" s="160">
        <f t="shared" si="3"/>
        <v>0</v>
      </c>
      <c r="Q102" s="160">
        <f t="shared" si="3"/>
        <v>0</v>
      </c>
      <c r="R102" s="160">
        <f t="shared" si="3"/>
        <v>0</v>
      </c>
      <c r="S102" s="9"/>
    </row>
    <row r="103" spans="2:19">
      <c r="B103" s="7"/>
      <c r="C103" s="57">
        <f t="shared" si="4"/>
        <v>50</v>
      </c>
      <c r="D103" s="77" t="s">
        <v>68</v>
      </c>
      <c r="E103" s="57" t="s">
        <v>82</v>
      </c>
      <c r="F103" s="57">
        <v>3</v>
      </c>
      <c r="G103" s="8"/>
      <c r="H103" s="164"/>
      <c r="I103" s="164"/>
      <c r="J103" s="164"/>
      <c r="K103" s="164"/>
      <c r="L103" s="164"/>
      <c r="M103" s="59"/>
      <c r="N103" s="160">
        <f t="shared" si="3"/>
        <v>0</v>
      </c>
      <c r="O103" s="160">
        <f t="shared" si="3"/>
        <v>0</v>
      </c>
      <c r="P103" s="160">
        <f t="shared" si="3"/>
        <v>0</v>
      </c>
      <c r="Q103" s="160">
        <f t="shared" si="3"/>
        <v>0</v>
      </c>
      <c r="R103" s="160">
        <f t="shared" si="3"/>
        <v>0</v>
      </c>
      <c r="S103" s="9"/>
    </row>
    <row r="104" spans="2:19">
      <c r="B104" s="7"/>
      <c r="C104" s="57">
        <f t="shared" si="4"/>
        <v>51</v>
      </c>
      <c r="D104" s="77" t="s">
        <v>115</v>
      </c>
      <c r="E104" s="57" t="s">
        <v>82</v>
      </c>
      <c r="F104" s="57">
        <v>3</v>
      </c>
      <c r="G104" s="8"/>
      <c r="H104" s="164"/>
      <c r="I104" s="164"/>
      <c r="J104" s="164"/>
      <c r="K104" s="164"/>
      <c r="L104" s="164"/>
      <c r="M104" s="59"/>
      <c r="N104" s="160">
        <f t="shared" si="3"/>
        <v>0</v>
      </c>
      <c r="O104" s="160">
        <f t="shared" si="3"/>
        <v>0</v>
      </c>
      <c r="P104" s="160">
        <f t="shared" si="3"/>
        <v>0</v>
      </c>
      <c r="Q104" s="160">
        <f t="shared" si="3"/>
        <v>0</v>
      </c>
      <c r="R104" s="160">
        <f t="shared" si="3"/>
        <v>0</v>
      </c>
      <c r="S104" s="9"/>
    </row>
    <row r="105" spans="2:19">
      <c r="B105" s="7"/>
      <c r="C105" s="57">
        <f t="shared" si="4"/>
        <v>52</v>
      </c>
      <c r="D105" s="77" t="s">
        <v>113</v>
      </c>
      <c r="E105" s="57" t="s">
        <v>82</v>
      </c>
      <c r="F105" s="57">
        <v>3</v>
      </c>
      <c r="G105" s="8"/>
      <c r="H105" s="164"/>
      <c r="I105" s="164"/>
      <c r="J105" s="164"/>
      <c r="K105" s="164"/>
      <c r="L105" s="164"/>
      <c r="M105" s="59"/>
      <c r="N105" s="160">
        <f>N68</f>
        <v>0</v>
      </c>
      <c r="O105" s="160">
        <f t="shared" ref="O105:R105" si="5">O68</f>
        <v>0</v>
      </c>
      <c r="P105" s="160">
        <f t="shared" si="5"/>
        <v>0</v>
      </c>
      <c r="Q105" s="160">
        <f t="shared" si="5"/>
        <v>0</v>
      </c>
      <c r="R105" s="160">
        <f t="shared" si="5"/>
        <v>0</v>
      </c>
      <c r="S105" s="9"/>
    </row>
    <row r="106" spans="2:19">
      <c r="B106" s="7"/>
      <c r="C106" s="57">
        <f t="shared" si="4"/>
        <v>53</v>
      </c>
      <c r="D106" s="77" t="s">
        <v>127</v>
      </c>
      <c r="E106" s="57" t="s">
        <v>82</v>
      </c>
      <c r="F106" s="57">
        <v>3</v>
      </c>
      <c r="G106" s="8"/>
      <c r="H106" s="164"/>
      <c r="I106" s="164"/>
      <c r="J106" s="164"/>
      <c r="K106" s="164"/>
      <c r="L106" s="164"/>
      <c r="M106" s="59"/>
      <c r="N106" s="160">
        <f>SUM(N98:N105)</f>
        <v>0</v>
      </c>
      <c r="O106" s="160">
        <f t="shared" ref="O106:R106" si="6">SUM(O98:O105)</f>
        <v>0</v>
      </c>
      <c r="P106" s="160">
        <f t="shared" si="6"/>
        <v>0</v>
      </c>
      <c r="Q106" s="160">
        <f t="shared" si="6"/>
        <v>0</v>
      </c>
      <c r="R106" s="160">
        <f t="shared" si="6"/>
        <v>0</v>
      </c>
      <c r="S106" s="9"/>
    </row>
    <row r="107" spans="2:19" ht="18.75" customHeight="1" thickBot="1">
      <c r="B107" s="18"/>
      <c r="C107" s="96"/>
      <c r="D107" s="97"/>
      <c r="E107" s="96"/>
      <c r="F107" s="96"/>
      <c r="G107" s="98"/>
      <c r="H107" s="165"/>
      <c r="I107" s="165"/>
      <c r="J107" s="165"/>
      <c r="K107" s="165"/>
      <c r="L107" s="165"/>
      <c r="M107" s="98"/>
      <c r="N107" s="165"/>
      <c r="O107" s="165"/>
      <c r="P107" s="165"/>
      <c r="Q107" s="165"/>
      <c r="R107" s="165"/>
      <c r="S107" s="20"/>
    </row>
    <row r="108" spans="2:19">
      <c r="C108" s="101" t="s">
        <v>133</v>
      </c>
    </row>
    <row r="110" spans="2:19"/>
    <row r="111" spans="2:19">
      <c r="C111" s="54" t="s">
        <v>134</v>
      </c>
      <c r="D111" s="71" t="s">
        <v>135</v>
      </c>
      <c r="E111" s="12"/>
      <c r="F111" s="12"/>
      <c r="G111" s="8"/>
      <c r="H111" s="76"/>
      <c r="I111" s="76"/>
      <c r="J111" s="76"/>
      <c r="K111" s="76"/>
      <c r="L111" s="76"/>
      <c r="M111" s="76"/>
      <c r="N111" s="76"/>
      <c r="O111" s="76"/>
      <c r="P111" s="76"/>
      <c r="Q111" s="76"/>
      <c r="R111" s="76"/>
    </row>
    <row r="112" spans="2:19">
      <c r="C112" s="57">
        <f>C106+1</f>
        <v>54</v>
      </c>
      <c r="D112" s="58" t="s">
        <v>64</v>
      </c>
      <c r="E112" s="57"/>
      <c r="F112" s="57"/>
      <c r="G112" s="8"/>
      <c r="H112" s="57" t="str">
        <f>IF(H61='Table 3 - Admin'!H34+'Table 2a - Support Staff'!H35,"OK", "Error")</f>
        <v>OK</v>
      </c>
      <c r="I112" s="57" t="str">
        <f>IF(I61='Table 3 - Admin'!I34+'Table 2a - Support Staff'!I35,"OK", "Error")</f>
        <v>OK</v>
      </c>
      <c r="J112" s="57" t="str">
        <f>IF(J61='Table 3 - Admin'!J34+'Table 2a - Support Staff'!J35,"OK", "Error")</f>
        <v>OK</v>
      </c>
      <c r="K112" s="57" t="str">
        <f>IF(K61='Table 3 - Admin'!K34+'Table 2a - Support Staff'!K35,"OK", "Error")</f>
        <v>OK</v>
      </c>
      <c r="L112" s="57" t="str">
        <f>IF(L61='Table 3 - Admin'!L34+'Table 2a - Support Staff'!L35,"OK", "Error")</f>
        <v>OK</v>
      </c>
      <c r="M112" s="59"/>
      <c r="N112" s="99" t="str">
        <f>IF(N61='Table 3 - Admin'!N34+'Table 2a - Support Staff'!N35,"OK", "Error")</f>
        <v>OK</v>
      </c>
      <c r="O112" s="99" t="str">
        <f>IF(O61='Table 3 - Admin'!O34+'Table 2a - Support Staff'!O35,"OK", "Error")</f>
        <v>OK</v>
      </c>
      <c r="P112" s="99" t="str">
        <f>IF(P61='Table 3 - Admin'!P34+'Table 2a - Support Staff'!P35,"OK", "Error")</f>
        <v>OK</v>
      </c>
      <c r="Q112" s="99" t="str">
        <f>IF(Q61='Table 3 - Admin'!Q34+'Table 2a - Support Staff'!Q35,"OK", "Error")</f>
        <v>OK</v>
      </c>
      <c r="R112" s="99" t="str">
        <f>IF(R61='Table 3 - Admin'!R34+'Table 2a - Support Staff'!R35,"OK", "Error")</f>
        <v>OK</v>
      </c>
    </row>
    <row r="113" spans="3:18">
      <c r="C113" s="57">
        <f t="shared" ref="C113:C120" si="7">C112+1</f>
        <v>55</v>
      </c>
      <c r="D113" s="77" t="s">
        <v>88</v>
      </c>
      <c r="E113" s="57"/>
      <c r="F113" s="57"/>
      <c r="G113" s="8"/>
      <c r="H113" s="57" t="str">
        <f>IF(H62='Table 6 - Repex'!H23, "OK", "Error")</f>
        <v>OK</v>
      </c>
      <c r="I113" s="57" t="str">
        <f>IF(I62='Table 6 - Repex'!I23, "OK", "Error")</f>
        <v>OK</v>
      </c>
      <c r="J113" s="57" t="str">
        <f>IF(J62='Table 6 - Repex'!J23, "OK", "Error")</f>
        <v>OK</v>
      </c>
      <c r="K113" s="57" t="str">
        <f>IF(K62='Table 6 - Repex'!K23, "OK", "Error")</f>
        <v>OK</v>
      </c>
      <c r="L113" s="57" t="str">
        <f>IF(L62='Table 6 - Repex'!L23, "OK", "Error")</f>
        <v>OK</v>
      </c>
      <c r="M113" s="59"/>
      <c r="N113" s="99" t="str">
        <f>IF(N62='Table 6 - Repex'!N23, "OK", "Error")</f>
        <v>OK</v>
      </c>
      <c r="O113" s="99" t="str">
        <f>IF(O62='Table 6 - Repex'!O23, "OK", "Error")</f>
        <v>OK</v>
      </c>
      <c r="P113" s="99" t="str">
        <f>IF(P62='Table 6 - Repex'!P23, "OK", "Error")</f>
        <v>OK</v>
      </c>
      <c r="Q113" s="99" t="str">
        <f>IF(Q62='Table 6 - Repex'!Q23, "OK", "Error")</f>
        <v>OK</v>
      </c>
      <c r="R113" s="99" t="str">
        <f>IF(R62='Table 6 - Repex'!R23, "OK", "Error")</f>
        <v>OK</v>
      </c>
    </row>
    <row r="114" spans="3:18">
      <c r="C114" s="57">
        <f t="shared" si="7"/>
        <v>56</v>
      </c>
      <c r="D114" s="77" t="s">
        <v>125</v>
      </c>
      <c r="E114" s="57"/>
      <c r="F114" s="57"/>
      <c r="G114" s="8"/>
      <c r="H114" s="57" t="str">
        <f>IF(H63=('Table 4 - Maintenance'!H49+'Table 2b - Eng Staff '!H35), "OK", "Error")</f>
        <v>OK</v>
      </c>
      <c r="I114" s="57" t="str">
        <f>IF(I63=('Table 4 - Maintenance'!I49+'Table 2b - Eng Staff '!I35), "OK", "Error")</f>
        <v>OK</v>
      </c>
      <c r="J114" s="57" t="str">
        <f>IF(J63=('Table 4 - Maintenance'!J49+'Table 2b - Eng Staff '!J35), "OK", "Error")</f>
        <v>OK</v>
      </c>
      <c r="K114" s="57" t="str">
        <f>IF(K63=('Table 4 - Maintenance'!K49+'Table 2b - Eng Staff '!K35), "OK", "Error")</f>
        <v>OK</v>
      </c>
      <c r="L114" s="57" t="str">
        <f>IF(L63=('Table 4 - Maintenance'!L49+'Table 2b - Eng Staff '!L35), "OK", "Error")</f>
        <v>OK</v>
      </c>
      <c r="M114" s="59"/>
      <c r="N114" s="99" t="str">
        <f>IF(N63=('Table 4 - Maintenance'!N49+'Table 2b - Eng Staff '!N35), "OK", "Error")</f>
        <v>OK</v>
      </c>
      <c r="O114" s="99" t="str">
        <f>IF(O63=('Table 4 - Maintenance'!O49+'Table 2b - Eng Staff '!O35), "OK", "Error")</f>
        <v>OK</v>
      </c>
      <c r="P114" s="99" t="str">
        <f>IF(P63=('Table 4 - Maintenance'!P49+'Table 2b - Eng Staff '!P35), "OK", "Error")</f>
        <v>OK</v>
      </c>
      <c r="Q114" s="99" t="str">
        <f>IF(Q63=('Table 4 - Maintenance'!Q49+'Table 2b - Eng Staff '!Q35), "OK", "Error")</f>
        <v>OK</v>
      </c>
      <c r="R114" s="99" t="str">
        <f>IF(R63=('Table 4 - Maintenance'!R49+'Table 2b - Eng Staff '!R35), "OK", "Error")</f>
        <v>OK</v>
      </c>
    </row>
    <row r="115" spans="3:18">
      <c r="C115" s="57">
        <f t="shared" si="7"/>
        <v>57</v>
      </c>
      <c r="D115" s="77" t="s">
        <v>126</v>
      </c>
      <c r="E115" s="57"/>
      <c r="F115" s="57"/>
      <c r="G115" s="8"/>
      <c r="H115" s="57" t="str">
        <f>IF(H64='Table 4 - Maintenance'!H50, "OK", "Error")</f>
        <v>OK</v>
      </c>
      <c r="I115" s="57" t="str">
        <f>IF(I64='Table 4 - Maintenance'!I50, "OK", "Error")</f>
        <v>OK</v>
      </c>
      <c r="J115" s="57" t="str">
        <f>IF(J64='Table 4 - Maintenance'!J50, "OK", "Error")</f>
        <v>OK</v>
      </c>
      <c r="K115" s="57" t="str">
        <f>IF(K64='Table 4 - Maintenance'!K50, "OK", "Error")</f>
        <v>OK</v>
      </c>
      <c r="L115" s="57" t="str">
        <f>IF(L64='Table 4 - Maintenance'!L50, "OK", "Error")</f>
        <v>OK</v>
      </c>
      <c r="M115" s="59"/>
      <c r="N115" s="99" t="str">
        <f>IF(N64='Table 4 - Maintenance'!N50, "OK", "Error")</f>
        <v>OK</v>
      </c>
      <c r="O115" s="99" t="str">
        <f>IF(O64='Table 4 - Maintenance'!O50, "OK", "Error")</f>
        <v>OK</v>
      </c>
      <c r="P115" s="99" t="str">
        <f>IF(P64='Table 4 - Maintenance'!P50, "OK", "Error")</f>
        <v>OK</v>
      </c>
      <c r="Q115" s="99" t="str">
        <f>IF(Q64='Table 4 - Maintenance'!Q50, "OK", "Error")</f>
        <v>OK</v>
      </c>
      <c r="R115" s="99" t="str">
        <f>IF(R64='Table 4 - Maintenance'!R50, "OK", "Error")</f>
        <v>OK</v>
      </c>
    </row>
    <row r="116" spans="3:18">
      <c r="C116" s="57">
        <f t="shared" si="7"/>
        <v>58</v>
      </c>
      <c r="D116" s="77" t="s">
        <v>67</v>
      </c>
      <c r="E116" s="57"/>
      <c r="F116" s="57"/>
      <c r="G116" s="8"/>
      <c r="H116" s="57" t="str">
        <f>IF(H65=(H34+H35+H36+H37+H38+H39), "OK", "Error")</f>
        <v>OK</v>
      </c>
      <c r="I116" s="57" t="str">
        <f>IF(I65=(I34+I35+I36+I37+I38+I39), "OK", "Error")</f>
        <v>OK</v>
      </c>
      <c r="J116" s="57" t="str">
        <f>IF(J65=(J34+J35+J36+J37+J38+J39), "OK", "Error")</f>
        <v>OK</v>
      </c>
      <c r="K116" s="57" t="str">
        <f>IF(K65=(K34+K35+K36+K37+K38+K39), "OK", "Error")</f>
        <v>OK</v>
      </c>
      <c r="L116" s="57" t="str">
        <f>IF(L65=(L34+L35+L36+L37+L38+L39), "OK", "Error")</f>
        <v>OK</v>
      </c>
      <c r="M116" s="59"/>
      <c r="N116" s="99" t="str">
        <f>IF(N65=(N34+N35+N36+N37+N38+N39), "OK", "Error")</f>
        <v>OK</v>
      </c>
      <c r="O116" s="99" t="str">
        <f>IF(O65=(O34+O35+O36+O37+O38+O39), "OK", "Error")</f>
        <v>OK</v>
      </c>
      <c r="P116" s="99" t="str">
        <f>IF(P65=(P34+P35+P36+P37+P38+P39), "OK", "Error")</f>
        <v>OK</v>
      </c>
      <c r="Q116" s="99" t="str">
        <f>IF(Q65=(Q34+Q35+Q36+Q37+Q38+Q39), "OK", "Error")</f>
        <v>OK</v>
      </c>
      <c r="R116" s="99" t="str">
        <f>IF(R65=(R34+R35+R36+R37+R38+R39), "OK", "Error")</f>
        <v>OK</v>
      </c>
    </row>
    <row r="117" spans="3:18">
      <c r="C117" s="57">
        <f t="shared" si="7"/>
        <v>59</v>
      </c>
      <c r="D117" s="77" t="s">
        <v>68</v>
      </c>
      <c r="E117" s="57"/>
      <c r="F117" s="57"/>
      <c r="G117" s="8"/>
      <c r="H117" s="57" t="str">
        <f>IF(H66=(H43+H44+H45+H46+H47+H48), "OK", "Error")</f>
        <v>OK</v>
      </c>
      <c r="I117" s="57" t="str">
        <f t="shared" ref="I117:R117" si="8">IF(I66=(I43+I44+I45+I46+I47+I48), "OK", "Error")</f>
        <v>OK</v>
      </c>
      <c r="J117" s="57" t="str">
        <f t="shared" si="8"/>
        <v>OK</v>
      </c>
      <c r="K117" s="57" t="str">
        <f t="shared" si="8"/>
        <v>OK</v>
      </c>
      <c r="L117" s="57" t="str">
        <f t="shared" si="8"/>
        <v>OK</v>
      </c>
      <c r="M117" s="59"/>
      <c r="N117" s="57" t="str">
        <f t="shared" si="8"/>
        <v>OK</v>
      </c>
      <c r="O117" s="57" t="str">
        <f t="shared" si="8"/>
        <v>OK</v>
      </c>
      <c r="P117" s="57" t="str">
        <f t="shared" si="8"/>
        <v>OK</v>
      </c>
      <c r="Q117" s="57" t="str">
        <f t="shared" si="8"/>
        <v>OK</v>
      </c>
      <c r="R117" s="57" t="str">
        <f t="shared" si="8"/>
        <v>OK</v>
      </c>
    </row>
    <row r="118" spans="3:18">
      <c r="C118" s="57">
        <f t="shared" si="7"/>
        <v>60</v>
      </c>
      <c r="D118" s="77" t="s">
        <v>115</v>
      </c>
      <c r="E118" s="57"/>
      <c r="F118" s="57"/>
      <c r="G118" s="8"/>
      <c r="H118" s="57" t="str">
        <f>IF(H67=SUM('Table 5 - Uncontrollable'!H39:H43), "OK", "Error")</f>
        <v>OK</v>
      </c>
      <c r="I118" s="57" t="str">
        <f>IF(I67=SUM('Table 5 - Uncontrollable'!I39:I43), "OK", "Error")</f>
        <v>OK</v>
      </c>
      <c r="J118" s="57" t="str">
        <f>IF(J67=SUM('Table 5 - Uncontrollable'!J39:J43), "OK", "Error")</f>
        <v>OK</v>
      </c>
      <c r="K118" s="57" t="str">
        <f>IF(K67=SUM('Table 5 - Uncontrollable'!K39:K43), "OK", "Error")</f>
        <v>OK</v>
      </c>
      <c r="L118" s="57" t="str">
        <f>IF(L67=SUM('Table 5 - Uncontrollable'!L39:L43), "OK", "Error")</f>
        <v>OK</v>
      </c>
      <c r="M118" s="59"/>
      <c r="N118" s="57" t="str">
        <f>IF(N67=SUM('Table 5 - Uncontrollable'!N39:N43), "OK", "Error")</f>
        <v>OK</v>
      </c>
      <c r="O118" s="57" t="str">
        <f>IF(O67=SUM('Table 5 - Uncontrollable'!O39:O43), "OK", "Error")</f>
        <v>OK</v>
      </c>
      <c r="P118" s="57" t="str">
        <f>IF(P67=SUM('Table 5 - Uncontrollable'!P39:P43), "OK", "Error")</f>
        <v>OK</v>
      </c>
      <c r="Q118" s="57" t="str">
        <f>IF(Q67=SUM('Table 5 - Uncontrollable'!Q39:Q43), "OK", "Error")</f>
        <v>OK</v>
      </c>
      <c r="R118" s="57" t="str">
        <f>IF(R67=SUM('Table 5 - Uncontrollable'!R39:R43), "OK", "Error")</f>
        <v>OK</v>
      </c>
    </row>
    <row r="119" spans="3:18">
      <c r="C119" s="57">
        <f t="shared" si="7"/>
        <v>61</v>
      </c>
      <c r="D119" s="77" t="s">
        <v>113</v>
      </c>
      <c r="E119" s="57"/>
      <c r="F119" s="57"/>
      <c r="G119" s="8"/>
      <c r="H119" s="57" t="str">
        <f>IF(H68=SUM('Table 10 - Energy Transition'!N23), "OK", "Error")</f>
        <v>OK</v>
      </c>
      <c r="I119" s="57" t="str">
        <f>IF(I68=SUM('Table 10 - Energy Transition'!O23), "OK", "Error")</f>
        <v>OK</v>
      </c>
      <c r="J119" s="57" t="str">
        <f>IF(J68=SUM('Table 10 - Energy Transition'!P23), "OK", "Error")</f>
        <v>OK</v>
      </c>
      <c r="K119" s="57" t="str">
        <f>IF(K68=SUM('Table 10 - Energy Transition'!Q23), "OK", "Error")</f>
        <v>OK</v>
      </c>
      <c r="L119" s="57" t="str">
        <f>IF(L68=SUM('Table 10 - Energy Transition'!R23), "OK", "Error")</f>
        <v>OK</v>
      </c>
      <c r="M119" s="59"/>
      <c r="N119" s="57" t="str">
        <f>IF(N68=SUM('Table 10 - Energy Transition'!T23), "OK", "Error")</f>
        <v>OK</v>
      </c>
      <c r="O119" s="57" t="str">
        <f>IF(O68=SUM('Table 10 - Energy Transition'!U23), "OK", "Error")</f>
        <v>OK</v>
      </c>
      <c r="P119" s="57" t="str">
        <f>IF(P68=SUM('Table 10 - Energy Transition'!V23), "OK", "Error")</f>
        <v>OK</v>
      </c>
      <c r="Q119" s="57" t="str">
        <f>IF(Q68=SUM('Table 10 - Energy Transition'!W23), "OK", "Error")</f>
        <v>OK</v>
      </c>
      <c r="R119" s="57" t="str">
        <f>IF(R68=SUM('Table 10 - Energy Transition'!X23), "OK", "Error")</f>
        <v>OK</v>
      </c>
    </row>
    <row r="120" spans="3:18">
      <c r="C120" s="57">
        <f t="shared" si="7"/>
        <v>62</v>
      </c>
      <c r="D120" s="77" t="s">
        <v>127</v>
      </c>
      <c r="E120" s="57"/>
      <c r="F120" s="57"/>
      <c r="G120" s="8"/>
      <c r="H120" s="57" t="str">
        <f>IF(H69=(H61+H62+H63+H64+H65+H66+H67), "OK", "Error")</f>
        <v>OK</v>
      </c>
      <c r="I120" s="57" t="str">
        <f>IF(I69=(I61+I62+I63+I64+I65+I66+I67), "OK", "Error")</f>
        <v>OK</v>
      </c>
      <c r="J120" s="57" t="str">
        <f>IF(J69=(J61+J62+J63+J64+J65+J66+J67), "OK", "Error")</f>
        <v>OK</v>
      </c>
      <c r="K120" s="57" t="str">
        <f>IF(K69=(K61+K62+K63+K64+K65+K66+K67), "OK", "Error")</f>
        <v>OK</v>
      </c>
      <c r="L120" s="57" t="str">
        <f>IF(L69=(L61+L62+L63+L64+L65+L66+L67), "OK", "Error")</f>
        <v>OK</v>
      </c>
      <c r="M120" s="59"/>
      <c r="N120" s="99" t="str">
        <f>IF(N69=(N61+N62+N63+N64+N65+N66+N67+N68), "OK", "Error")</f>
        <v>OK</v>
      </c>
      <c r="O120" s="99" t="str">
        <f t="shared" ref="O120:R120" si="9">IF(O69=(O61+O62+O63+O64+O65+O66+O67+O68), "OK", "Error")</f>
        <v>OK</v>
      </c>
      <c r="P120" s="99" t="str">
        <f t="shared" si="9"/>
        <v>OK</v>
      </c>
      <c r="Q120" s="99" t="str">
        <f t="shared" si="9"/>
        <v>OK</v>
      </c>
      <c r="R120" s="99" t="str">
        <f t="shared" si="9"/>
        <v>OK</v>
      </c>
    </row>
    <row r="133"/>
    <row r="134"/>
    <row r="140"/>
    <row r="141"/>
    <row r="142"/>
  </sheetData>
  <mergeCells count="34">
    <mergeCell ref="I93:I95"/>
    <mergeCell ref="K78:K80"/>
    <mergeCell ref="G57:H57"/>
    <mergeCell ref="N76:R76"/>
    <mergeCell ref="Q93:Q95"/>
    <mergeCell ref="N93:N95"/>
    <mergeCell ref="P93:P95"/>
    <mergeCell ref="I78:I80"/>
    <mergeCell ref="R93:R95"/>
    <mergeCell ref="O93:O95"/>
    <mergeCell ref="L7:L9"/>
    <mergeCell ref="J78:J80"/>
    <mergeCell ref="N78:N80"/>
    <mergeCell ref="R7:R9"/>
    <mergeCell ref="P78:P80"/>
    <mergeCell ref="Q7:Q9"/>
    <mergeCell ref="O78:O80"/>
    <mergeCell ref="O7:O9"/>
    <mergeCell ref="N5:R5"/>
    <mergeCell ref="N7:N9"/>
    <mergeCell ref="I7:I9"/>
    <mergeCell ref="K93:K95"/>
    <mergeCell ref="H7:H9"/>
    <mergeCell ref="Q78:Q80"/>
    <mergeCell ref="J7:J9"/>
    <mergeCell ref="P7:P9"/>
    <mergeCell ref="N91:R91"/>
    <mergeCell ref="H78:H80"/>
    <mergeCell ref="H93:H95"/>
    <mergeCell ref="L78:L80"/>
    <mergeCell ref="R78:R80"/>
    <mergeCell ref="J93:J95"/>
    <mergeCell ref="L93:L95"/>
    <mergeCell ref="K7:K9"/>
  </mergeCells>
  <pageMargins left="0.70866141732283472" right="0.70866141732283472" top="0.74803149606299213" bottom="0.74803149606299213" header="0.31496062992125978" footer="0.31496062992125978"/>
  <pageSetup paperSize="8" scale="37" orientation="landscape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autoPageBreaks="0" fitToPage="1"/>
  </sheetPr>
  <dimension ref="A1:T71"/>
  <sheetViews>
    <sheetView showGridLines="0" zoomScaleNormal="100" workbookViewId="0"/>
  </sheetViews>
  <sheetFormatPr defaultColWidth="0" defaultRowHeight="16.5" zeroHeight="1"/>
  <cols>
    <col min="1" max="1" width="1.84375" style="129" customWidth="1"/>
    <col min="2" max="2" width="2.69140625" style="129" customWidth="1"/>
    <col min="3" max="3" width="6.23046875" style="129" customWidth="1"/>
    <col min="4" max="4" width="28.23046875" style="129" customWidth="1"/>
    <col min="5" max="5" width="5.07421875" style="129" customWidth="1"/>
    <col min="6" max="6" width="4.69140625" style="129" customWidth="1"/>
    <col min="7" max="7" width="1.3046875" style="129" customWidth="1"/>
    <col min="8" max="12" width="11" style="129" customWidth="1"/>
    <col min="13" max="13" width="2.3046875" style="129" customWidth="1"/>
    <col min="14" max="18" width="11" style="129" customWidth="1"/>
    <col min="19" max="20" width="2.69140625" style="129" customWidth="1"/>
    <col min="21" max="21" width="8.84375" style="129" hidden="1" customWidth="1"/>
    <col min="22" max="16384" width="8.84375" style="129" hidden="1"/>
  </cols>
  <sheetData>
    <row r="1" spans="2:20" ht="18.75" customHeight="1" thickBot="1"/>
    <row r="2" spans="2:20">
      <c r="B2" s="30"/>
      <c r="C2" s="31"/>
      <c r="D2" s="5"/>
      <c r="E2" s="32"/>
      <c r="F2" s="32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33"/>
      <c r="T2" s="8"/>
    </row>
    <row r="3" spans="2:20">
      <c r="B3" s="34"/>
      <c r="C3" s="10" t="s">
        <v>36</v>
      </c>
      <c r="D3" s="8"/>
      <c r="E3" s="12"/>
      <c r="F3" s="100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36"/>
      <c r="T3" s="8"/>
    </row>
    <row r="4" spans="2:20">
      <c r="B4" s="34"/>
      <c r="C4" s="37" t="s">
        <v>136</v>
      </c>
      <c r="D4" s="8"/>
      <c r="E4" s="12"/>
      <c r="F4" s="100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36"/>
      <c r="T4" s="8"/>
    </row>
    <row r="5" spans="2:20">
      <c r="B5" s="34"/>
      <c r="C5" s="10"/>
      <c r="D5" s="8"/>
      <c r="E5" s="12"/>
      <c r="F5" s="12"/>
      <c r="G5" s="8"/>
      <c r="H5" s="8"/>
      <c r="I5" s="8"/>
      <c r="J5" s="8"/>
      <c r="K5" s="8"/>
      <c r="L5" s="8"/>
      <c r="M5" s="8"/>
      <c r="N5" s="192" t="str">
        <f>Inflation!$N$5</f>
        <v>Transmission Price Control 2027</v>
      </c>
      <c r="O5" s="188"/>
      <c r="P5" s="188"/>
      <c r="Q5" s="188"/>
      <c r="R5" s="193"/>
      <c r="S5" s="36"/>
      <c r="T5" s="8"/>
    </row>
    <row r="6" spans="2:20" s="22" customFormat="1">
      <c r="B6" s="38"/>
      <c r="C6" s="39"/>
      <c r="D6" s="12"/>
      <c r="E6" s="12"/>
      <c r="F6" s="12"/>
      <c r="G6" s="12"/>
      <c r="H6" s="64">
        <f>Inflation!$H$6</f>
        <v>-5</v>
      </c>
      <c r="I6" s="64">
        <f>Inflation!$I$6</f>
        <v>-4</v>
      </c>
      <c r="J6" s="64">
        <f>Inflation!$J$6</f>
        <v>-3</v>
      </c>
      <c r="K6" s="64">
        <f>Inflation!$K$6</f>
        <v>-2</v>
      </c>
      <c r="L6" s="64">
        <f>Inflation!$L$6</f>
        <v>-1</v>
      </c>
      <c r="M6" s="41"/>
      <c r="N6" s="64">
        <f>Inflation!$N$6</f>
        <v>1</v>
      </c>
      <c r="O6" s="64">
        <f>Inflation!$O$6</f>
        <v>2</v>
      </c>
      <c r="P6" s="64">
        <f>Inflation!$P$6</f>
        <v>3</v>
      </c>
      <c r="Q6" s="64">
        <f>Inflation!$Q$6</f>
        <v>4</v>
      </c>
      <c r="R6" s="64">
        <f>Inflation!$R$6</f>
        <v>5</v>
      </c>
      <c r="S6" s="42"/>
      <c r="T6" s="12"/>
    </row>
    <row r="7" spans="2:20">
      <c r="B7" s="34"/>
      <c r="C7" s="43"/>
      <c r="D7" s="44"/>
      <c r="E7" s="45"/>
      <c r="F7" s="45"/>
      <c r="G7" s="8"/>
      <c r="H7" s="190" t="str">
        <f>Inflation!$H$7</f>
        <v>GAS
YEAR
2022-23</v>
      </c>
      <c r="I7" s="190" t="str">
        <f>Inflation!$I$7</f>
        <v>GAS
YEAR
2023-24</v>
      </c>
      <c r="J7" s="190" t="str">
        <f>Inflation!$J$7</f>
        <v>GAS
YEAR
2024-25</v>
      </c>
      <c r="K7" s="190" t="str">
        <f>Inflation!$K$7</f>
        <v>GAS
YEAR
2025-26</v>
      </c>
      <c r="L7" s="190" t="str">
        <f>Inflation!$L$7</f>
        <v>GAS
YEAR
2026-27</v>
      </c>
      <c r="M7" s="65"/>
      <c r="N7" s="190" t="str">
        <f>Inflation!$N$7</f>
        <v>GAS
YEAR
2027-28</v>
      </c>
      <c r="O7" s="190" t="str">
        <f>Inflation!$O$7</f>
        <v>GAS
YEAR
2028-29</v>
      </c>
      <c r="P7" s="190" t="str">
        <f>Inflation!$P$7</f>
        <v>GAS
YEAR
2029-30</v>
      </c>
      <c r="Q7" s="190" t="str">
        <f>Inflation!$Q$7</f>
        <v>GAS
YEAR
2030-31</v>
      </c>
      <c r="R7" s="190" t="str">
        <f>Inflation!$R$7</f>
        <v>GAS
YEAR
2031-32</v>
      </c>
      <c r="S7" s="36"/>
      <c r="T7" s="8"/>
    </row>
    <row r="8" spans="2:20">
      <c r="B8" s="34"/>
      <c r="C8" s="47"/>
      <c r="D8" s="48" t="s">
        <v>49</v>
      </c>
      <c r="E8" s="130" t="s">
        <v>50</v>
      </c>
      <c r="F8" s="130" t="s">
        <v>51</v>
      </c>
      <c r="G8" s="8"/>
      <c r="H8" s="186"/>
      <c r="I8" s="186"/>
      <c r="J8" s="186"/>
      <c r="K8" s="186"/>
      <c r="L8" s="186"/>
      <c r="M8" s="65"/>
      <c r="N8" s="186"/>
      <c r="O8" s="186"/>
      <c r="P8" s="186"/>
      <c r="Q8" s="186"/>
      <c r="R8" s="186"/>
      <c r="S8" s="36"/>
      <c r="T8" s="8"/>
    </row>
    <row r="9" spans="2:20">
      <c r="B9" s="34"/>
      <c r="C9" s="49"/>
      <c r="D9" s="50"/>
      <c r="E9" s="51"/>
      <c r="F9" s="51"/>
      <c r="G9" s="8"/>
      <c r="H9" s="191"/>
      <c r="I9" s="191"/>
      <c r="J9" s="191"/>
      <c r="K9" s="191"/>
      <c r="L9" s="191"/>
      <c r="M9" s="66"/>
      <c r="N9" s="191"/>
      <c r="O9" s="191"/>
      <c r="P9" s="191"/>
      <c r="Q9" s="191"/>
      <c r="R9" s="191"/>
      <c r="S9" s="36"/>
      <c r="T9" s="8"/>
    </row>
    <row r="10" spans="2:20">
      <c r="B10" s="34"/>
      <c r="C10" s="8"/>
      <c r="D10" s="8"/>
      <c r="E10" s="12"/>
      <c r="F10" s="12"/>
      <c r="G10" s="8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6"/>
      <c r="T10" s="8"/>
    </row>
    <row r="11" spans="2:20">
      <c r="B11" s="34"/>
      <c r="C11" s="54" t="s">
        <v>52</v>
      </c>
      <c r="D11" s="55" t="s">
        <v>137</v>
      </c>
      <c r="E11" s="56"/>
      <c r="F11" s="8"/>
      <c r="G11" s="8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6"/>
      <c r="T11" s="8"/>
    </row>
    <row r="12" spans="2:20">
      <c r="B12" s="34"/>
      <c r="C12" s="57">
        <v>1</v>
      </c>
      <c r="D12" s="58" t="s">
        <v>138</v>
      </c>
      <c r="E12" s="57" t="s">
        <v>54</v>
      </c>
      <c r="F12" s="57">
        <v>1</v>
      </c>
      <c r="G12" s="8"/>
      <c r="H12" s="166">
        <f>SUM('Table 2a - Support Staff'!H12,'Table 2b - Eng Staff '!H12,'Table 2c - GMO Staff'!H12)</f>
        <v>0</v>
      </c>
      <c r="I12" s="166">
        <f>SUM('Table 2a - Support Staff'!I12,'Table 2b - Eng Staff '!I12,'Table 2c - GMO Staff'!I12)</f>
        <v>0</v>
      </c>
      <c r="J12" s="166">
        <f>SUM('Table 2a - Support Staff'!J12,'Table 2b - Eng Staff '!J12,'Table 2c - GMO Staff'!J12)</f>
        <v>0</v>
      </c>
      <c r="K12" s="167">
        <f>SUM('Table 2a - Support Staff'!K12,'Table 2b - Eng Staff '!K12,'Table 2c - GMO Staff'!K12)</f>
        <v>0</v>
      </c>
      <c r="L12" s="167">
        <f>SUM('Table 2a - Support Staff'!L12,'Table 2b - Eng Staff '!L12,'Table 2c - GMO Staff'!L12)</f>
        <v>0</v>
      </c>
      <c r="M12" s="59"/>
      <c r="N12" s="167">
        <f>SUM('Table 2a - Support Staff'!N12,'Table 2b - Eng Staff '!N12,'Table 2c - GMO Staff'!N12)</f>
        <v>0</v>
      </c>
      <c r="O12" s="167">
        <f>SUM('Table 2a - Support Staff'!O12,'Table 2b - Eng Staff '!O12,'Table 2c - GMO Staff'!O12)</f>
        <v>0</v>
      </c>
      <c r="P12" s="167">
        <f>SUM('Table 2a - Support Staff'!P12,'Table 2b - Eng Staff '!P12,'Table 2c - GMO Staff'!P12)</f>
        <v>0</v>
      </c>
      <c r="Q12" s="167">
        <f>SUM('Table 2a - Support Staff'!Q12,'Table 2b - Eng Staff '!Q12,'Table 2c - GMO Staff'!Q12)</f>
        <v>0</v>
      </c>
      <c r="R12" s="167">
        <f>SUM('Table 2a - Support Staff'!R12,'Table 2b - Eng Staff '!R12,'Table 2c - GMO Staff'!R12)</f>
        <v>0</v>
      </c>
      <c r="S12" s="36"/>
      <c r="T12" s="8"/>
    </row>
    <row r="13" spans="2:20">
      <c r="B13" s="34"/>
      <c r="C13" s="57">
        <f>C12+1</f>
        <v>2</v>
      </c>
      <c r="D13" s="58" t="s">
        <v>139</v>
      </c>
      <c r="E13" s="57" t="s">
        <v>54</v>
      </c>
      <c r="F13" s="57">
        <v>1</v>
      </c>
      <c r="G13" s="8"/>
      <c r="H13" s="166">
        <f>SUM('Table 2a - Support Staff'!H13,'Table 2b - Eng Staff '!H13,'Table 2c - GMO Staff'!H13)</f>
        <v>0</v>
      </c>
      <c r="I13" s="166">
        <f>SUM('Table 2a - Support Staff'!I13,'Table 2b - Eng Staff '!I13,'Table 2c - GMO Staff'!I13)</f>
        <v>0</v>
      </c>
      <c r="J13" s="166">
        <f>SUM('Table 2a - Support Staff'!J13,'Table 2b - Eng Staff '!J13,'Table 2c - GMO Staff'!J13)</f>
        <v>0</v>
      </c>
      <c r="K13" s="167">
        <f>SUM('Table 2a - Support Staff'!K13,'Table 2b - Eng Staff '!K13,'Table 2c - GMO Staff'!K13)</f>
        <v>0</v>
      </c>
      <c r="L13" s="167">
        <f>SUM('Table 2a - Support Staff'!L13,'Table 2b - Eng Staff '!L13,'Table 2c - GMO Staff'!L13)</f>
        <v>0</v>
      </c>
      <c r="M13" s="59"/>
      <c r="N13" s="167">
        <f>SUM('Table 2a - Support Staff'!N13,'Table 2b - Eng Staff '!N13,'Table 2c - GMO Staff'!N13)</f>
        <v>0</v>
      </c>
      <c r="O13" s="167">
        <f>SUM('Table 2a - Support Staff'!O13,'Table 2b - Eng Staff '!O13,'Table 2c - GMO Staff'!O13)</f>
        <v>0</v>
      </c>
      <c r="P13" s="167">
        <f>SUM('Table 2a - Support Staff'!P13,'Table 2b - Eng Staff '!P13,'Table 2c - GMO Staff'!P13)</f>
        <v>0</v>
      </c>
      <c r="Q13" s="167">
        <f>SUM('Table 2a - Support Staff'!Q13,'Table 2b - Eng Staff '!Q13,'Table 2c - GMO Staff'!Q13)</f>
        <v>0</v>
      </c>
      <c r="R13" s="167">
        <f>SUM('Table 2a - Support Staff'!R13,'Table 2b - Eng Staff '!R13,'Table 2c - GMO Staff'!R13)</f>
        <v>0</v>
      </c>
      <c r="S13" s="36"/>
      <c r="T13" s="8"/>
    </row>
    <row r="14" spans="2:20">
      <c r="B14" s="34"/>
      <c r="C14" s="57">
        <f>C13+1</f>
        <v>3</v>
      </c>
      <c r="D14" s="58" t="s">
        <v>140</v>
      </c>
      <c r="E14" s="57" t="s">
        <v>54</v>
      </c>
      <c r="F14" s="57">
        <v>1</v>
      </c>
      <c r="G14" s="8"/>
      <c r="H14" s="166">
        <f>SUM('Table 2a - Support Staff'!H14,'Table 2b - Eng Staff '!H14,'Table 2c - GMO Staff'!H14)</f>
        <v>0</v>
      </c>
      <c r="I14" s="166">
        <f>SUM('Table 2a - Support Staff'!I14,'Table 2b - Eng Staff '!I14,'Table 2c - GMO Staff'!I14)</f>
        <v>0</v>
      </c>
      <c r="J14" s="166">
        <f>SUM('Table 2a - Support Staff'!J14,'Table 2b - Eng Staff '!J14,'Table 2c - GMO Staff'!J14)</f>
        <v>0</v>
      </c>
      <c r="K14" s="167">
        <f>SUM('Table 2a - Support Staff'!K14,'Table 2b - Eng Staff '!K14,'Table 2c - GMO Staff'!K14)</f>
        <v>0</v>
      </c>
      <c r="L14" s="167">
        <f>SUM('Table 2a - Support Staff'!L14,'Table 2b - Eng Staff '!L14,'Table 2c - GMO Staff'!L14)</f>
        <v>0</v>
      </c>
      <c r="M14" s="59"/>
      <c r="N14" s="167">
        <f>SUM('Table 2a - Support Staff'!N14,'Table 2b - Eng Staff '!N14,'Table 2c - GMO Staff'!N14)</f>
        <v>0</v>
      </c>
      <c r="O14" s="167">
        <f>SUM('Table 2a - Support Staff'!O14,'Table 2b - Eng Staff '!O14,'Table 2c - GMO Staff'!O14)</f>
        <v>0</v>
      </c>
      <c r="P14" s="167">
        <f>SUM('Table 2a - Support Staff'!P14,'Table 2b - Eng Staff '!P14,'Table 2c - GMO Staff'!P14)</f>
        <v>0</v>
      </c>
      <c r="Q14" s="167">
        <f>SUM('Table 2a - Support Staff'!Q14,'Table 2b - Eng Staff '!Q14,'Table 2c - GMO Staff'!Q14)</f>
        <v>0</v>
      </c>
      <c r="R14" s="167">
        <f>SUM('Table 2a - Support Staff'!R14,'Table 2b - Eng Staff '!R14,'Table 2c - GMO Staff'!R14)</f>
        <v>0</v>
      </c>
      <c r="S14" s="36"/>
      <c r="T14" s="8"/>
    </row>
    <row r="15" spans="2:20">
      <c r="B15" s="34"/>
      <c r="C15" s="57">
        <f>C14+1</f>
        <v>4</v>
      </c>
      <c r="D15" s="58" t="s">
        <v>141</v>
      </c>
      <c r="E15" s="57" t="s">
        <v>54</v>
      </c>
      <c r="F15" s="57">
        <v>1</v>
      </c>
      <c r="G15" s="8"/>
      <c r="H15" s="166">
        <f>SUM('Table 2a - Support Staff'!H15,'Table 2b - Eng Staff '!H15,'Table 2c - GMO Staff'!H15)</f>
        <v>0</v>
      </c>
      <c r="I15" s="166">
        <f>SUM('Table 2a - Support Staff'!I15,'Table 2b - Eng Staff '!I15,'Table 2c - GMO Staff'!I15)</f>
        <v>0</v>
      </c>
      <c r="J15" s="166">
        <f>SUM('Table 2a - Support Staff'!J15,'Table 2b - Eng Staff '!J15,'Table 2c - GMO Staff'!J15)</f>
        <v>0</v>
      </c>
      <c r="K15" s="167">
        <f>SUM('Table 2a - Support Staff'!K15,'Table 2b - Eng Staff '!K15,'Table 2c - GMO Staff'!K15)</f>
        <v>0</v>
      </c>
      <c r="L15" s="167">
        <f>SUM('Table 2a - Support Staff'!L15,'Table 2b - Eng Staff '!L15,'Table 2c - GMO Staff'!L15)</f>
        <v>0</v>
      </c>
      <c r="M15" s="59"/>
      <c r="N15" s="167">
        <f>SUM('Table 2a - Support Staff'!N15,'Table 2b - Eng Staff '!N15,'Table 2c - GMO Staff'!N15)</f>
        <v>0</v>
      </c>
      <c r="O15" s="167">
        <f>SUM('Table 2a - Support Staff'!O15,'Table 2b - Eng Staff '!O15,'Table 2c - GMO Staff'!O15)</f>
        <v>0</v>
      </c>
      <c r="P15" s="167">
        <f>SUM('Table 2a - Support Staff'!P15,'Table 2b - Eng Staff '!P15,'Table 2c - GMO Staff'!P15)</f>
        <v>0</v>
      </c>
      <c r="Q15" s="167">
        <f>SUM('Table 2a - Support Staff'!Q15,'Table 2b - Eng Staff '!Q15,'Table 2c - GMO Staff'!Q15)</f>
        <v>0</v>
      </c>
      <c r="R15" s="167">
        <f>SUM('Table 2a - Support Staff'!R15,'Table 2b - Eng Staff '!R15,'Table 2c - GMO Staff'!R15)</f>
        <v>0</v>
      </c>
      <c r="S15" s="36"/>
      <c r="T15" s="8"/>
    </row>
    <row r="16" spans="2:20">
      <c r="B16" s="34"/>
      <c r="C16" s="57">
        <f>C15+1</f>
        <v>5</v>
      </c>
      <c r="D16" s="58" t="s">
        <v>142</v>
      </c>
      <c r="E16" s="57" t="s">
        <v>54</v>
      </c>
      <c r="F16" s="57">
        <v>1</v>
      </c>
      <c r="G16" s="8"/>
      <c r="H16" s="166">
        <f>SUM('Table 2a - Support Staff'!H16,'Table 2b - Eng Staff '!H16,'Table 2c - GMO Staff'!H16)</f>
        <v>0</v>
      </c>
      <c r="I16" s="166">
        <f>SUM('Table 2a - Support Staff'!I16,'Table 2b - Eng Staff '!I16,'Table 2c - GMO Staff'!I16)</f>
        <v>0</v>
      </c>
      <c r="J16" s="166">
        <f>SUM('Table 2a - Support Staff'!J16,'Table 2b - Eng Staff '!J16,'Table 2c - GMO Staff'!J16)</f>
        <v>0</v>
      </c>
      <c r="K16" s="167">
        <f>SUM('Table 2a - Support Staff'!K16,'Table 2b - Eng Staff '!K16,'Table 2c - GMO Staff'!K16)</f>
        <v>0</v>
      </c>
      <c r="L16" s="167">
        <f>SUM('Table 2a - Support Staff'!L16,'Table 2b - Eng Staff '!L16,'Table 2c - GMO Staff'!L16)</f>
        <v>0</v>
      </c>
      <c r="M16" s="59"/>
      <c r="N16" s="167">
        <f>SUM('Table 2a - Support Staff'!N16,'Table 2b - Eng Staff '!N16,'Table 2c - GMO Staff'!N16)</f>
        <v>0</v>
      </c>
      <c r="O16" s="167">
        <f>SUM('Table 2a - Support Staff'!O16,'Table 2b - Eng Staff '!O16,'Table 2c - GMO Staff'!O16)</f>
        <v>0</v>
      </c>
      <c r="P16" s="167">
        <f>SUM('Table 2a - Support Staff'!P16,'Table 2b - Eng Staff '!P16,'Table 2c - GMO Staff'!P16)</f>
        <v>0</v>
      </c>
      <c r="Q16" s="167">
        <f>SUM('Table 2a - Support Staff'!Q16,'Table 2b - Eng Staff '!Q16,'Table 2c - GMO Staff'!Q16)</f>
        <v>0</v>
      </c>
      <c r="R16" s="167">
        <f>SUM('Table 2a - Support Staff'!R16,'Table 2b - Eng Staff '!R16,'Table 2c - GMO Staff'!R16)</f>
        <v>0</v>
      </c>
      <c r="S16" s="72"/>
      <c r="T16" s="8"/>
    </row>
    <row r="17" spans="1:20">
      <c r="B17" s="34"/>
      <c r="C17" s="57">
        <f>C16+1</f>
        <v>6</v>
      </c>
      <c r="D17" s="58" t="s">
        <v>143</v>
      </c>
      <c r="E17" s="57" t="s">
        <v>54</v>
      </c>
      <c r="F17" s="57">
        <v>1</v>
      </c>
      <c r="G17" s="8"/>
      <c r="H17" s="167">
        <f>SUM(H12:H16)</f>
        <v>0</v>
      </c>
      <c r="I17" s="167">
        <f>SUM(I12:I16)</f>
        <v>0</v>
      </c>
      <c r="J17" s="167">
        <f>SUM(J12:J16)</f>
        <v>0</v>
      </c>
      <c r="K17" s="167">
        <f>SUM(K12:K16)</f>
        <v>0</v>
      </c>
      <c r="L17" s="167">
        <f>SUM(L12:L16)</f>
        <v>0</v>
      </c>
      <c r="M17" s="59"/>
      <c r="N17" s="167">
        <f>SUM(N12:N16)</f>
        <v>0</v>
      </c>
      <c r="O17" s="167">
        <f>SUM(O12:O16)</f>
        <v>0</v>
      </c>
      <c r="P17" s="167">
        <f>SUM(P12:P16)</f>
        <v>0</v>
      </c>
      <c r="Q17" s="167">
        <f>SUM(Q12:Q16)</f>
        <v>0</v>
      </c>
      <c r="R17" s="167">
        <f>SUM(R12:R16)</f>
        <v>0</v>
      </c>
      <c r="S17" s="36"/>
      <c r="T17" s="8"/>
    </row>
    <row r="18" spans="1:20">
      <c r="B18" s="34"/>
      <c r="C18" s="8"/>
      <c r="D18" s="8"/>
      <c r="E18" s="12"/>
      <c r="F18" s="12"/>
      <c r="G18" s="8"/>
      <c r="H18" s="75"/>
      <c r="I18" s="75"/>
      <c r="J18" s="75"/>
      <c r="K18" s="75"/>
      <c r="L18" s="75"/>
      <c r="M18" s="39"/>
      <c r="N18" s="75"/>
      <c r="O18" s="75"/>
      <c r="P18" s="75"/>
      <c r="Q18" s="75"/>
      <c r="R18" s="75"/>
      <c r="S18" s="36"/>
      <c r="T18" s="8"/>
    </row>
    <row r="19" spans="1:20">
      <c r="B19" s="34"/>
      <c r="C19" s="54" t="s">
        <v>70</v>
      </c>
      <c r="D19" s="71" t="s">
        <v>144</v>
      </c>
      <c r="E19" s="12"/>
      <c r="F19" s="12"/>
      <c r="G19" s="8"/>
      <c r="H19" s="76"/>
      <c r="I19" s="76"/>
      <c r="J19" s="76"/>
      <c r="K19" s="76"/>
      <c r="L19" s="76"/>
      <c r="M19" s="76"/>
      <c r="N19" s="76"/>
      <c r="O19" s="76"/>
      <c r="P19" s="76"/>
      <c r="Q19" s="76"/>
      <c r="R19" s="76"/>
      <c r="S19" s="36"/>
      <c r="T19" s="8"/>
    </row>
    <row r="20" spans="1:20">
      <c r="B20" s="34"/>
      <c r="C20" s="57">
        <f>C17+1</f>
        <v>7</v>
      </c>
      <c r="D20" s="58" t="s">
        <v>145</v>
      </c>
      <c r="E20" s="57" t="s">
        <v>82</v>
      </c>
      <c r="F20" s="57">
        <v>3</v>
      </c>
      <c r="G20" s="8"/>
      <c r="H20" s="155">
        <f>SUM('Table 2a - Support Staff'!H20,'Table 2b - Eng Staff '!H20,'Table 2c - GMO Staff'!H20)</f>
        <v>0</v>
      </c>
      <c r="I20" s="155">
        <f>SUM('Table 2a - Support Staff'!I20,'Table 2b - Eng Staff '!I20,'Table 2c - GMO Staff'!I20)</f>
        <v>0</v>
      </c>
      <c r="J20" s="155">
        <f>SUM('Table 2a - Support Staff'!J20,'Table 2b - Eng Staff '!J20,'Table 2c - GMO Staff'!J20)</f>
        <v>0</v>
      </c>
      <c r="K20" s="160">
        <f>SUM('Table 2a - Support Staff'!K20,'Table 2b - Eng Staff '!K20,'Table 2c - GMO Staff'!K20)</f>
        <v>0</v>
      </c>
      <c r="L20" s="160">
        <f>SUM('Table 2a - Support Staff'!L20,'Table 2b - Eng Staff '!L20,'Table 2c - GMO Staff'!L20)</f>
        <v>0</v>
      </c>
      <c r="M20" s="59"/>
      <c r="N20" s="160">
        <f>SUM('Table 2a - Support Staff'!N20,'Table 2b - Eng Staff '!N20,'Table 2c - GMO Staff'!N20)</f>
        <v>0</v>
      </c>
      <c r="O20" s="160">
        <f>SUM('Table 2a - Support Staff'!O20,'Table 2b - Eng Staff '!O20,'Table 2c - GMO Staff'!O20)</f>
        <v>0</v>
      </c>
      <c r="P20" s="160">
        <f>SUM('Table 2a - Support Staff'!P20,'Table 2b - Eng Staff '!P20,'Table 2c - GMO Staff'!P20)</f>
        <v>0</v>
      </c>
      <c r="Q20" s="160">
        <f>SUM('Table 2a - Support Staff'!Q20,'Table 2b - Eng Staff '!Q20,'Table 2c - GMO Staff'!Q20)</f>
        <v>0</v>
      </c>
      <c r="R20" s="160">
        <f>SUM('Table 2a - Support Staff'!R20,'Table 2b - Eng Staff '!R20,'Table 2c - GMO Staff'!R20)</f>
        <v>0</v>
      </c>
      <c r="S20" s="36"/>
      <c r="T20" s="8"/>
    </row>
    <row r="21" spans="1:20">
      <c r="B21" s="34"/>
      <c r="C21" s="57">
        <f>C20+1</f>
        <v>8</v>
      </c>
      <c r="D21" s="77" t="s">
        <v>146</v>
      </c>
      <c r="E21" s="57" t="s">
        <v>82</v>
      </c>
      <c r="F21" s="57">
        <v>3</v>
      </c>
      <c r="G21" s="8"/>
      <c r="H21" s="155">
        <f>SUM('Table 2a - Support Staff'!H21,'Table 2b - Eng Staff '!H21,'Table 2c - GMO Staff'!H21)</f>
        <v>0</v>
      </c>
      <c r="I21" s="155">
        <f>SUM('Table 2a - Support Staff'!I21,'Table 2b - Eng Staff '!I21,'Table 2c - GMO Staff'!I21)</f>
        <v>0</v>
      </c>
      <c r="J21" s="155">
        <f>SUM('Table 2a - Support Staff'!J21,'Table 2b - Eng Staff '!J21,'Table 2c - GMO Staff'!J21)</f>
        <v>0</v>
      </c>
      <c r="K21" s="160">
        <f>SUM('Table 2a - Support Staff'!K21,'Table 2b - Eng Staff '!K21,'Table 2c - GMO Staff'!K21)</f>
        <v>0</v>
      </c>
      <c r="L21" s="160">
        <f>SUM('Table 2a - Support Staff'!L21,'Table 2b - Eng Staff '!L21,'Table 2c - GMO Staff'!L21)</f>
        <v>0</v>
      </c>
      <c r="M21" s="59"/>
      <c r="N21" s="160">
        <f>SUM('Table 2a - Support Staff'!N21,'Table 2b - Eng Staff '!N21,'Table 2c - GMO Staff'!N21)</f>
        <v>0</v>
      </c>
      <c r="O21" s="160">
        <f>SUM('Table 2a - Support Staff'!O21,'Table 2b - Eng Staff '!O21,'Table 2c - GMO Staff'!O21)</f>
        <v>0</v>
      </c>
      <c r="P21" s="160">
        <f>SUM('Table 2a - Support Staff'!P21,'Table 2b - Eng Staff '!P21,'Table 2c - GMO Staff'!P21)</f>
        <v>0</v>
      </c>
      <c r="Q21" s="160">
        <f>SUM('Table 2a - Support Staff'!Q21,'Table 2b - Eng Staff '!Q21,'Table 2c - GMO Staff'!Q21)</f>
        <v>0</v>
      </c>
      <c r="R21" s="160">
        <f>SUM('Table 2a - Support Staff'!R21,'Table 2b - Eng Staff '!R21,'Table 2c - GMO Staff'!R21)</f>
        <v>0</v>
      </c>
      <c r="S21" s="36"/>
      <c r="T21" s="8"/>
    </row>
    <row r="22" spans="1:20">
      <c r="B22" s="34"/>
      <c r="C22" s="57">
        <f>C21+1</f>
        <v>9</v>
      </c>
      <c r="D22" s="77" t="s">
        <v>147</v>
      </c>
      <c r="E22" s="57" t="s">
        <v>82</v>
      </c>
      <c r="F22" s="57">
        <v>3</v>
      </c>
      <c r="G22" s="8"/>
      <c r="H22" s="155">
        <f>SUM('Table 2a - Support Staff'!H22,'Table 2b - Eng Staff '!H22,'Table 2c - GMO Staff'!H22)</f>
        <v>0</v>
      </c>
      <c r="I22" s="155">
        <f>SUM('Table 2a - Support Staff'!I22,'Table 2b - Eng Staff '!I22,'Table 2c - GMO Staff'!I22)</f>
        <v>0</v>
      </c>
      <c r="J22" s="155">
        <f>SUM('Table 2a - Support Staff'!J22,'Table 2b - Eng Staff '!J22,'Table 2c - GMO Staff'!J22)</f>
        <v>0</v>
      </c>
      <c r="K22" s="160">
        <f>SUM('Table 2a - Support Staff'!K22,'Table 2b - Eng Staff '!K22,'Table 2c - GMO Staff'!K22)</f>
        <v>0</v>
      </c>
      <c r="L22" s="160">
        <f>SUM('Table 2a - Support Staff'!L22,'Table 2b - Eng Staff '!L22,'Table 2c - GMO Staff'!L22)</f>
        <v>0</v>
      </c>
      <c r="M22" s="59"/>
      <c r="N22" s="160">
        <f>SUM('Table 2a - Support Staff'!N22,'Table 2b - Eng Staff '!N22,'Table 2c - GMO Staff'!N22)</f>
        <v>0</v>
      </c>
      <c r="O22" s="160">
        <f>SUM('Table 2a - Support Staff'!O22,'Table 2b - Eng Staff '!O22,'Table 2c - GMO Staff'!O22)</f>
        <v>0</v>
      </c>
      <c r="P22" s="160">
        <f>SUM('Table 2a - Support Staff'!P22,'Table 2b - Eng Staff '!P22,'Table 2c - GMO Staff'!P22)</f>
        <v>0</v>
      </c>
      <c r="Q22" s="160">
        <f>SUM('Table 2a - Support Staff'!Q22,'Table 2b - Eng Staff '!Q22,'Table 2c - GMO Staff'!Q22)</f>
        <v>0</v>
      </c>
      <c r="R22" s="160">
        <f>SUM('Table 2a - Support Staff'!R22,'Table 2b - Eng Staff '!R22,'Table 2c - GMO Staff'!R22)</f>
        <v>0</v>
      </c>
      <c r="S22" s="36"/>
      <c r="T22" s="8"/>
    </row>
    <row r="23" spans="1:20">
      <c r="B23" s="34"/>
      <c r="C23" s="57">
        <f>C22+1</f>
        <v>10</v>
      </c>
      <c r="D23" s="77" t="s">
        <v>148</v>
      </c>
      <c r="E23" s="57" t="s">
        <v>82</v>
      </c>
      <c r="F23" s="57">
        <v>3</v>
      </c>
      <c r="G23" s="8"/>
      <c r="H23" s="155">
        <f>SUM('Table 2a - Support Staff'!H23,'Table 2b - Eng Staff '!H23,'Table 2c - GMO Staff'!H23)</f>
        <v>0</v>
      </c>
      <c r="I23" s="155">
        <f>SUM('Table 2a - Support Staff'!I23,'Table 2b - Eng Staff '!I23,'Table 2c - GMO Staff'!I23)</f>
        <v>0</v>
      </c>
      <c r="J23" s="155">
        <f>SUM('Table 2a - Support Staff'!J23,'Table 2b - Eng Staff '!J23,'Table 2c - GMO Staff'!J23)</f>
        <v>0</v>
      </c>
      <c r="K23" s="160">
        <f>SUM('Table 2a - Support Staff'!K23,'Table 2b - Eng Staff '!K23,'Table 2c - GMO Staff'!K23)</f>
        <v>0</v>
      </c>
      <c r="L23" s="160">
        <f>SUM('Table 2a - Support Staff'!L23,'Table 2b - Eng Staff '!L23,'Table 2c - GMO Staff'!L23)</f>
        <v>0</v>
      </c>
      <c r="M23" s="59"/>
      <c r="N23" s="160">
        <f>SUM('Table 2a - Support Staff'!N23,'Table 2b - Eng Staff '!N23,'Table 2c - GMO Staff'!N23)</f>
        <v>0</v>
      </c>
      <c r="O23" s="160">
        <f>SUM('Table 2a - Support Staff'!O23,'Table 2b - Eng Staff '!O23,'Table 2c - GMO Staff'!O23)</f>
        <v>0</v>
      </c>
      <c r="P23" s="160">
        <f>SUM('Table 2a - Support Staff'!P23,'Table 2b - Eng Staff '!P23,'Table 2c - GMO Staff'!P23)</f>
        <v>0</v>
      </c>
      <c r="Q23" s="160">
        <f>SUM('Table 2a - Support Staff'!Q23,'Table 2b - Eng Staff '!Q23,'Table 2c - GMO Staff'!Q23)</f>
        <v>0</v>
      </c>
      <c r="R23" s="160">
        <f>SUM('Table 2a - Support Staff'!R23,'Table 2b - Eng Staff '!R23,'Table 2c - GMO Staff'!R23)</f>
        <v>0</v>
      </c>
      <c r="S23" s="36"/>
      <c r="T23" s="8"/>
    </row>
    <row r="24" spans="1:20">
      <c r="B24" s="34"/>
      <c r="C24" s="57">
        <f>C23+1</f>
        <v>11</v>
      </c>
      <c r="D24" s="77" t="s">
        <v>149</v>
      </c>
      <c r="E24" s="57" t="s">
        <v>82</v>
      </c>
      <c r="F24" s="57">
        <v>3</v>
      </c>
      <c r="G24" s="8"/>
      <c r="H24" s="160">
        <f>SUM(H20:H23)</f>
        <v>0</v>
      </c>
      <c r="I24" s="160">
        <f>SUM(I20:I23)</f>
        <v>0</v>
      </c>
      <c r="J24" s="160">
        <f>SUM(J20:J23)</f>
        <v>0</v>
      </c>
      <c r="K24" s="160">
        <f>SUM(K20:K23)</f>
        <v>0</v>
      </c>
      <c r="L24" s="160">
        <f>SUM(L20:L23)</f>
        <v>0</v>
      </c>
      <c r="M24" s="59"/>
      <c r="N24" s="160">
        <f>SUM(N20:N23)</f>
        <v>0</v>
      </c>
      <c r="O24" s="160">
        <f>SUM(O20:O23)</f>
        <v>0</v>
      </c>
      <c r="P24" s="160">
        <f>SUM(P20:P23)</f>
        <v>0</v>
      </c>
      <c r="Q24" s="160">
        <f>SUM(Q20:Q23)</f>
        <v>0</v>
      </c>
      <c r="R24" s="160">
        <f>SUM(R20:R23)</f>
        <v>0</v>
      </c>
      <c r="S24" s="36"/>
      <c r="T24" s="8"/>
    </row>
    <row r="25" spans="1:20">
      <c r="B25" s="34"/>
      <c r="C25" s="8"/>
      <c r="D25" s="8"/>
      <c r="E25" s="12"/>
      <c r="F25" s="12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36"/>
      <c r="T25" s="8"/>
    </row>
    <row r="26" spans="1:20">
      <c r="A26" s="9"/>
      <c r="C26" s="54" t="s">
        <v>73</v>
      </c>
      <c r="D26" s="71" t="s">
        <v>150</v>
      </c>
      <c r="E26" s="12"/>
      <c r="F26" s="12"/>
      <c r="G26" s="8"/>
      <c r="H26" s="76"/>
      <c r="I26" s="76"/>
      <c r="J26" s="76"/>
      <c r="K26" s="76"/>
      <c r="L26" s="76"/>
      <c r="M26" s="76"/>
      <c r="N26" s="76"/>
      <c r="O26" s="76"/>
      <c r="P26" s="76"/>
      <c r="Q26" s="76"/>
      <c r="R26" s="76"/>
      <c r="S26" s="9"/>
      <c r="T26" s="8"/>
    </row>
    <row r="27" spans="1:20">
      <c r="A27" s="9"/>
      <c r="C27" s="57">
        <f>C24+1</f>
        <v>12</v>
      </c>
      <c r="D27" s="58" t="s">
        <v>151</v>
      </c>
      <c r="E27" s="57" t="s">
        <v>82</v>
      </c>
      <c r="F27" s="57">
        <v>3</v>
      </c>
      <c r="G27" s="8"/>
      <c r="H27" s="155">
        <f>SUM('Table 2a - Support Staff'!H27,'Table 2b - Eng Staff '!H27,'Table 2c - GMO Staff'!H27)</f>
        <v>0</v>
      </c>
      <c r="I27" s="155">
        <f>SUM('Table 2a - Support Staff'!I27,'Table 2b - Eng Staff '!I27,'Table 2c - GMO Staff'!I27)</f>
        <v>0</v>
      </c>
      <c r="J27" s="155">
        <f>SUM('Table 2a - Support Staff'!J27,'Table 2b - Eng Staff '!J27,'Table 2c - GMO Staff'!J27)</f>
        <v>0</v>
      </c>
      <c r="K27" s="160">
        <f>SUM('Table 2a - Support Staff'!K27,'Table 2b - Eng Staff '!K27,'Table 2c - GMO Staff'!K27)</f>
        <v>0</v>
      </c>
      <c r="L27" s="160">
        <f>SUM('Table 2a - Support Staff'!L27,'Table 2b - Eng Staff '!L27,'Table 2c - GMO Staff'!L27)</f>
        <v>0</v>
      </c>
      <c r="M27" s="59"/>
      <c r="N27" s="160">
        <f>SUM('Table 2a - Support Staff'!N27,'Table 2b - Eng Staff '!N27,'Table 2c - GMO Staff'!N27)</f>
        <v>0</v>
      </c>
      <c r="O27" s="160">
        <f>SUM('Table 2a - Support Staff'!O27,'Table 2b - Eng Staff '!O27,'Table 2c - GMO Staff'!O27)</f>
        <v>0</v>
      </c>
      <c r="P27" s="160">
        <f>SUM('Table 2a - Support Staff'!P27,'Table 2b - Eng Staff '!P27,'Table 2c - GMO Staff'!P27)</f>
        <v>0</v>
      </c>
      <c r="Q27" s="160">
        <f>SUM('Table 2a - Support Staff'!Q27,'Table 2b - Eng Staff '!Q27,'Table 2c - GMO Staff'!Q27)</f>
        <v>0</v>
      </c>
      <c r="R27" s="160">
        <f>SUM('Table 2a - Support Staff'!R27,'Table 2b - Eng Staff '!R27,'Table 2c - GMO Staff'!R27)</f>
        <v>0</v>
      </c>
      <c r="S27" s="9"/>
      <c r="T27" s="8"/>
    </row>
    <row r="28" spans="1:20">
      <c r="A28" s="9"/>
      <c r="C28" s="57">
        <f>C27+1</f>
        <v>13</v>
      </c>
      <c r="D28" s="58" t="s">
        <v>152</v>
      </c>
      <c r="E28" s="57" t="s">
        <v>82</v>
      </c>
      <c r="F28" s="57">
        <v>3</v>
      </c>
      <c r="G28" s="8"/>
      <c r="H28" s="155">
        <f>SUM('Table 2a - Support Staff'!H28,'Table 2b - Eng Staff '!H28,'Table 2c - GMO Staff'!H28)</f>
        <v>0</v>
      </c>
      <c r="I28" s="155">
        <f>SUM('Table 2a - Support Staff'!I28,'Table 2b - Eng Staff '!I28,'Table 2c - GMO Staff'!I28)</f>
        <v>0</v>
      </c>
      <c r="J28" s="155">
        <f>SUM('Table 2a - Support Staff'!J28,'Table 2b - Eng Staff '!J28,'Table 2c - GMO Staff'!J28)</f>
        <v>0</v>
      </c>
      <c r="K28" s="160">
        <f>SUM('Table 2a - Support Staff'!K28,'Table 2b - Eng Staff '!K28,'Table 2c - GMO Staff'!K28)</f>
        <v>0</v>
      </c>
      <c r="L28" s="160">
        <f>SUM('Table 2a - Support Staff'!L28,'Table 2b - Eng Staff '!L28,'Table 2c - GMO Staff'!L28)</f>
        <v>0</v>
      </c>
      <c r="M28" s="59"/>
      <c r="N28" s="160">
        <f>SUM('Table 2a - Support Staff'!N28,'Table 2b - Eng Staff '!N28,'Table 2c - GMO Staff'!N28)</f>
        <v>0</v>
      </c>
      <c r="O28" s="160">
        <f>SUM('Table 2a - Support Staff'!O28,'Table 2b - Eng Staff '!O28,'Table 2c - GMO Staff'!O28)</f>
        <v>0</v>
      </c>
      <c r="P28" s="160">
        <f>SUM('Table 2a - Support Staff'!P28,'Table 2b - Eng Staff '!P28,'Table 2c - GMO Staff'!P28)</f>
        <v>0</v>
      </c>
      <c r="Q28" s="160">
        <f>SUM('Table 2a - Support Staff'!Q28,'Table 2b - Eng Staff '!Q28,'Table 2c - GMO Staff'!Q28)</f>
        <v>0</v>
      </c>
      <c r="R28" s="160">
        <f>SUM('Table 2a - Support Staff'!R28,'Table 2b - Eng Staff '!R28,'Table 2c - GMO Staff'!R28)</f>
        <v>0</v>
      </c>
      <c r="S28" s="9"/>
      <c r="T28" s="8"/>
    </row>
    <row r="29" spans="1:20">
      <c r="A29" s="9"/>
      <c r="C29" s="57">
        <f>C28+1</f>
        <v>14</v>
      </c>
      <c r="D29" s="77" t="s">
        <v>153</v>
      </c>
      <c r="E29" s="57" t="s">
        <v>82</v>
      </c>
      <c r="F29" s="57">
        <v>3</v>
      </c>
      <c r="G29" s="8"/>
      <c r="H29" s="160">
        <f>SUM(H27:H28)</f>
        <v>0</v>
      </c>
      <c r="I29" s="160">
        <f>SUM(I27:I28)</f>
        <v>0</v>
      </c>
      <c r="J29" s="160">
        <f>SUM(J27:J28)</f>
        <v>0</v>
      </c>
      <c r="K29" s="160">
        <f>SUM(K27:K28)</f>
        <v>0</v>
      </c>
      <c r="L29" s="160">
        <f>SUM(L27:L28)</f>
        <v>0</v>
      </c>
      <c r="M29" s="59"/>
      <c r="N29" s="160">
        <f>SUM(N27:N28)</f>
        <v>0</v>
      </c>
      <c r="O29" s="160">
        <f>SUM(O27:O28)</f>
        <v>0</v>
      </c>
      <c r="P29" s="160">
        <f>SUM(P27:P28)</f>
        <v>0</v>
      </c>
      <c r="Q29" s="160">
        <f>SUM(Q27:Q28)</f>
        <v>0</v>
      </c>
      <c r="R29" s="160">
        <f>SUM(R27:R28)</f>
        <v>0</v>
      </c>
      <c r="S29" s="9"/>
      <c r="T29" s="8"/>
    </row>
    <row r="30" spans="1:20">
      <c r="A30" s="9"/>
      <c r="S30" s="9"/>
      <c r="T30" s="8"/>
    </row>
    <row r="31" spans="1:20">
      <c r="A31" s="9"/>
      <c r="C31" s="54" t="s">
        <v>75</v>
      </c>
      <c r="D31" s="71" t="s">
        <v>154</v>
      </c>
      <c r="E31" s="12"/>
      <c r="F31" s="12"/>
      <c r="G31" s="8"/>
      <c r="H31" s="76"/>
      <c r="I31" s="76"/>
      <c r="J31" s="76"/>
      <c r="K31" s="76"/>
      <c r="L31" s="76"/>
      <c r="M31" s="76"/>
      <c r="N31" s="76"/>
      <c r="O31" s="76"/>
      <c r="P31" s="76"/>
      <c r="Q31" s="76"/>
      <c r="R31" s="76"/>
      <c r="S31" s="9"/>
      <c r="T31" s="8"/>
    </row>
    <row r="32" spans="1:20">
      <c r="A32" s="9"/>
      <c r="C32" s="57">
        <f>C29+1</f>
        <v>15</v>
      </c>
      <c r="D32" s="58" t="s">
        <v>154</v>
      </c>
      <c r="E32" s="57" t="s">
        <v>82</v>
      </c>
      <c r="F32" s="57">
        <v>3</v>
      </c>
      <c r="G32" s="8"/>
      <c r="H32" s="155">
        <f>SUM('Table 2a - Support Staff'!H32,'Table 2b - Eng Staff '!H32,'Table 2c - GMO Staff'!H32)</f>
        <v>0</v>
      </c>
      <c r="I32" s="155">
        <f>SUM('Table 2a - Support Staff'!I32,'Table 2b - Eng Staff '!I32,'Table 2c - GMO Staff'!I32)</f>
        <v>0</v>
      </c>
      <c r="J32" s="155">
        <f>SUM('Table 2a - Support Staff'!J32,'Table 2b - Eng Staff '!J32,'Table 2c - GMO Staff'!J32)</f>
        <v>0</v>
      </c>
      <c r="K32" s="160">
        <f>SUM('Table 2a - Support Staff'!K32,'Table 2b - Eng Staff '!K32,'Table 2c - GMO Staff'!K32)</f>
        <v>0</v>
      </c>
      <c r="L32" s="160">
        <f>SUM('Table 2a - Support Staff'!L32,'Table 2b - Eng Staff '!L32,'Table 2c - GMO Staff'!L32)</f>
        <v>0</v>
      </c>
      <c r="M32" s="59"/>
      <c r="N32" s="160">
        <f>SUM('Table 2a - Support Staff'!N32,'Table 2b - Eng Staff '!N32,'Table 2c - GMO Staff'!N32)</f>
        <v>0</v>
      </c>
      <c r="O32" s="160">
        <f>SUM('Table 2a - Support Staff'!O32,'Table 2b - Eng Staff '!O32,'Table 2c - GMO Staff'!O32)</f>
        <v>0</v>
      </c>
      <c r="P32" s="160">
        <f>SUM('Table 2a - Support Staff'!P32,'Table 2b - Eng Staff '!P32,'Table 2c - GMO Staff'!P32)</f>
        <v>0</v>
      </c>
      <c r="Q32" s="160">
        <f>SUM('Table 2a - Support Staff'!Q32,'Table 2b - Eng Staff '!Q32,'Table 2c - GMO Staff'!Q32)</f>
        <v>0</v>
      </c>
      <c r="R32" s="160">
        <f>SUM('Table 2a - Support Staff'!R32,'Table 2b - Eng Staff '!R32,'Table 2c - GMO Staff'!R32)</f>
        <v>0</v>
      </c>
      <c r="S32" s="9"/>
      <c r="T32" s="8"/>
    </row>
    <row r="33" spans="1:20">
      <c r="A33" s="9"/>
      <c r="S33" s="9"/>
      <c r="T33" s="8"/>
    </row>
    <row r="34" spans="1:20">
      <c r="A34" s="9"/>
      <c r="C34" s="54" t="s">
        <v>99</v>
      </c>
      <c r="D34" s="71" t="s">
        <v>124</v>
      </c>
      <c r="E34" s="12"/>
      <c r="F34" s="12"/>
      <c r="G34" s="8"/>
      <c r="H34" s="76"/>
      <c r="I34" s="76"/>
      <c r="J34" s="76"/>
      <c r="K34" s="76"/>
      <c r="L34" s="76"/>
      <c r="M34" s="76"/>
      <c r="N34" s="76"/>
      <c r="O34" s="76"/>
      <c r="P34" s="76"/>
      <c r="Q34" s="76"/>
      <c r="R34" s="76"/>
      <c r="S34" s="9"/>
      <c r="T34" s="8"/>
    </row>
    <row r="35" spans="1:20">
      <c r="A35" s="9"/>
      <c r="C35" s="57">
        <f>C32+1</f>
        <v>16</v>
      </c>
      <c r="D35" s="58" t="s">
        <v>155</v>
      </c>
      <c r="E35" s="57" t="s">
        <v>82</v>
      </c>
      <c r="F35" s="57">
        <v>3</v>
      </c>
      <c r="G35" s="8"/>
      <c r="H35" s="160">
        <f>SUM(H24,H29,H32)</f>
        <v>0</v>
      </c>
      <c r="I35" s="160">
        <f>SUM(I24,I29,I32)</f>
        <v>0</v>
      </c>
      <c r="J35" s="160">
        <f>SUM(J24,J29,J32)</f>
        <v>0</v>
      </c>
      <c r="K35" s="160">
        <f>SUM(K24,K29,K32)</f>
        <v>0</v>
      </c>
      <c r="L35" s="160">
        <f>SUM(L24,L29,L32)</f>
        <v>0</v>
      </c>
      <c r="M35" s="59"/>
      <c r="N35" s="160">
        <f>SUM(N24,N29,N32)</f>
        <v>0</v>
      </c>
      <c r="O35" s="160">
        <f>SUM(O24,O29,O32)</f>
        <v>0</v>
      </c>
      <c r="P35" s="160">
        <f>SUM(P24,P29,P32)</f>
        <v>0</v>
      </c>
      <c r="Q35" s="160">
        <f>SUM(Q24,Q29,Q32)</f>
        <v>0</v>
      </c>
      <c r="R35" s="160">
        <f>SUM(R24,R29,R32)</f>
        <v>0</v>
      </c>
      <c r="S35" s="9"/>
      <c r="T35" s="8"/>
    </row>
    <row r="36" spans="1:20" ht="18.75" customHeight="1" thickBot="1">
      <c r="A36" s="9"/>
      <c r="B36" s="18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20"/>
      <c r="T36" s="8"/>
    </row>
    <row r="38" spans="1:20" ht="18.75" customHeight="1" thickBot="1"/>
    <row r="39" spans="1:20">
      <c r="B39" s="81"/>
      <c r="C39" s="82"/>
      <c r="D39" s="83"/>
      <c r="E39" s="84"/>
      <c r="F39" s="84"/>
      <c r="G39" s="83"/>
      <c r="H39" s="83"/>
      <c r="I39" s="2"/>
      <c r="J39" s="2"/>
      <c r="K39" s="2"/>
      <c r="L39" s="2"/>
      <c r="M39" s="2"/>
      <c r="N39" s="2"/>
      <c r="O39" s="2"/>
      <c r="P39" s="2"/>
      <c r="Q39" s="2"/>
      <c r="R39" s="2"/>
      <c r="S39" s="6"/>
    </row>
    <row r="40" spans="1:20">
      <c r="B40" s="85"/>
      <c r="C40" s="60" t="s">
        <v>60</v>
      </c>
      <c r="D40" s="61"/>
      <c r="E40" s="62"/>
      <c r="F40" s="86"/>
      <c r="G40" s="61"/>
      <c r="H40" s="61"/>
      <c r="S40" s="9"/>
    </row>
    <row r="41" spans="1:20">
      <c r="B41" s="85"/>
      <c r="C41" s="87"/>
      <c r="D41" s="61"/>
      <c r="E41" s="62"/>
      <c r="F41" s="86"/>
      <c r="G41" s="61"/>
      <c r="H41" s="61"/>
      <c r="S41" s="9"/>
    </row>
    <row r="42" spans="1:20">
      <c r="B42" s="85"/>
      <c r="C42" s="60"/>
      <c r="D42" s="61"/>
      <c r="E42" s="62"/>
      <c r="F42" s="62"/>
      <c r="G42" s="61"/>
      <c r="H42" s="8"/>
      <c r="I42" s="8"/>
      <c r="J42" s="8"/>
      <c r="K42" s="8"/>
      <c r="L42" s="8"/>
      <c r="M42" s="8"/>
      <c r="N42" s="192" t="str">
        <f>Inflation!$N$5</f>
        <v>Transmission Price Control 2027</v>
      </c>
      <c r="O42" s="188"/>
      <c r="P42" s="188"/>
      <c r="Q42" s="188"/>
      <c r="R42" s="193"/>
      <c r="S42" s="9"/>
    </row>
    <row r="43" spans="1:20">
      <c r="B43" s="88"/>
      <c r="C43" s="63"/>
      <c r="D43" s="62"/>
      <c r="E43" s="62"/>
      <c r="F43" s="62"/>
      <c r="G43" s="62"/>
      <c r="H43" s="64">
        <f>Inflation!$H$6</f>
        <v>-5</v>
      </c>
      <c r="I43" s="64">
        <f>Inflation!$I$6</f>
        <v>-4</v>
      </c>
      <c r="J43" s="64">
        <f>Inflation!$J$6</f>
        <v>-3</v>
      </c>
      <c r="K43" s="64">
        <f>Inflation!$K$6</f>
        <v>-2</v>
      </c>
      <c r="L43" s="64">
        <f>Inflation!$L$6</f>
        <v>-1</v>
      </c>
      <c r="M43" s="41"/>
      <c r="N43" s="64">
        <f>Inflation!$N$6</f>
        <v>1</v>
      </c>
      <c r="O43" s="64">
        <f>Inflation!$O$6</f>
        <v>2</v>
      </c>
      <c r="P43" s="64">
        <f>Inflation!$P$6</f>
        <v>3</v>
      </c>
      <c r="Q43" s="64">
        <f>Inflation!$Q$6</f>
        <v>4</v>
      </c>
      <c r="R43" s="64">
        <f>Inflation!$R$6</f>
        <v>5</v>
      </c>
      <c r="S43" s="9"/>
    </row>
    <row r="44" spans="1:20">
      <c r="B44" s="85"/>
      <c r="C44" s="43"/>
      <c r="D44" s="44"/>
      <c r="E44" s="45"/>
      <c r="F44" s="45"/>
      <c r="G44" s="61"/>
      <c r="H44" s="190" t="str">
        <f>Inflation!$H$7</f>
        <v>GAS
YEAR
2022-23</v>
      </c>
      <c r="I44" s="190" t="str">
        <f>Inflation!$I$7</f>
        <v>GAS
YEAR
2023-24</v>
      </c>
      <c r="J44" s="190" t="str">
        <f>Inflation!$J$7</f>
        <v>GAS
YEAR
2024-25</v>
      </c>
      <c r="K44" s="190" t="str">
        <f>Inflation!$K$7</f>
        <v>GAS
YEAR
2025-26</v>
      </c>
      <c r="L44" s="190" t="str">
        <f>Inflation!$L$7</f>
        <v>GAS
YEAR
2026-27</v>
      </c>
      <c r="M44" s="65"/>
      <c r="N44" s="190" t="str">
        <f>Inflation!$N$7</f>
        <v>GAS
YEAR
2027-28</v>
      </c>
      <c r="O44" s="190" t="str">
        <f>Inflation!$O$7</f>
        <v>GAS
YEAR
2028-29</v>
      </c>
      <c r="P44" s="190" t="str">
        <f>Inflation!$P$7</f>
        <v>GAS
YEAR
2029-30</v>
      </c>
      <c r="Q44" s="190" t="str">
        <f>Inflation!$Q$7</f>
        <v>GAS
YEAR
2030-31</v>
      </c>
      <c r="R44" s="190" t="str">
        <f>Inflation!$R$7</f>
        <v>GAS
YEAR
2031-32</v>
      </c>
      <c r="S44" s="9"/>
    </row>
    <row r="45" spans="1:20">
      <c r="B45" s="85"/>
      <c r="C45" s="47"/>
      <c r="D45" s="48" t="s">
        <v>49</v>
      </c>
      <c r="E45" s="130" t="s">
        <v>50</v>
      </c>
      <c r="F45" s="130" t="s">
        <v>51</v>
      </c>
      <c r="G45" s="61"/>
      <c r="H45" s="186"/>
      <c r="I45" s="186"/>
      <c r="J45" s="186"/>
      <c r="K45" s="186"/>
      <c r="L45" s="186"/>
      <c r="M45" s="65"/>
      <c r="N45" s="186"/>
      <c r="O45" s="186"/>
      <c r="P45" s="186"/>
      <c r="Q45" s="186"/>
      <c r="R45" s="186"/>
      <c r="S45" s="9"/>
    </row>
    <row r="46" spans="1:20">
      <c r="B46" s="85"/>
      <c r="C46" s="49"/>
      <c r="D46" s="50"/>
      <c r="E46" s="51"/>
      <c r="F46" s="51"/>
      <c r="G46" s="61"/>
      <c r="H46" s="191"/>
      <c r="I46" s="191"/>
      <c r="J46" s="191"/>
      <c r="K46" s="191"/>
      <c r="L46" s="191"/>
      <c r="M46" s="66"/>
      <c r="N46" s="191"/>
      <c r="O46" s="191"/>
      <c r="P46" s="191"/>
      <c r="Q46" s="191"/>
      <c r="R46" s="191"/>
      <c r="S46" s="9"/>
    </row>
    <row r="47" spans="1:20">
      <c r="B47" s="89"/>
      <c r="C47" s="67"/>
      <c r="D47" s="67"/>
      <c r="E47" s="67"/>
      <c r="F47" s="67"/>
      <c r="G47" s="67"/>
      <c r="H47" s="67"/>
      <c r="S47" s="9"/>
    </row>
    <row r="48" spans="1:20">
      <c r="B48" s="89"/>
      <c r="C48" s="54" t="s">
        <v>107</v>
      </c>
      <c r="D48" s="71" t="s">
        <v>12</v>
      </c>
      <c r="E48" s="62"/>
      <c r="F48" s="62"/>
      <c r="G48" s="61"/>
      <c r="H48" s="61"/>
      <c r="S48" s="9"/>
    </row>
    <row r="49" spans="2:19">
      <c r="B49" s="89"/>
      <c r="C49" s="57">
        <f>C35+1</f>
        <v>17</v>
      </c>
      <c r="D49" s="58" t="s">
        <v>129</v>
      </c>
      <c r="E49" s="90" t="s">
        <v>56</v>
      </c>
      <c r="F49" s="90">
        <v>1</v>
      </c>
      <c r="G49" s="61"/>
      <c r="H49" s="105"/>
      <c r="I49" s="153"/>
      <c r="J49" s="153"/>
      <c r="K49" s="153"/>
      <c r="L49" s="163">
        <f>'Frontier Shift'!$L$30</f>
        <v>2.1135451561678953E-2</v>
      </c>
      <c r="M49" s="59"/>
      <c r="N49" s="163">
        <f>'Frontier Shift'!$N$30</f>
        <v>2.0268220774132262E-2</v>
      </c>
      <c r="O49" s="163">
        <f>'Frontier Shift'!$O$30</f>
        <v>2.0134022465991497E-2</v>
      </c>
      <c r="P49" s="163">
        <f>'Frontier Shift'!$P$30</f>
        <v>2.0605906547490616E-2</v>
      </c>
      <c r="Q49" s="163">
        <f>'Frontier Shift'!$Q$30</f>
        <v>1.8922248184602308E-2</v>
      </c>
      <c r="R49" s="163">
        <f>'Frontier Shift'!$R$30</f>
        <v>1.8922248184602308E-2</v>
      </c>
      <c r="S49" s="9"/>
    </row>
    <row r="50" spans="2:19">
      <c r="B50" s="91"/>
      <c r="C50" s="57">
        <f>C49+1</f>
        <v>18</v>
      </c>
      <c r="D50" s="92" t="s">
        <v>130</v>
      </c>
      <c r="E50" s="93" t="s">
        <v>56</v>
      </c>
      <c r="F50" s="93">
        <v>1</v>
      </c>
      <c r="G50" s="60"/>
      <c r="H50" s="106"/>
      <c r="I50" s="153"/>
      <c r="J50" s="153"/>
      <c r="K50" s="153"/>
      <c r="L50" s="163">
        <f>'Frontier Shift'!$L$31</f>
        <v>2.1135451561678953E-2</v>
      </c>
      <c r="M50" s="59"/>
      <c r="N50" s="163">
        <f>'Frontier Shift'!$N$31</f>
        <v>4.0975294337398105E-2</v>
      </c>
      <c r="O50" s="163">
        <f>'Frontier Shift'!$O$31</f>
        <v>6.0284319306649792E-2</v>
      </c>
      <c r="P50" s="163">
        <f>'Frontier Shift'!$P$31</f>
        <v>7.9648012804228507E-2</v>
      </c>
      <c r="Q50" s="163">
        <f>'Frontier Shift'!$Q$31</f>
        <v>9.7063141523138774E-2</v>
      </c>
      <c r="R50" s="163">
        <f>'Frontier Shift'!$R$31</f>
        <v>0.11414873685426308</v>
      </c>
      <c r="S50" s="9"/>
    </row>
    <row r="51" spans="2:19" ht="18.75" customHeight="1" thickBot="1">
      <c r="B51" s="94"/>
      <c r="C51" s="95"/>
      <c r="D51" s="95"/>
      <c r="E51" s="95"/>
      <c r="F51" s="95"/>
      <c r="G51" s="95"/>
      <c r="H51" s="95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20"/>
    </row>
    <row r="53" spans="2:19" ht="18.75" customHeight="1" thickBot="1"/>
    <row r="54" spans="2:19">
      <c r="B54" s="3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6"/>
    </row>
    <row r="55" spans="2:19">
      <c r="B55" s="7"/>
      <c r="C55" s="37" t="s">
        <v>156</v>
      </c>
      <c r="S55" s="9"/>
    </row>
    <row r="56" spans="2:19">
      <c r="B56" s="7"/>
      <c r="S56" s="9"/>
    </row>
    <row r="57" spans="2:19">
      <c r="B57" s="7"/>
      <c r="H57" s="8"/>
      <c r="I57" s="8"/>
      <c r="J57" s="8"/>
      <c r="K57" s="8"/>
      <c r="L57" s="8"/>
      <c r="M57" s="8"/>
      <c r="N57" s="192" t="str">
        <f>Inflation!$N$5</f>
        <v>Transmission Price Control 2027</v>
      </c>
      <c r="O57" s="188"/>
      <c r="P57" s="188"/>
      <c r="Q57" s="188"/>
      <c r="R57" s="193"/>
      <c r="S57" s="9"/>
    </row>
    <row r="58" spans="2:19">
      <c r="B58" s="7"/>
      <c r="H58" s="64">
        <f>Inflation!$H$6</f>
        <v>-5</v>
      </c>
      <c r="I58" s="64">
        <f>Inflation!$I$6</f>
        <v>-4</v>
      </c>
      <c r="J58" s="64">
        <f>Inflation!$J$6</f>
        <v>-3</v>
      </c>
      <c r="K58" s="64">
        <f>Inflation!$K$6</f>
        <v>-2</v>
      </c>
      <c r="L58" s="64">
        <f>Inflation!$L$6</f>
        <v>-1</v>
      </c>
      <c r="M58" s="41"/>
      <c r="N58" s="64">
        <f>Inflation!$N$6</f>
        <v>1</v>
      </c>
      <c r="O58" s="64">
        <f>Inflation!$O$6</f>
        <v>2</v>
      </c>
      <c r="P58" s="64">
        <f>Inflation!$P$6</f>
        <v>3</v>
      </c>
      <c r="Q58" s="64">
        <f>Inflation!$Q$6</f>
        <v>4</v>
      </c>
      <c r="R58" s="64">
        <f>Inflation!$R$6</f>
        <v>5</v>
      </c>
      <c r="S58" s="9"/>
    </row>
    <row r="59" spans="2:19">
      <c r="B59" s="7"/>
      <c r="C59" s="43"/>
      <c r="D59" s="44"/>
      <c r="E59" s="45"/>
      <c r="F59" s="45"/>
      <c r="H59" s="190" t="str">
        <f>Inflation!$H$7</f>
        <v>GAS
YEAR
2022-23</v>
      </c>
      <c r="I59" s="190" t="str">
        <f>Inflation!$I$7</f>
        <v>GAS
YEAR
2023-24</v>
      </c>
      <c r="J59" s="190" t="str">
        <f>Inflation!$J$7</f>
        <v>GAS
YEAR
2024-25</v>
      </c>
      <c r="K59" s="190" t="str">
        <f>Inflation!$K$7</f>
        <v>GAS
YEAR
2025-26</v>
      </c>
      <c r="L59" s="190" t="str">
        <f>Inflation!$L$7</f>
        <v>GAS
YEAR
2026-27</v>
      </c>
      <c r="M59" s="65"/>
      <c r="N59" s="190" t="str">
        <f>Inflation!$N$7</f>
        <v>GAS
YEAR
2027-28</v>
      </c>
      <c r="O59" s="190" t="str">
        <f>Inflation!$O$7</f>
        <v>GAS
YEAR
2028-29</v>
      </c>
      <c r="P59" s="190" t="str">
        <f>Inflation!$P$7</f>
        <v>GAS
YEAR
2029-30</v>
      </c>
      <c r="Q59" s="190" t="str">
        <f>Inflation!$Q$7</f>
        <v>GAS
YEAR
2030-31</v>
      </c>
      <c r="R59" s="190" t="str">
        <f>Inflation!$R$7</f>
        <v>GAS
YEAR
2031-32</v>
      </c>
      <c r="S59" s="9"/>
    </row>
    <row r="60" spans="2:19">
      <c r="B60" s="7"/>
      <c r="C60" s="47"/>
      <c r="D60" s="48" t="s">
        <v>49</v>
      </c>
      <c r="E60" s="130" t="s">
        <v>50</v>
      </c>
      <c r="F60" s="130" t="s">
        <v>51</v>
      </c>
      <c r="H60" s="186"/>
      <c r="I60" s="186"/>
      <c r="J60" s="186"/>
      <c r="K60" s="186"/>
      <c r="L60" s="186"/>
      <c r="M60" s="65"/>
      <c r="N60" s="186"/>
      <c r="O60" s="186"/>
      <c r="P60" s="186"/>
      <c r="Q60" s="186"/>
      <c r="R60" s="186"/>
      <c r="S60" s="9"/>
    </row>
    <row r="61" spans="2:19">
      <c r="B61" s="7"/>
      <c r="C61" s="49"/>
      <c r="D61" s="50"/>
      <c r="E61" s="51"/>
      <c r="F61" s="51"/>
      <c r="H61" s="191"/>
      <c r="I61" s="191"/>
      <c r="J61" s="191"/>
      <c r="K61" s="191"/>
      <c r="L61" s="191"/>
      <c r="M61" s="66"/>
      <c r="N61" s="191"/>
      <c r="O61" s="191"/>
      <c r="P61" s="191"/>
      <c r="Q61" s="191"/>
      <c r="R61" s="191"/>
      <c r="S61" s="9"/>
    </row>
    <row r="62" spans="2:19">
      <c r="B62" s="7"/>
      <c r="S62" s="9"/>
    </row>
    <row r="63" spans="2:19">
      <c r="B63" s="7"/>
      <c r="C63" s="54" t="s">
        <v>114</v>
      </c>
      <c r="D63" s="71" t="s">
        <v>124</v>
      </c>
      <c r="E63" s="12"/>
      <c r="F63" s="12"/>
      <c r="G63" s="8"/>
      <c r="H63" s="76"/>
      <c r="I63" s="76"/>
      <c r="J63" s="76"/>
      <c r="K63" s="76"/>
      <c r="L63" s="76"/>
      <c r="M63" s="76"/>
      <c r="N63" s="76"/>
      <c r="O63" s="76"/>
      <c r="P63" s="76"/>
      <c r="Q63" s="76"/>
      <c r="R63" s="76"/>
      <c r="S63" s="9"/>
    </row>
    <row r="64" spans="2:19">
      <c r="B64" s="7"/>
      <c r="C64" s="57">
        <f>C50+1</f>
        <v>19</v>
      </c>
      <c r="D64" s="58" t="s">
        <v>155</v>
      </c>
      <c r="E64" s="57" t="s">
        <v>82</v>
      </c>
      <c r="F64" s="57">
        <v>3</v>
      </c>
      <c r="G64" s="8"/>
      <c r="H64" s="164"/>
      <c r="I64" s="164"/>
      <c r="J64" s="164"/>
      <c r="K64" s="164"/>
      <c r="L64" s="164"/>
      <c r="M64" s="59"/>
      <c r="N64" s="160">
        <f>N35*(1-N$50)</f>
        <v>0</v>
      </c>
      <c r="O64" s="160">
        <f>O35*(1-O$50)</f>
        <v>0</v>
      </c>
      <c r="P64" s="160">
        <f>P35*(1-P$50)</f>
        <v>0</v>
      </c>
      <c r="Q64" s="160">
        <f>Q35*(1-Q$50)</f>
        <v>0</v>
      </c>
      <c r="R64" s="160">
        <f>R35*(1-R$50)</f>
        <v>0</v>
      </c>
      <c r="S64" s="9"/>
    </row>
    <row r="65" spans="2:20" ht="18.75" customHeight="1" thickBot="1">
      <c r="B65" s="18"/>
      <c r="C65" s="96"/>
      <c r="D65" s="97"/>
      <c r="E65" s="96"/>
      <c r="F65" s="96"/>
      <c r="G65" s="98"/>
      <c r="H65" s="165"/>
      <c r="I65" s="165"/>
      <c r="J65" s="165"/>
      <c r="K65" s="165"/>
      <c r="L65" s="165"/>
      <c r="M65" s="98"/>
      <c r="N65" s="165"/>
      <c r="O65" s="165"/>
      <c r="P65" s="165"/>
      <c r="Q65" s="165"/>
      <c r="R65" s="165"/>
      <c r="S65" s="20"/>
    </row>
    <row r="66" spans="2:20">
      <c r="C66" s="101" t="s">
        <v>133</v>
      </c>
      <c r="T66" s="8"/>
    </row>
    <row r="67" spans="2:20">
      <c r="T67" s="8"/>
    </row>
    <row r="68" spans="2:20">
      <c r="T68" s="8"/>
    </row>
    <row r="69" spans="2:20">
      <c r="C69" s="54" t="s">
        <v>134</v>
      </c>
      <c r="D69" s="71" t="s">
        <v>135</v>
      </c>
      <c r="E69" s="56"/>
      <c r="F69" s="8"/>
      <c r="G69" s="8"/>
      <c r="H69" s="39"/>
      <c r="I69" s="39"/>
      <c r="J69" s="39"/>
      <c r="K69" s="39"/>
      <c r="L69" s="39"/>
      <c r="M69" s="39"/>
      <c r="N69" s="39"/>
      <c r="O69" s="39"/>
      <c r="P69" s="39"/>
      <c r="Q69" s="39"/>
      <c r="R69" s="39"/>
      <c r="T69" s="21"/>
    </row>
    <row r="70" spans="2:20">
      <c r="C70" s="57">
        <f>C64+1</f>
        <v>20</v>
      </c>
      <c r="D70" s="58" t="s">
        <v>143</v>
      </c>
      <c r="E70" s="57"/>
      <c r="F70" s="57"/>
      <c r="G70" s="8"/>
      <c r="H70" s="57" t="str">
        <f>IF(H17=('Table 2a - Support Staff'!H17+'Table 2b - Eng Staff '!H17+'Table 2c - GMO Staff'!H17), "OK", "Error")</f>
        <v>OK</v>
      </c>
      <c r="I70" s="57" t="str">
        <f>IF(I17=('Table 2a - Support Staff'!I17+'Table 2b - Eng Staff '!I17+'Table 2c - GMO Staff'!I17), "OK", "Error")</f>
        <v>OK</v>
      </c>
      <c r="J70" s="57" t="str">
        <f>IF(J17=('Table 2a - Support Staff'!J17+'Table 2b - Eng Staff '!J17+'Table 2c - GMO Staff'!J17), "OK", "Error")</f>
        <v>OK</v>
      </c>
      <c r="K70" s="57" t="str">
        <f>IF(K17=('Table 2a - Support Staff'!K17+'Table 2b - Eng Staff '!K17+'Table 2c - GMO Staff'!K17), "OK", "Error")</f>
        <v>OK</v>
      </c>
      <c r="L70" s="57" t="str">
        <f>IF(L17=('Table 2a - Support Staff'!L17+'Table 2b - Eng Staff '!L17+'Table 2c - GMO Staff'!L17), "OK", "Error")</f>
        <v>OK</v>
      </c>
      <c r="M70" s="108"/>
      <c r="N70" s="99" t="str">
        <f>IF(N17=('Table 2a - Support Staff'!N17+'Table 2b - Eng Staff '!N17+'Table 2c - GMO Staff'!N17), "OK", "Error")</f>
        <v>OK</v>
      </c>
      <c r="O70" s="99" t="str">
        <f>IF(O17=('Table 2a - Support Staff'!O17+'Table 2b - Eng Staff '!O17+'Table 2c - GMO Staff'!O17), "OK", "Error")</f>
        <v>OK</v>
      </c>
      <c r="P70" s="99" t="str">
        <f>IF(P17=('Table 2a - Support Staff'!P17+'Table 2b - Eng Staff '!P17+'Table 2c - GMO Staff'!P17), "OK", "Error")</f>
        <v>OK</v>
      </c>
      <c r="Q70" s="99" t="str">
        <f>IF(Q17=('Table 2a - Support Staff'!Q17+'Table 2b - Eng Staff '!Q17+'Table 2c - GMO Staff'!Q17), "OK", "Error")</f>
        <v>OK</v>
      </c>
      <c r="R70" s="99" t="str">
        <f>IF(R17=('Table 2a - Support Staff'!R17+'Table 2b - Eng Staff '!R17+'Table 2c - GMO Staff'!R17), "OK", "Error")</f>
        <v>OK</v>
      </c>
    </row>
    <row r="71" spans="2:20">
      <c r="C71" s="57">
        <f>C70+1</f>
        <v>21</v>
      </c>
      <c r="D71" s="58" t="s">
        <v>155</v>
      </c>
      <c r="E71" s="57"/>
      <c r="F71" s="57"/>
      <c r="G71" s="8"/>
      <c r="H71" s="57" t="str">
        <f>IF(H35=('Table 2a - Support Staff'!H35+'Table 2b - Eng Staff '!H35+'Table 2c - GMO Staff'!H35), "OK", "Error")</f>
        <v>OK</v>
      </c>
      <c r="I71" s="57" t="str">
        <f>IF(I35=('Table 2a - Support Staff'!I35+'Table 2b - Eng Staff '!I35+'Table 2c - GMO Staff'!I35), "OK", "Error")</f>
        <v>OK</v>
      </c>
      <c r="J71" s="57" t="str">
        <f>IF(J35=('Table 2a - Support Staff'!J35+'Table 2b - Eng Staff '!J35+'Table 2c - GMO Staff'!J35), "OK", "Error")</f>
        <v>OK</v>
      </c>
      <c r="K71" s="57" t="str">
        <f>IF(K35=('Table 2a - Support Staff'!K35+'Table 2b - Eng Staff '!K35+'Table 2c - GMO Staff'!K35), "OK", "Error")</f>
        <v>OK</v>
      </c>
      <c r="L71" s="57" t="str">
        <f>IF(L35=('Table 2a - Support Staff'!L35+'Table 2b - Eng Staff '!L35+'Table 2c - GMO Staff'!L35), "OK", "Error")</f>
        <v>OK</v>
      </c>
      <c r="M71" s="108"/>
      <c r="N71" s="99" t="str">
        <f>IF(N35=('Table 2a - Support Staff'!N35+'Table 2b - Eng Staff '!N35+'Table 2c - GMO Staff'!N35), "OK", "Error")</f>
        <v>OK</v>
      </c>
      <c r="O71" s="99" t="str">
        <f>IF(O35=('Table 2a - Support Staff'!O35+'Table 2b - Eng Staff '!O35+'Table 2c - GMO Staff'!O35), "OK", "Error")</f>
        <v>OK</v>
      </c>
      <c r="P71" s="99" t="str">
        <f>IF(P35=('Table 2a - Support Staff'!P35+'Table 2b - Eng Staff '!P35+'Table 2c - GMO Staff'!P35), "OK", "Error")</f>
        <v>OK</v>
      </c>
      <c r="Q71" s="99" t="str">
        <f>IF(Q35=('Table 2a - Support Staff'!Q35+'Table 2b - Eng Staff '!Q35+'Table 2c - GMO Staff'!Q35), "OK", "Error")</f>
        <v>OK</v>
      </c>
      <c r="R71" s="99" t="str">
        <f>IF(R35=('Table 2a - Support Staff'!R35+'Table 2b - Eng Staff '!R35+'Table 2c - GMO Staff'!R35), "OK", "Error")</f>
        <v>OK</v>
      </c>
    </row>
  </sheetData>
  <mergeCells count="33">
    <mergeCell ref="Q44:Q46"/>
    <mergeCell ref="Q59:Q61"/>
    <mergeCell ref="O44:O46"/>
    <mergeCell ref="Q7:Q9"/>
    <mergeCell ref="N42:R42"/>
    <mergeCell ref="O7:O9"/>
    <mergeCell ref="N5:R5"/>
    <mergeCell ref="N7:N9"/>
    <mergeCell ref="H59:H61"/>
    <mergeCell ref="P59:P61"/>
    <mergeCell ref="H44:H46"/>
    <mergeCell ref="R59:R61"/>
    <mergeCell ref="J44:J46"/>
    <mergeCell ref="P44:P46"/>
    <mergeCell ref="L7:L9"/>
    <mergeCell ref="R44:R46"/>
    <mergeCell ref="N57:R57"/>
    <mergeCell ref="K44:K46"/>
    <mergeCell ref="R7:R9"/>
    <mergeCell ref="J59:J61"/>
    <mergeCell ref="P7:P9"/>
    <mergeCell ref="O59:O61"/>
    <mergeCell ref="H7:H9"/>
    <mergeCell ref="N44:N46"/>
    <mergeCell ref="J7:J9"/>
    <mergeCell ref="I59:I61"/>
    <mergeCell ref="I44:I46"/>
    <mergeCell ref="K7:K9"/>
    <mergeCell ref="K59:K61"/>
    <mergeCell ref="I7:I9"/>
    <mergeCell ref="L59:L61"/>
    <mergeCell ref="N59:N61"/>
    <mergeCell ref="L44:L46"/>
  </mergeCells>
  <pageMargins left="0.70866141732283472" right="0.70866141732283472" top="0.74803149606299213" bottom="0.74803149606299213" header="0.31496062992125978" footer="0.31496062992125978"/>
  <pageSetup paperSize="8" scale="76" orientation="landscape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autoPageBreaks="0" fitToPage="1"/>
  </sheetPr>
  <dimension ref="A1:T98"/>
  <sheetViews>
    <sheetView showGridLines="0" zoomScaleNormal="100" workbookViewId="0"/>
  </sheetViews>
  <sheetFormatPr defaultColWidth="0" defaultRowHeight="16.5" zeroHeight="1"/>
  <cols>
    <col min="1" max="1" width="1.84375" style="129" customWidth="1"/>
    <col min="2" max="2" width="2.69140625" style="129" customWidth="1"/>
    <col min="3" max="3" width="6.23046875" style="129" customWidth="1"/>
    <col min="4" max="4" width="28.23046875" style="129" customWidth="1"/>
    <col min="5" max="5" width="5.07421875" style="129" customWidth="1"/>
    <col min="6" max="6" width="4.69140625" style="129" customWidth="1"/>
    <col min="7" max="7" width="1.3046875" style="129" customWidth="1"/>
    <col min="8" max="12" width="11" style="129" customWidth="1"/>
    <col min="13" max="13" width="2.3046875" style="129" customWidth="1"/>
    <col min="14" max="18" width="11" style="129" customWidth="1"/>
    <col min="19" max="20" width="2.69140625" style="129" customWidth="1"/>
    <col min="21" max="21" width="8.84375" style="129" hidden="1" customWidth="1"/>
    <col min="22" max="16384" width="8.84375" style="129" hidden="1"/>
  </cols>
  <sheetData>
    <row r="1" spans="2:20" ht="18.75" customHeight="1" thickBot="1"/>
    <row r="2" spans="2:20">
      <c r="B2" s="30"/>
      <c r="C2" s="31"/>
      <c r="D2" s="5"/>
      <c r="E2" s="32"/>
      <c r="F2" s="32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33"/>
      <c r="T2" s="8"/>
    </row>
    <row r="3" spans="2:20">
      <c r="B3" s="34"/>
      <c r="C3" s="10" t="s">
        <v>36</v>
      </c>
      <c r="D3" s="8"/>
      <c r="E3" s="12"/>
      <c r="F3" s="100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36"/>
      <c r="T3" s="8"/>
    </row>
    <row r="4" spans="2:20">
      <c r="B4" s="34"/>
      <c r="C4" s="37" t="s">
        <v>157</v>
      </c>
      <c r="D4" s="8"/>
      <c r="E4" s="12"/>
      <c r="F4" s="100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36"/>
      <c r="T4" s="8"/>
    </row>
    <row r="5" spans="2:20">
      <c r="B5" s="34"/>
      <c r="C5" s="10"/>
      <c r="D5" s="8"/>
      <c r="E5" s="12"/>
      <c r="F5" s="12"/>
      <c r="G5" s="8"/>
      <c r="H5" s="8"/>
      <c r="I5" s="8"/>
      <c r="J5" s="8"/>
      <c r="K5" s="8"/>
      <c r="L5" s="8"/>
      <c r="M5" s="8"/>
      <c r="N5" s="192" t="str">
        <f>Inflation!$N$5</f>
        <v>Transmission Price Control 2027</v>
      </c>
      <c r="O5" s="188"/>
      <c r="P5" s="188"/>
      <c r="Q5" s="188"/>
      <c r="R5" s="193"/>
      <c r="S5" s="36"/>
      <c r="T5" s="8"/>
    </row>
    <row r="6" spans="2:20" s="22" customFormat="1">
      <c r="B6" s="38"/>
      <c r="C6" s="39"/>
      <c r="D6" s="12"/>
      <c r="E6" s="12"/>
      <c r="F6" s="12"/>
      <c r="G6" s="12"/>
      <c r="H6" s="64">
        <f>Inflation!$H$6</f>
        <v>-5</v>
      </c>
      <c r="I6" s="64">
        <f>Inflation!$I$6</f>
        <v>-4</v>
      </c>
      <c r="J6" s="64">
        <f>Inflation!$J$6</f>
        <v>-3</v>
      </c>
      <c r="K6" s="64">
        <f>Inflation!$K$6</f>
        <v>-2</v>
      </c>
      <c r="L6" s="64">
        <f>Inflation!$L$6</f>
        <v>-1</v>
      </c>
      <c r="M6" s="41"/>
      <c r="N6" s="64">
        <f>Inflation!$N$6</f>
        <v>1</v>
      </c>
      <c r="O6" s="64">
        <f>Inflation!$O$6</f>
        <v>2</v>
      </c>
      <c r="P6" s="64">
        <f>Inflation!$P$6</f>
        <v>3</v>
      </c>
      <c r="Q6" s="64">
        <f>Inflation!$Q$6</f>
        <v>4</v>
      </c>
      <c r="R6" s="64">
        <f>Inflation!$R$6</f>
        <v>5</v>
      </c>
      <c r="S6" s="42"/>
      <c r="T6" s="12"/>
    </row>
    <row r="7" spans="2:20">
      <c r="B7" s="34"/>
      <c r="C7" s="43"/>
      <c r="D7" s="44"/>
      <c r="E7" s="45"/>
      <c r="F7" s="45"/>
      <c r="G7" s="8"/>
      <c r="H7" s="190" t="str">
        <f>Inflation!$H$7</f>
        <v>GAS
YEAR
2022-23</v>
      </c>
      <c r="I7" s="190" t="str">
        <f>Inflation!$I$7</f>
        <v>GAS
YEAR
2023-24</v>
      </c>
      <c r="J7" s="190" t="str">
        <f>Inflation!$J$7</f>
        <v>GAS
YEAR
2024-25</v>
      </c>
      <c r="K7" s="190" t="str">
        <f>Inflation!$K$7</f>
        <v>GAS
YEAR
2025-26</v>
      </c>
      <c r="L7" s="190" t="str">
        <f>Inflation!$L$7</f>
        <v>GAS
YEAR
2026-27</v>
      </c>
      <c r="M7" s="65"/>
      <c r="N7" s="190" t="str">
        <f>Inflation!$N$7</f>
        <v>GAS
YEAR
2027-28</v>
      </c>
      <c r="O7" s="190" t="str">
        <f>Inflation!$O$7</f>
        <v>GAS
YEAR
2028-29</v>
      </c>
      <c r="P7" s="190" t="str">
        <f>Inflation!$P$7</f>
        <v>GAS
YEAR
2029-30</v>
      </c>
      <c r="Q7" s="190" t="str">
        <f>Inflation!$Q$7</f>
        <v>GAS
YEAR
2030-31</v>
      </c>
      <c r="R7" s="190" t="str">
        <f>Inflation!$R$7</f>
        <v>GAS
YEAR
2031-32</v>
      </c>
      <c r="S7" s="36"/>
      <c r="T7" s="8"/>
    </row>
    <row r="8" spans="2:20">
      <c r="B8" s="34"/>
      <c r="C8" s="47"/>
      <c r="D8" s="48" t="s">
        <v>49</v>
      </c>
      <c r="E8" s="130" t="s">
        <v>50</v>
      </c>
      <c r="F8" s="130" t="s">
        <v>51</v>
      </c>
      <c r="G8" s="8"/>
      <c r="H8" s="186"/>
      <c r="I8" s="186"/>
      <c r="J8" s="186"/>
      <c r="K8" s="186"/>
      <c r="L8" s="186"/>
      <c r="M8" s="65"/>
      <c r="N8" s="186"/>
      <c r="O8" s="186"/>
      <c r="P8" s="186"/>
      <c r="Q8" s="186"/>
      <c r="R8" s="186"/>
      <c r="S8" s="36"/>
      <c r="T8" s="8"/>
    </row>
    <row r="9" spans="2:20">
      <c r="B9" s="34"/>
      <c r="C9" s="49"/>
      <c r="D9" s="50"/>
      <c r="E9" s="51"/>
      <c r="F9" s="51"/>
      <c r="G9" s="8"/>
      <c r="H9" s="191"/>
      <c r="I9" s="191"/>
      <c r="J9" s="191"/>
      <c r="K9" s="191"/>
      <c r="L9" s="191"/>
      <c r="M9" s="66"/>
      <c r="N9" s="191"/>
      <c r="O9" s="191"/>
      <c r="P9" s="191"/>
      <c r="Q9" s="191"/>
      <c r="R9" s="191"/>
      <c r="S9" s="36"/>
      <c r="T9" s="8"/>
    </row>
    <row r="10" spans="2:20">
      <c r="B10" s="34"/>
      <c r="C10" s="8"/>
      <c r="D10" s="8"/>
      <c r="E10" s="12"/>
      <c r="F10" s="12"/>
      <c r="G10" s="8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6"/>
      <c r="T10" s="8"/>
    </row>
    <row r="11" spans="2:20">
      <c r="B11" s="34"/>
      <c r="C11" s="54" t="s">
        <v>52</v>
      </c>
      <c r="D11" s="55" t="s">
        <v>137</v>
      </c>
      <c r="E11" s="56"/>
      <c r="F11" s="8"/>
      <c r="G11" s="8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6"/>
      <c r="T11" s="8"/>
    </row>
    <row r="12" spans="2:20">
      <c r="B12" s="34"/>
      <c r="C12" s="57">
        <v>1</v>
      </c>
      <c r="D12" s="58" t="s">
        <v>138</v>
      </c>
      <c r="E12" s="57" t="s">
        <v>54</v>
      </c>
      <c r="F12" s="57">
        <v>1</v>
      </c>
      <c r="G12" s="8"/>
      <c r="H12" s="168"/>
      <c r="I12" s="168"/>
      <c r="J12" s="168"/>
      <c r="K12" s="169"/>
      <c r="L12" s="169"/>
      <c r="M12" s="59"/>
      <c r="N12" s="169"/>
      <c r="O12" s="169"/>
      <c r="P12" s="169"/>
      <c r="Q12" s="169"/>
      <c r="R12" s="169"/>
      <c r="S12" s="36"/>
      <c r="T12" s="8"/>
    </row>
    <row r="13" spans="2:20">
      <c r="B13" s="34"/>
      <c r="C13" s="57">
        <f>C12+1</f>
        <v>2</v>
      </c>
      <c r="D13" s="58" t="s">
        <v>139</v>
      </c>
      <c r="E13" s="57" t="s">
        <v>54</v>
      </c>
      <c r="F13" s="57">
        <v>1</v>
      </c>
      <c r="G13" s="8"/>
      <c r="H13" s="168"/>
      <c r="I13" s="168"/>
      <c r="J13" s="168"/>
      <c r="K13" s="169"/>
      <c r="L13" s="169"/>
      <c r="M13" s="59"/>
      <c r="N13" s="169"/>
      <c r="O13" s="169"/>
      <c r="P13" s="169"/>
      <c r="Q13" s="169"/>
      <c r="R13" s="169"/>
      <c r="S13" s="36"/>
      <c r="T13" s="8"/>
    </row>
    <row r="14" spans="2:20">
      <c r="B14" s="34"/>
      <c r="C14" s="57">
        <f>C13+1</f>
        <v>3</v>
      </c>
      <c r="D14" s="58" t="s">
        <v>140</v>
      </c>
      <c r="E14" s="57" t="s">
        <v>54</v>
      </c>
      <c r="F14" s="57">
        <v>1</v>
      </c>
      <c r="G14" s="8"/>
      <c r="H14" s="168"/>
      <c r="I14" s="168"/>
      <c r="J14" s="168"/>
      <c r="K14" s="169"/>
      <c r="L14" s="169"/>
      <c r="M14" s="59"/>
      <c r="N14" s="169"/>
      <c r="O14" s="169"/>
      <c r="P14" s="169"/>
      <c r="Q14" s="169"/>
      <c r="R14" s="169"/>
      <c r="S14" s="36"/>
      <c r="T14" s="8"/>
    </row>
    <row r="15" spans="2:20">
      <c r="B15" s="34"/>
      <c r="C15" s="57">
        <f>C14+1</f>
        <v>4</v>
      </c>
      <c r="D15" s="58" t="s">
        <v>141</v>
      </c>
      <c r="E15" s="57" t="s">
        <v>54</v>
      </c>
      <c r="F15" s="57">
        <v>1</v>
      </c>
      <c r="G15" s="8"/>
      <c r="H15" s="168"/>
      <c r="I15" s="168"/>
      <c r="J15" s="168"/>
      <c r="K15" s="169"/>
      <c r="L15" s="169"/>
      <c r="M15" s="59"/>
      <c r="N15" s="169"/>
      <c r="O15" s="169"/>
      <c r="P15" s="169"/>
      <c r="Q15" s="169"/>
      <c r="R15" s="169"/>
      <c r="S15" s="36"/>
      <c r="T15" s="8"/>
    </row>
    <row r="16" spans="2:20">
      <c r="B16" s="34"/>
      <c r="C16" s="57">
        <f>C15+1</f>
        <v>5</v>
      </c>
      <c r="D16" s="58" t="s">
        <v>142</v>
      </c>
      <c r="E16" s="57" t="s">
        <v>54</v>
      </c>
      <c r="F16" s="57">
        <v>1</v>
      </c>
      <c r="G16" s="8"/>
      <c r="H16" s="168"/>
      <c r="I16" s="168"/>
      <c r="J16" s="168"/>
      <c r="K16" s="169"/>
      <c r="L16" s="169"/>
      <c r="M16" s="59"/>
      <c r="N16" s="169"/>
      <c r="O16" s="169"/>
      <c r="P16" s="169"/>
      <c r="Q16" s="169"/>
      <c r="R16" s="169"/>
      <c r="S16" s="72"/>
      <c r="T16" s="8"/>
    </row>
    <row r="17" spans="1:20">
      <c r="B17" s="34"/>
      <c r="C17" s="57">
        <f>C16+1</f>
        <v>6</v>
      </c>
      <c r="D17" s="58" t="s">
        <v>143</v>
      </c>
      <c r="E17" s="57" t="s">
        <v>54</v>
      </c>
      <c r="F17" s="57">
        <v>1</v>
      </c>
      <c r="G17" s="8"/>
      <c r="H17" s="167">
        <f>SUM(H12:H16)</f>
        <v>0</v>
      </c>
      <c r="I17" s="167">
        <f>SUM(I12:I16)</f>
        <v>0</v>
      </c>
      <c r="J17" s="167">
        <f>SUM(J12:J16)</f>
        <v>0</v>
      </c>
      <c r="K17" s="167">
        <f>SUM(K12:K16)</f>
        <v>0</v>
      </c>
      <c r="L17" s="167">
        <f>SUM(L12:L16)</f>
        <v>0</v>
      </c>
      <c r="M17" s="59"/>
      <c r="N17" s="167">
        <f>SUM(N12:N16)</f>
        <v>0</v>
      </c>
      <c r="O17" s="167">
        <f>SUM(O12:O16)</f>
        <v>0</v>
      </c>
      <c r="P17" s="167">
        <f>SUM(P12:P16)</f>
        <v>0</v>
      </c>
      <c r="Q17" s="167">
        <f>SUM(Q12:Q16)</f>
        <v>0</v>
      </c>
      <c r="R17" s="167">
        <f>SUM(R12:R16)</f>
        <v>0</v>
      </c>
      <c r="S17" s="36"/>
      <c r="T17" s="8"/>
    </row>
    <row r="18" spans="1:20">
      <c r="B18" s="34"/>
      <c r="C18" s="8"/>
      <c r="D18" s="8"/>
      <c r="E18" s="12"/>
      <c r="F18" s="12"/>
      <c r="G18" s="8"/>
      <c r="H18" s="75"/>
      <c r="I18" s="75"/>
      <c r="J18" s="75"/>
      <c r="K18" s="75"/>
      <c r="L18" s="75"/>
      <c r="M18" s="39"/>
      <c r="N18" s="75"/>
      <c r="O18" s="75"/>
      <c r="P18" s="75"/>
      <c r="Q18" s="75"/>
      <c r="R18" s="75"/>
      <c r="S18" s="36"/>
      <c r="T18" s="8"/>
    </row>
    <row r="19" spans="1:20">
      <c r="B19" s="34"/>
      <c r="C19" s="54" t="s">
        <v>70</v>
      </c>
      <c r="D19" s="71" t="s">
        <v>144</v>
      </c>
      <c r="E19" s="12"/>
      <c r="F19" s="12"/>
      <c r="G19" s="8"/>
      <c r="H19" s="76"/>
      <c r="I19" s="76"/>
      <c r="J19" s="76"/>
      <c r="K19" s="76"/>
      <c r="L19" s="76"/>
      <c r="M19" s="76"/>
      <c r="N19" s="76"/>
      <c r="O19" s="76"/>
      <c r="P19" s="76"/>
      <c r="Q19" s="76"/>
      <c r="R19" s="76"/>
      <c r="S19" s="36"/>
      <c r="T19" s="8"/>
    </row>
    <row r="20" spans="1:20">
      <c r="B20" s="34"/>
      <c r="C20" s="57">
        <f>C17+1</f>
        <v>7</v>
      </c>
      <c r="D20" s="58" t="s">
        <v>145</v>
      </c>
      <c r="E20" s="57" t="s">
        <v>82</v>
      </c>
      <c r="F20" s="57">
        <v>3</v>
      </c>
      <c r="G20" s="8"/>
      <c r="H20" s="155"/>
      <c r="I20" s="155"/>
      <c r="J20" s="155"/>
      <c r="K20" s="158"/>
      <c r="L20" s="158"/>
      <c r="M20" s="59"/>
      <c r="N20" s="158"/>
      <c r="O20" s="158"/>
      <c r="P20" s="158"/>
      <c r="Q20" s="158"/>
      <c r="R20" s="158"/>
      <c r="S20" s="36"/>
      <c r="T20" s="8"/>
    </row>
    <row r="21" spans="1:20">
      <c r="B21" s="34"/>
      <c r="C21" s="57">
        <f>C20+1</f>
        <v>8</v>
      </c>
      <c r="D21" s="77" t="s">
        <v>146</v>
      </c>
      <c r="E21" s="57" t="s">
        <v>82</v>
      </c>
      <c r="F21" s="57">
        <v>3</v>
      </c>
      <c r="G21" s="8"/>
      <c r="H21" s="155"/>
      <c r="I21" s="155"/>
      <c r="J21" s="155"/>
      <c r="K21" s="158"/>
      <c r="L21" s="158"/>
      <c r="M21" s="59"/>
      <c r="N21" s="158"/>
      <c r="O21" s="158"/>
      <c r="P21" s="158"/>
      <c r="Q21" s="158"/>
      <c r="R21" s="158"/>
      <c r="S21" s="36"/>
      <c r="T21" s="8"/>
    </row>
    <row r="22" spans="1:20">
      <c r="B22" s="34"/>
      <c r="C22" s="57">
        <f>C21+1</f>
        <v>9</v>
      </c>
      <c r="D22" s="77" t="s">
        <v>147</v>
      </c>
      <c r="E22" s="57" t="s">
        <v>82</v>
      </c>
      <c r="F22" s="57">
        <v>3</v>
      </c>
      <c r="G22" s="8"/>
      <c r="H22" s="155"/>
      <c r="I22" s="155"/>
      <c r="J22" s="155"/>
      <c r="K22" s="158"/>
      <c r="L22" s="158"/>
      <c r="M22" s="59"/>
      <c r="N22" s="158"/>
      <c r="O22" s="158"/>
      <c r="P22" s="158"/>
      <c r="Q22" s="158"/>
      <c r="R22" s="158"/>
      <c r="S22" s="36"/>
      <c r="T22" s="8"/>
    </row>
    <row r="23" spans="1:20">
      <c r="B23" s="34"/>
      <c r="C23" s="57">
        <f>C22+1</f>
        <v>10</v>
      </c>
      <c r="D23" s="77" t="s">
        <v>148</v>
      </c>
      <c r="E23" s="57" t="s">
        <v>82</v>
      </c>
      <c r="F23" s="57">
        <v>3</v>
      </c>
      <c r="G23" s="8"/>
      <c r="H23" s="155"/>
      <c r="I23" s="155"/>
      <c r="J23" s="155"/>
      <c r="K23" s="158"/>
      <c r="L23" s="158"/>
      <c r="M23" s="59"/>
      <c r="N23" s="158"/>
      <c r="O23" s="158"/>
      <c r="P23" s="158"/>
      <c r="Q23" s="158"/>
      <c r="R23" s="158"/>
      <c r="S23" s="36"/>
      <c r="T23" s="8"/>
    </row>
    <row r="24" spans="1:20">
      <c r="B24" s="34"/>
      <c r="C24" s="57">
        <f>C23+1</f>
        <v>11</v>
      </c>
      <c r="D24" s="77" t="s">
        <v>149</v>
      </c>
      <c r="E24" s="57" t="s">
        <v>82</v>
      </c>
      <c r="F24" s="57">
        <v>3</v>
      </c>
      <c r="G24" s="8"/>
      <c r="H24" s="160">
        <f>SUM(H20:H23)</f>
        <v>0</v>
      </c>
      <c r="I24" s="160">
        <f>SUM(I20:I23)</f>
        <v>0</v>
      </c>
      <c r="J24" s="160">
        <f>SUM(J20:J23)</f>
        <v>0</v>
      </c>
      <c r="K24" s="160">
        <f>SUM(K20:K23)</f>
        <v>0</v>
      </c>
      <c r="L24" s="160">
        <f>SUM(L20:L23)</f>
        <v>0</v>
      </c>
      <c r="M24" s="59"/>
      <c r="N24" s="160">
        <f>SUM(N20:N23)</f>
        <v>0</v>
      </c>
      <c r="O24" s="160">
        <f>SUM(O20:O23)</f>
        <v>0</v>
      </c>
      <c r="P24" s="160">
        <f>SUM(P20:P23)</f>
        <v>0</v>
      </c>
      <c r="Q24" s="160">
        <f>SUM(Q20:Q23)</f>
        <v>0</v>
      </c>
      <c r="R24" s="160">
        <f>SUM(R20:R23)</f>
        <v>0</v>
      </c>
      <c r="S24" s="36"/>
      <c r="T24" s="8"/>
    </row>
    <row r="25" spans="1:20">
      <c r="B25" s="34"/>
      <c r="C25" s="8"/>
      <c r="D25" s="8"/>
      <c r="E25" s="12"/>
      <c r="F25" s="12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36"/>
      <c r="T25" s="8"/>
    </row>
    <row r="26" spans="1:20">
      <c r="A26" s="9"/>
      <c r="C26" s="54" t="s">
        <v>73</v>
      </c>
      <c r="D26" s="71" t="s">
        <v>150</v>
      </c>
      <c r="E26" s="12"/>
      <c r="F26" s="12"/>
      <c r="G26" s="8"/>
      <c r="H26" s="76"/>
      <c r="I26" s="76"/>
      <c r="J26" s="76"/>
      <c r="K26" s="76"/>
      <c r="L26" s="76"/>
      <c r="M26" s="76"/>
      <c r="N26" s="76"/>
      <c r="O26" s="76"/>
      <c r="P26" s="76"/>
      <c r="Q26" s="76"/>
      <c r="R26" s="76"/>
      <c r="S26" s="9"/>
      <c r="T26" s="8"/>
    </row>
    <row r="27" spans="1:20">
      <c r="A27" s="9"/>
      <c r="C27" s="57">
        <f>C24+1</f>
        <v>12</v>
      </c>
      <c r="D27" s="58" t="s">
        <v>151</v>
      </c>
      <c r="E27" s="57" t="s">
        <v>82</v>
      </c>
      <c r="F27" s="57">
        <v>3</v>
      </c>
      <c r="G27" s="8"/>
      <c r="H27" s="155"/>
      <c r="I27" s="155"/>
      <c r="J27" s="155"/>
      <c r="K27" s="158"/>
      <c r="L27" s="158"/>
      <c r="M27" s="59"/>
      <c r="N27" s="158"/>
      <c r="O27" s="158"/>
      <c r="P27" s="158"/>
      <c r="Q27" s="158"/>
      <c r="R27" s="158"/>
      <c r="S27" s="9"/>
      <c r="T27" s="8"/>
    </row>
    <row r="28" spans="1:20">
      <c r="A28" s="9"/>
      <c r="C28" s="57">
        <f>C27+1</f>
        <v>13</v>
      </c>
      <c r="D28" s="58" t="s">
        <v>152</v>
      </c>
      <c r="E28" s="57" t="s">
        <v>82</v>
      </c>
      <c r="F28" s="57">
        <v>3</v>
      </c>
      <c r="G28" s="8"/>
      <c r="H28" s="155"/>
      <c r="I28" s="155"/>
      <c r="J28" s="155"/>
      <c r="K28" s="158"/>
      <c r="L28" s="158"/>
      <c r="M28" s="59"/>
      <c r="N28" s="158"/>
      <c r="O28" s="158"/>
      <c r="P28" s="158"/>
      <c r="Q28" s="158"/>
      <c r="R28" s="158"/>
      <c r="S28" s="9"/>
      <c r="T28" s="8"/>
    </row>
    <row r="29" spans="1:20">
      <c r="A29" s="9"/>
      <c r="C29" s="57">
        <f>C28+1</f>
        <v>14</v>
      </c>
      <c r="D29" s="77" t="s">
        <v>153</v>
      </c>
      <c r="E29" s="57" t="s">
        <v>82</v>
      </c>
      <c r="F29" s="57">
        <v>3</v>
      </c>
      <c r="G29" s="8"/>
      <c r="H29" s="160">
        <f>SUM(H27:H28)</f>
        <v>0</v>
      </c>
      <c r="I29" s="160">
        <f>SUM(I27:I28)</f>
        <v>0</v>
      </c>
      <c r="J29" s="160">
        <f>SUM(J27:J28)</f>
        <v>0</v>
      </c>
      <c r="K29" s="160">
        <f>SUM(K27:K28)</f>
        <v>0</v>
      </c>
      <c r="L29" s="160">
        <f>SUM(L27:L28)</f>
        <v>0</v>
      </c>
      <c r="M29" s="59"/>
      <c r="N29" s="160">
        <f>SUM(N27:N28)</f>
        <v>0</v>
      </c>
      <c r="O29" s="160">
        <f>SUM(O27:O28)</f>
        <v>0</v>
      </c>
      <c r="P29" s="160">
        <f>SUM(P27:P28)</f>
        <v>0</v>
      </c>
      <c r="Q29" s="160">
        <f>SUM(Q27:Q28)</f>
        <v>0</v>
      </c>
      <c r="R29" s="160">
        <f>SUM(R27:R28)</f>
        <v>0</v>
      </c>
      <c r="S29" s="9"/>
      <c r="T29" s="8"/>
    </row>
    <row r="30" spans="1:20">
      <c r="A30" s="9"/>
      <c r="S30" s="9"/>
      <c r="T30" s="8"/>
    </row>
    <row r="31" spans="1:20">
      <c r="A31" s="9"/>
      <c r="C31" s="54" t="s">
        <v>75</v>
      </c>
      <c r="D31" s="71" t="s">
        <v>154</v>
      </c>
      <c r="E31" s="12"/>
      <c r="F31" s="12"/>
      <c r="G31" s="8"/>
      <c r="H31" s="76"/>
      <c r="I31" s="76"/>
      <c r="J31" s="76"/>
      <c r="K31" s="76"/>
      <c r="L31" s="76"/>
      <c r="M31" s="76"/>
      <c r="N31" s="76"/>
      <c r="O31" s="76"/>
      <c r="P31" s="76"/>
      <c r="Q31" s="76"/>
      <c r="R31" s="76"/>
      <c r="S31" s="9"/>
      <c r="T31" s="8"/>
    </row>
    <row r="32" spans="1:20">
      <c r="A32" s="9"/>
      <c r="C32" s="57">
        <f>C29+1</f>
        <v>15</v>
      </c>
      <c r="D32" s="58" t="s">
        <v>154</v>
      </c>
      <c r="E32" s="57" t="s">
        <v>82</v>
      </c>
      <c r="F32" s="57">
        <v>3</v>
      </c>
      <c r="G32" s="8"/>
      <c r="H32" s="155"/>
      <c r="I32" s="155"/>
      <c r="J32" s="155"/>
      <c r="K32" s="158"/>
      <c r="L32" s="158"/>
      <c r="M32" s="59"/>
      <c r="N32" s="158"/>
      <c r="O32" s="158"/>
      <c r="P32" s="158"/>
      <c r="Q32" s="158"/>
      <c r="R32" s="158"/>
      <c r="S32" s="9"/>
      <c r="T32" s="8"/>
    </row>
    <row r="33" spans="1:20">
      <c r="A33" s="9"/>
      <c r="S33" s="9"/>
      <c r="T33" s="8"/>
    </row>
    <row r="34" spans="1:20">
      <c r="A34" s="9"/>
      <c r="C34" s="54" t="s">
        <v>99</v>
      </c>
      <c r="D34" s="71" t="s">
        <v>124</v>
      </c>
      <c r="E34" s="12"/>
      <c r="F34" s="12"/>
      <c r="G34" s="8"/>
      <c r="H34" s="76"/>
      <c r="I34" s="76"/>
      <c r="J34" s="76"/>
      <c r="K34" s="76"/>
      <c r="L34" s="76"/>
      <c r="M34" s="76"/>
      <c r="N34" s="76"/>
      <c r="O34" s="76"/>
      <c r="P34" s="76"/>
      <c r="Q34" s="76"/>
      <c r="R34" s="76"/>
      <c r="S34" s="9"/>
      <c r="T34" s="8"/>
    </row>
    <row r="35" spans="1:20">
      <c r="A35" s="9"/>
      <c r="C35" s="57">
        <f>C32+1</f>
        <v>16</v>
      </c>
      <c r="D35" s="58" t="s">
        <v>155</v>
      </c>
      <c r="E35" s="57" t="s">
        <v>82</v>
      </c>
      <c r="F35" s="57">
        <v>3</v>
      </c>
      <c r="G35" s="8"/>
      <c r="H35" s="160">
        <f>SUM(H24,H29,H32)</f>
        <v>0</v>
      </c>
      <c r="I35" s="160">
        <f>SUM(I24,I29,I32)</f>
        <v>0</v>
      </c>
      <c r="J35" s="160">
        <f>SUM(J24,J29,J32)</f>
        <v>0</v>
      </c>
      <c r="K35" s="160">
        <f>SUM(K24,K29,K32)</f>
        <v>0</v>
      </c>
      <c r="L35" s="160">
        <f>SUM(L24,L29,L32)</f>
        <v>0</v>
      </c>
      <c r="M35" s="59"/>
      <c r="N35" s="160">
        <f>SUM(N24,N29,N32)</f>
        <v>0</v>
      </c>
      <c r="O35" s="160">
        <f>SUM(O24,O29,O32)</f>
        <v>0</v>
      </c>
      <c r="P35" s="160">
        <f>SUM(P24,P29,P32)</f>
        <v>0</v>
      </c>
      <c r="Q35" s="160">
        <f>SUM(Q24,Q29,Q32)</f>
        <v>0</v>
      </c>
      <c r="R35" s="160">
        <f>SUM(R24,R29,R32)</f>
        <v>0</v>
      </c>
      <c r="S35" s="9"/>
      <c r="T35" s="8"/>
    </row>
    <row r="36" spans="1:20" ht="18.75" customHeight="1" thickBot="1">
      <c r="A36" s="9"/>
      <c r="B36" s="18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20"/>
      <c r="T36" s="8"/>
    </row>
    <row r="38" spans="1:20" ht="18.75" customHeight="1" thickBot="1"/>
    <row r="39" spans="1:20">
      <c r="B39" s="81"/>
      <c r="C39" s="82"/>
      <c r="D39" s="83"/>
      <c r="E39" s="84"/>
      <c r="F39" s="84"/>
      <c r="G39" s="83"/>
      <c r="H39" s="83"/>
      <c r="I39" s="2"/>
      <c r="J39" s="2"/>
      <c r="K39" s="2"/>
      <c r="L39" s="2"/>
      <c r="M39" s="2"/>
      <c r="N39" s="2"/>
      <c r="O39" s="2"/>
      <c r="P39" s="2"/>
      <c r="Q39" s="2"/>
      <c r="R39" s="2"/>
      <c r="S39" s="6"/>
    </row>
    <row r="40" spans="1:20">
      <c r="B40" s="85"/>
      <c r="C40" s="60" t="s">
        <v>60</v>
      </c>
      <c r="D40" s="61"/>
      <c r="E40" s="62"/>
      <c r="F40" s="86"/>
      <c r="G40" s="61"/>
      <c r="H40" s="61"/>
      <c r="S40" s="9"/>
    </row>
    <row r="41" spans="1:20">
      <c r="B41" s="85"/>
      <c r="C41" s="87"/>
      <c r="D41" s="61"/>
      <c r="E41" s="62"/>
      <c r="F41" s="86"/>
      <c r="G41" s="61"/>
      <c r="H41" s="61"/>
      <c r="S41" s="9"/>
    </row>
    <row r="42" spans="1:20">
      <c r="B42" s="85"/>
      <c r="C42" s="60"/>
      <c r="D42" s="61"/>
      <c r="E42" s="62"/>
      <c r="F42" s="62"/>
      <c r="G42" s="61"/>
      <c r="H42" s="8"/>
      <c r="I42" s="8"/>
      <c r="J42" s="8"/>
      <c r="K42" s="8"/>
      <c r="L42" s="8"/>
      <c r="M42" s="8"/>
      <c r="N42" s="192" t="str">
        <f>Inflation!$N$5</f>
        <v>Transmission Price Control 2027</v>
      </c>
      <c r="O42" s="188"/>
      <c r="P42" s="188"/>
      <c r="Q42" s="188"/>
      <c r="R42" s="193"/>
      <c r="S42" s="9"/>
    </row>
    <row r="43" spans="1:20">
      <c r="B43" s="88"/>
      <c r="C43" s="63"/>
      <c r="D43" s="62"/>
      <c r="E43" s="62"/>
      <c r="F43" s="62"/>
      <c r="G43" s="62"/>
      <c r="H43" s="64">
        <f>Inflation!$H$6</f>
        <v>-5</v>
      </c>
      <c r="I43" s="64">
        <f>Inflation!$I$6</f>
        <v>-4</v>
      </c>
      <c r="J43" s="64">
        <f>Inflation!$J$6</f>
        <v>-3</v>
      </c>
      <c r="K43" s="64">
        <f>Inflation!$K$6</f>
        <v>-2</v>
      </c>
      <c r="L43" s="64">
        <f>Inflation!$L$6</f>
        <v>-1</v>
      </c>
      <c r="M43" s="41"/>
      <c r="N43" s="64">
        <f>Inflation!$N$6</f>
        <v>1</v>
      </c>
      <c r="O43" s="64">
        <f>Inflation!$O$6</f>
        <v>2</v>
      </c>
      <c r="P43" s="64">
        <f>Inflation!$P$6</f>
        <v>3</v>
      </c>
      <c r="Q43" s="64">
        <f>Inflation!$Q$6</f>
        <v>4</v>
      </c>
      <c r="R43" s="64">
        <f>Inflation!$R$6</f>
        <v>5</v>
      </c>
      <c r="S43" s="9"/>
    </row>
    <row r="44" spans="1:20">
      <c r="B44" s="85"/>
      <c r="C44" s="43"/>
      <c r="D44" s="44"/>
      <c r="E44" s="45"/>
      <c r="F44" s="45"/>
      <c r="G44" s="61"/>
      <c r="H44" s="190" t="str">
        <f>Inflation!$H$7</f>
        <v>GAS
YEAR
2022-23</v>
      </c>
      <c r="I44" s="190" t="str">
        <f>Inflation!$I$7</f>
        <v>GAS
YEAR
2023-24</v>
      </c>
      <c r="J44" s="190" t="str">
        <f>Inflation!$J$7</f>
        <v>GAS
YEAR
2024-25</v>
      </c>
      <c r="K44" s="190" t="str">
        <f>Inflation!$K$7</f>
        <v>GAS
YEAR
2025-26</v>
      </c>
      <c r="L44" s="190" t="str">
        <f>Inflation!$L$7</f>
        <v>GAS
YEAR
2026-27</v>
      </c>
      <c r="M44" s="65"/>
      <c r="N44" s="190" t="str">
        <f>Inflation!$N$7</f>
        <v>GAS
YEAR
2027-28</v>
      </c>
      <c r="O44" s="190" t="str">
        <f>Inflation!$O$7</f>
        <v>GAS
YEAR
2028-29</v>
      </c>
      <c r="P44" s="190" t="str">
        <f>Inflation!$P$7</f>
        <v>GAS
YEAR
2029-30</v>
      </c>
      <c r="Q44" s="190" t="str">
        <f>Inflation!$Q$7</f>
        <v>GAS
YEAR
2030-31</v>
      </c>
      <c r="R44" s="190" t="str">
        <f>Inflation!$R$7</f>
        <v>GAS
YEAR
2031-32</v>
      </c>
      <c r="S44" s="9"/>
    </row>
    <row r="45" spans="1:20">
      <c r="B45" s="85"/>
      <c r="C45" s="47"/>
      <c r="D45" s="48" t="s">
        <v>49</v>
      </c>
      <c r="E45" s="130" t="s">
        <v>50</v>
      </c>
      <c r="F45" s="130" t="s">
        <v>51</v>
      </c>
      <c r="G45" s="61"/>
      <c r="H45" s="186"/>
      <c r="I45" s="186"/>
      <c r="J45" s="186"/>
      <c r="K45" s="186"/>
      <c r="L45" s="186"/>
      <c r="M45" s="65"/>
      <c r="N45" s="186"/>
      <c r="O45" s="186"/>
      <c r="P45" s="186"/>
      <c r="Q45" s="186"/>
      <c r="R45" s="186"/>
      <c r="S45" s="9"/>
    </row>
    <row r="46" spans="1:20">
      <c r="B46" s="85"/>
      <c r="C46" s="49"/>
      <c r="D46" s="50"/>
      <c r="E46" s="51"/>
      <c r="F46" s="51"/>
      <c r="G46" s="61"/>
      <c r="H46" s="191"/>
      <c r="I46" s="191"/>
      <c r="J46" s="191"/>
      <c r="K46" s="191"/>
      <c r="L46" s="191"/>
      <c r="M46" s="66"/>
      <c r="N46" s="191"/>
      <c r="O46" s="191"/>
      <c r="P46" s="191"/>
      <c r="Q46" s="191"/>
      <c r="R46" s="191"/>
      <c r="S46" s="9"/>
    </row>
    <row r="47" spans="1:20">
      <c r="B47" s="89"/>
      <c r="C47" s="67"/>
      <c r="D47" s="67"/>
      <c r="E47" s="67"/>
      <c r="F47" s="67"/>
      <c r="G47" s="67"/>
      <c r="H47" s="67"/>
      <c r="S47" s="9"/>
    </row>
    <row r="48" spans="1:20">
      <c r="B48" s="89"/>
      <c r="C48" s="54" t="s">
        <v>107</v>
      </c>
      <c r="D48" s="71" t="s">
        <v>12</v>
      </c>
      <c r="E48" s="62"/>
      <c r="F48" s="62"/>
      <c r="G48" s="61"/>
      <c r="H48" s="61"/>
      <c r="S48" s="9"/>
    </row>
    <row r="49" spans="2:19">
      <c r="B49" s="89"/>
      <c r="C49" s="57">
        <f>C35+1</f>
        <v>17</v>
      </c>
      <c r="D49" s="58" t="s">
        <v>129</v>
      </c>
      <c r="E49" s="90" t="s">
        <v>56</v>
      </c>
      <c r="F49" s="90">
        <v>1</v>
      </c>
      <c r="G49" s="61"/>
      <c r="H49" s="105"/>
      <c r="I49" s="153"/>
      <c r="J49" s="153"/>
      <c r="K49" s="153"/>
      <c r="L49" s="163">
        <f>'Frontier Shift'!$L$30</f>
        <v>2.1135451561678953E-2</v>
      </c>
      <c r="M49" s="59"/>
      <c r="N49" s="163">
        <f>'Frontier Shift'!$N$30</f>
        <v>2.0268220774132262E-2</v>
      </c>
      <c r="O49" s="163">
        <f>'Frontier Shift'!$O$30</f>
        <v>2.0134022465991497E-2</v>
      </c>
      <c r="P49" s="163">
        <f>'Frontier Shift'!$P$30</f>
        <v>2.0605906547490616E-2</v>
      </c>
      <c r="Q49" s="163">
        <f>'Frontier Shift'!$Q$30</f>
        <v>1.8922248184602308E-2</v>
      </c>
      <c r="R49" s="163">
        <f>'Frontier Shift'!$R$30</f>
        <v>1.8922248184602308E-2</v>
      </c>
      <c r="S49" s="9"/>
    </row>
    <row r="50" spans="2:19">
      <c r="B50" s="91"/>
      <c r="C50" s="57">
        <f>C49+1</f>
        <v>18</v>
      </c>
      <c r="D50" s="92" t="s">
        <v>130</v>
      </c>
      <c r="E50" s="93" t="s">
        <v>56</v>
      </c>
      <c r="F50" s="93">
        <v>1</v>
      </c>
      <c r="G50" s="60"/>
      <c r="H50" s="106"/>
      <c r="I50" s="153"/>
      <c r="J50" s="153"/>
      <c r="K50" s="153"/>
      <c r="L50" s="163">
        <f>'Frontier Shift'!$L$31</f>
        <v>2.1135451561678953E-2</v>
      </c>
      <c r="M50" s="59"/>
      <c r="N50" s="163">
        <f>'Frontier Shift'!$N$31</f>
        <v>4.0975294337398105E-2</v>
      </c>
      <c r="O50" s="163">
        <f>'Frontier Shift'!$O$31</f>
        <v>6.0284319306649792E-2</v>
      </c>
      <c r="P50" s="163">
        <f>'Frontier Shift'!$P$31</f>
        <v>7.9648012804228507E-2</v>
      </c>
      <c r="Q50" s="163">
        <f>'Frontier Shift'!$Q$31</f>
        <v>9.7063141523138774E-2</v>
      </c>
      <c r="R50" s="163">
        <f>'Frontier Shift'!$R$31</f>
        <v>0.11414873685426308</v>
      </c>
      <c r="S50" s="9"/>
    </row>
    <row r="51" spans="2:19" ht="18.75" customHeight="1" thickBot="1">
      <c r="B51" s="94"/>
      <c r="C51" s="95"/>
      <c r="D51" s="95"/>
      <c r="E51" s="95"/>
      <c r="F51" s="95"/>
      <c r="G51" s="95"/>
      <c r="H51" s="95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20"/>
    </row>
    <row r="53" spans="2:19" ht="18.75" customHeight="1" thickBot="1"/>
    <row r="54" spans="2:19">
      <c r="B54" s="3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6"/>
    </row>
    <row r="55" spans="2:19">
      <c r="B55" s="7"/>
      <c r="C55" s="37" t="s">
        <v>158</v>
      </c>
      <c r="S55" s="9"/>
    </row>
    <row r="56" spans="2:19">
      <c r="B56" s="7"/>
      <c r="S56" s="9"/>
    </row>
    <row r="57" spans="2:19">
      <c r="B57" s="7"/>
      <c r="H57" s="8"/>
      <c r="I57" s="8"/>
      <c r="J57" s="8"/>
      <c r="K57" s="8"/>
      <c r="L57" s="8"/>
      <c r="M57" s="8"/>
      <c r="N57" s="192" t="str">
        <f>Inflation!$N$5</f>
        <v>Transmission Price Control 2027</v>
      </c>
      <c r="O57" s="188"/>
      <c r="P57" s="188"/>
      <c r="Q57" s="188"/>
      <c r="R57" s="193"/>
      <c r="S57" s="9"/>
    </row>
    <row r="58" spans="2:19">
      <c r="B58" s="7"/>
      <c r="H58" s="64">
        <f>Inflation!$H$6</f>
        <v>-5</v>
      </c>
      <c r="I58" s="64">
        <f>Inflation!$I$6</f>
        <v>-4</v>
      </c>
      <c r="J58" s="64">
        <f>Inflation!$J$6</f>
        <v>-3</v>
      </c>
      <c r="K58" s="64">
        <f>Inflation!$K$6</f>
        <v>-2</v>
      </c>
      <c r="L58" s="64">
        <f>Inflation!$L$6</f>
        <v>-1</v>
      </c>
      <c r="M58" s="41"/>
      <c r="N58" s="64">
        <f>Inflation!$N$6</f>
        <v>1</v>
      </c>
      <c r="O58" s="64">
        <f>Inflation!$O$6</f>
        <v>2</v>
      </c>
      <c r="P58" s="64">
        <f>Inflation!$P$6</f>
        <v>3</v>
      </c>
      <c r="Q58" s="64">
        <f>Inflation!$Q$6</f>
        <v>4</v>
      </c>
      <c r="R58" s="64">
        <f>Inflation!$R$6</f>
        <v>5</v>
      </c>
      <c r="S58" s="9"/>
    </row>
    <row r="59" spans="2:19">
      <c r="B59" s="7"/>
      <c r="C59" s="69"/>
      <c r="D59" s="44"/>
      <c r="E59" s="45"/>
      <c r="F59" s="45"/>
      <c r="H59" s="190" t="str">
        <f>Inflation!$H$7</f>
        <v>GAS
YEAR
2022-23</v>
      </c>
      <c r="I59" s="190" t="str">
        <f>Inflation!$I$7</f>
        <v>GAS
YEAR
2023-24</v>
      </c>
      <c r="J59" s="190" t="str">
        <f>Inflation!$J$7</f>
        <v>GAS
YEAR
2024-25</v>
      </c>
      <c r="K59" s="190" t="str">
        <f>Inflation!$K$7</f>
        <v>GAS
YEAR
2025-26</v>
      </c>
      <c r="L59" s="190" t="str">
        <f>Inflation!$L$7</f>
        <v>GAS
YEAR
2026-27</v>
      </c>
      <c r="M59" s="65"/>
      <c r="N59" s="190" t="str">
        <f>Inflation!$N$7</f>
        <v>GAS
YEAR
2027-28</v>
      </c>
      <c r="O59" s="190" t="str">
        <f>Inflation!$O$7</f>
        <v>GAS
YEAR
2028-29</v>
      </c>
      <c r="P59" s="190" t="str">
        <f>Inflation!$P$7</f>
        <v>GAS
YEAR
2029-30</v>
      </c>
      <c r="Q59" s="190" t="str">
        <f>Inflation!$Q$7</f>
        <v>GAS
YEAR
2030-31</v>
      </c>
      <c r="R59" s="190" t="str">
        <f>Inflation!$R$7</f>
        <v>GAS
YEAR
2031-32</v>
      </c>
      <c r="S59" s="9"/>
    </row>
    <row r="60" spans="2:19">
      <c r="B60" s="7"/>
      <c r="C60" s="47"/>
      <c r="D60" s="48" t="s">
        <v>49</v>
      </c>
      <c r="E60" s="130" t="s">
        <v>50</v>
      </c>
      <c r="F60" s="130" t="s">
        <v>51</v>
      </c>
      <c r="H60" s="186"/>
      <c r="I60" s="186"/>
      <c r="J60" s="186"/>
      <c r="K60" s="186"/>
      <c r="L60" s="186"/>
      <c r="M60" s="65"/>
      <c r="N60" s="186"/>
      <c r="O60" s="186"/>
      <c r="P60" s="186"/>
      <c r="Q60" s="186"/>
      <c r="R60" s="186"/>
      <c r="S60" s="9"/>
    </row>
    <row r="61" spans="2:19">
      <c r="B61" s="7"/>
      <c r="C61" s="70"/>
      <c r="D61" s="50"/>
      <c r="E61" s="51"/>
      <c r="F61" s="51"/>
      <c r="H61" s="191"/>
      <c r="I61" s="191"/>
      <c r="J61" s="191"/>
      <c r="K61" s="191"/>
      <c r="L61" s="191"/>
      <c r="M61" s="66"/>
      <c r="N61" s="191"/>
      <c r="O61" s="191"/>
      <c r="P61" s="191"/>
      <c r="Q61" s="191"/>
      <c r="R61" s="191"/>
      <c r="S61" s="9"/>
    </row>
    <row r="62" spans="2:19">
      <c r="B62" s="7"/>
      <c r="S62" s="9"/>
    </row>
    <row r="63" spans="2:19">
      <c r="B63" s="7"/>
      <c r="C63" s="54" t="s">
        <v>114</v>
      </c>
      <c r="D63" s="71" t="s">
        <v>124</v>
      </c>
      <c r="E63" s="12"/>
      <c r="F63" s="12"/>
      <c r="G63" s="8"/>
      <c r="H63" s="76"/>
      <c r="I63" s="76"/>
      <c r="J63" s="76"/>
      <c r="K63" s="76"/>
      <c r="L63" s="76"/>
      <c r="M63" s="76"/>
      <c r="N63" s="76"/>
      <c r="O63" s="76"/>
      <c r="P63" s="76"/>
      <c r="Q63" s="76"/>
      <c r="R63" s="76"/>
      <c r="S63" s="9"/>
    </row>
    <row r="64" spans="2:19">
      <c r="B64" s="7"/>
      <c r="C64" s="57">
        <f>C50+1</f>
        <v>19</v>
      </c>
      <c r="D64" s="58" t="s">
        <v>155</v>
      </c>
      <c r="E64" s="57" t="s">
        <v>82</v>
      </c>
      <c r="F64" s="57">
        <v>3</v>
      </c>
      <c r="G64" s="8"/>
      <c r="H64" s="164"/>
      <c r="I64" s="164"/>
      <c r="J64" s="164"/>
      <c r="K64" s="164"/>
      <c r="L64" s="164"/>
      <c r="M64" s="59"/>
      <c r="N64" s="160">
        <f>N35*(1-N$50)</f>
        <v>0</v>
      </c>
      <c r="O64" s="160">
        <f>O35*(1-O$50)</f>
        <v>0</v>
      </c>
      <c r="P64" s="160">
        <f>P35*(1-P$50)</f>
        <v>0</v>
      </c>
      <c r="Q64" s="160">
        <f>Q35*(1-Q$50)</f>
        <v>0</v>
      </c>
      <c r="R64" s="160">
        <f>R35*(1-R$50)</f>
        <v>0</v>
      </c>
      <c r="S64" s="9"/>
    </row>
    <row r="65" spans="2:20" ht="18.75" customHeight="1" thickBot="1">
      <c r="B65" s="18"/>
      <c r="C65" s="96"/>
      <c r="D65" s="97"/>
      <c r="E65" s="96"/>
      <c r="F65" s="96"/>
      <c r="G65" s="98"/>
      <c r="H65" s="165"/>
      <c r="I65" s="165"/>
      <c r="J65" s="165"/>
      <c r="K65" s="165"/>
      <c r="L65" s="165"/>
      <c r="M65" s="98"/>
      <c r="N65" s="165"/>
      <c r="O65" s="165"/>
      <c r="P65" s="165"/>
      <c r="Q65" s="165"/>
      <c r="R65" s="165"/>
      <c r="S65" s="20"/>
    </row>
    <row r="66" spans="2:20">
      <c r="C66" s="101" t="s">
        <v>133</v>
      </c>
      <c r="T66" s="8"/>
    </row>
    <row r="67" spans="2:20"/>
    <row r="68" spans="2:20"/>
    <row r="69" spans="2:20">
      <c r="C69" s="54" t="s">
        <v>134</v>
      </c>
      <c r="D69" s="71" t="s">
        <v>135</v>
      </c>
      <c r="E69" s="56"/>
      <c r="F69" s="8"/>
      <c r="G69" s="8"/>
      <c r="H69" s="39"/>
      <c r="I69" s="39"/>
      <c r="J69" s="39"/>
      <c r="K69" s="39"/>
      <c r="L69" s="39"/>
      <c r="M69" s="39"/>
      <c r="N69" s="39"/>
      <c r="O69" s="39"/>
      <c r="P69" s="39"/>
      <c r="Q69" s="39"/>
      <c r="R69" s="39"/>
    </row>
    <row r="70" spans="2:20">
      <c r="C70" s="57">
        <f>C64+1</f>
        <v>20</v>
      </c>
      <c r="D70" s="58" t="s">
        <v>17</v>
      </c>
      <c r="E70" s="57"/>
      <c r="F70" s="57"/>
      <c r="G70" s="8"/>
      <c r="H70" s="57" t="str">
        <f>IF(H35='Table 1 - Total Costs'!H15, "OK", "Error")</f>
        <v>OK</v>
      </c>
      <c r="I70" s="57" t="str">
        <f>IF(I35='Table 1 - Total Costs'!I15, "OK", "Error")</f>
        <v>OK</v>
      </c>
      <c r="J70" s="57" t="str">
        <f>IF(J35='Table 1 - Total Costs'!J15, "OK", "Error")</f>
        <v>OK</v>
      </c>
      <c r="K70" s="57" t="str">
        <f>IF(K35='Table 1 - Total Costs'!K15, "OK", "Error")</f>
        <v>OK</v>
      </c>
      <c r="L70" s="57" t="str">
        <f>IF(L35='Table 1 - Total Costs'!L15, "OK", "Error")</f>
        <v>OK</v>
      </c>
      <c r="M70" s="108"/>
      <c r="N70" s="57" t="str">
        <f>IF(N35='Table 1 - Total Costs'!N15, "OK", "Error")</f>
        <v>OK</v>
      </c>
      <c r="O70" s="57" t="str">
        <f>IF(O35='Table 1 - Total Costs'!O15, "OK", "Error")</f>
        <v>OK</v>
      </c>
      <c r="P70" s="57" t="str">
        <f>IF(P35='Table 1 - Total Costs'!P15, "OK", "Error")</f>
        <v>OK</v>
      </c>
      <c r="Q70" s="57" t="str">
        <f>IF(Q35='Table 1 - Total Costs'!Q15, "OK", "Error")</f>
        <v>OK</v>
      </c>
      <c r="R70" s="57" t="str">
        <f>IF(R35='Table 1 - Total Costs'!R15, "OK", "Error")</f>
        <v>OK</v>
      </c>
    </row>
    <row r="72" spans="2:20" ht="15.65" hidden="1" customHeight="1"/>
    <row r="73" spans="2:20" ht="15.65" hidden="1" customHeight="1"/>
    <row r="74" spans="2:20" ht="15.65" hidden="1" customHeight="1"/>
    <row r="81" s="129" customFormat="1" hidden="1"/>
    <row r="82" s="129" customFormat="1" hidden="1"/>
    <row r="83" s="129" customFormat="1" hidden="1"/>
    <row r="84" s="129" customFormat="1" hidden="1"/>
    <row r="85" s="129" customFormat="1" hidden="1"/>
    <row r="86" s="129" customFormat="1" hidden="1"/>
    <row r="87" s="129" customFormat="1" hidden="1"/>
    <row r="88" s="129" customFormat="1" hidden="1"/>
    <row r="89" s="129" customFormat="1" hidden="1"/>
    <row r="90" s="129" customFormat="1" hidden="1"/>
    <row r="91" s="129" customFormat="1" hidden="1"/>
    <row r="92" s="129" customFormat="1" hidden="1"/>
    <row r="93" s="129" customFormat="1" hidden="1"/>
    <row r="94" s="129" customFormat="1" hidden="1"/>
    <row r="95" s="129" customFormat="1" hidden="1"/>
    <row r="96" s="129" customFormat="1" hidden="1"/>
    <row r="97" s="129" customFormat="1" hidden="1"/>
    <row r="98" s="129" customFormat="1" hidden="1"/>
  </sheetData>
  <mergeCells count="33">
    <mergeCell ref="Q44:Q46"/>
    <mergeCell ref="Q59:Q61"/>
    <mergeCell ref="O44:O46"/>
    <mergeCell ref="Q7:Q9"/>
    <mergeCell ref="N42:R42"/>
    <mergeCell ref="O7:O9"/>
    <mergeCell ref="N5:R5"/>
    <mergeCell ref="N7:N9"/>
    <mergeCell ref="H59:H61"/>
    <mergeCell ref="P59:P61"/>
    <mergeCell ref="H44:H46"/>
    <mergeCell ref="R59:R61"/>
    <mergeCell ref="J44:J46"/>
    <mergeCell ref="P44:P46"/>
    <mergeCell ref="L7:L9"/>
    <mergeCell ref="R44:R46"/>
    <mergeCell ref="N57:R57"/>
    <mergeCell ref="K44:K46"/>
    <mergeCell ref="R7:R9"/>
    <mergeCell ref="J59:J61"/>
    <mergeCell ref="O59:O61"/>
    <mergeCell ref="P7:P9"/>
    <mergeCell ref="H7:H9"/>
    <mergeCell ref="N44:N46"/>
    <mergeCell ref="J7:J9"/>
    <mergeCell ref="I59:I61"/>
    <mergeCell ref="I44:I46"/>
    <mergeCell ref="K7:K9"/>
    <mergeCell ref="K59:K61"/>
    <mergeCell ref="I7:I9"/>
    <mergeCell ref="L59:L61"/>
    <mergeCell ref="N59:N61"/>
    <mergeCell ref="L44:L46"/>
  </mergeCells>
  <pageMargins left="0.70866141732283472" right="0.70866141732283472" top="0.74803149606299213" bottom="0.74803149606299213" header="0.31496062992125978" footer="0.31496062992125978"/>
  <pageSetup paperSize="8" scale="76" orientation="landscape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autoPageBreaks="0" fitToPage="1"/>
  </sheetPr>
  <dimension ref="A1:T89"/>
  <sheetViews>
    <sheetView showGridLines="0" zoomScaleNormal="100" workbookViewId="0"/>
  </sheetViews>
  <sheetFormatPr defaultColWidth="0" defaultRowHeight="16.5" zeroHeight="1"/>
  <cols>
    <col min="1" max="1" width="1.84375" style="129" customWidth="1"/>
    <col min="2" max="2" width="2.69140625" style="129" customWidth="1"/>
    <col min="3" max="3" width="6.23046875" style="129" customWidth="1"/>
    <col min="4" max="4" width="28.23046875" style="129" customWidth="1"/>
    <col min="5" max="5" width="5.07421875" style="129" customWidth="1"/>
    <col min="6" max="6" width="4.69140625" style="129" customWidth="1"/>
    <col min="7" max="7" width="1.3046875" style="129" customWidth="1"/>
    <col min="8" max="12" width="11" style="129" customWidth="1"/>
    <col min="13" max="13" width="2.3046875" style="129" customWidth="1"/>
    <col min="14" max="18" width="11" style="129" customWidth="1"/>
    <col min="19" max="20" width="2.69140625" style="129" customWidth="1"/>
    <col min="21" max="21" width="8.84375" style="129" hidden="1" customWidth="1"/>
    <col min="22" max="16384" width="8.84375" style="129" hidden="1"/>
  </cols>
  <sheetData>
    <row r="1" spans="2:20" ht="18.75" customHeight="1" thickBot="1"/>
    <row r="2" spans="2:20">
      <c r="B2" s="30"/>
      <c r="C2" s="31"/>
      <c r="D2" s="5"/>
      <c r="E2" s="32"/>
      <c r="F2" s="32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33"/>
      <c r="T2" s="8"/>
    </row>
    <row r="3" spans="2:20">
      <c r="B3" s="34"/>
      <c r="C3" s="10" t="s">
        <v>36</v>
      </c>
      <c r="D3" s="8"/>
      <c r="E3" s="12"/>
      <c r="F3" s="100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36"/>
      <c r="T3" s="8"/>
    </row>
    <row r="4" spans="2:20">
      <c r="B4" s="34"/>
      <c r="C4" s="37" t="s">
        <v>159</v>
      </c>
      <c r="D4" s="8"/>
      <c r="E4" s="12"/>
      <c r="F4" s="100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36"/>
      <c r="T4" s="8"/>
    </row>
    <row r="5" spans="2:20">
      <c r="B5" s="34"/>
      <c r="C5" s="10"/>
      <c r="D5" s="8"/>
      <c r="E5" s="12"/>
      <c r="F5" s="12"/>
      <c r="G5" s="8"/>
      <c r="H5" s="8"/>
      <c r="I5" s="8"/>
      <c r="J5" s="8"/>
      <c r="K5" s="8"/>
      <c r="L5" s="8"/>
      <c r="M5" s="8"/>
      <c r="N5" s="192" t="str">
        <f>Inflation!$N$5</f>
        <v>Transmission Price Control 2027</v>
      </c>
      <c r="O5" s="188"/>
      <c r="P5" s="188"/>
      <c r="Q5" s="188"/>
      <c r="R5" s="193"/>
      <c r="S5" s="36"/>
      <c r="T5" s="8"/>
    </row>
    <row r="6" spans="2:20" s="22" customFormat="1">
      <c r="B6" s="38"/>
      <c r="C6" s="39"/>
      <c r="D6" s="12"/>
      <c r="E6" s="12"/>
      <c r="F6" s="12"/>
      <c r="G6" s="12"/>
      <c r="H6" s="64">
        <f>Inflation!$H$6</f>
        <v>-5</v>
      </c>
      <c r="I6" s="64">
        <f>Inflation!$I$6</f>
        <v>-4</v>
      </c>
      <c r="J6" s="64">
        <f>Inflation!$J$6</f>
        <v>-3</v>
      </c>
      <c r="K6" s="64">
        <f>Inflation!$K$6</f>
        <v>-2</v>
      </c>
      <c r="L6" s="64">
        <f>Inflation!$L$6</f>
        <v>-1</v>
      </c>
      <c r="M6" s="41"/>
      <c r="N6" s="64">
        <f>Inflation!$N$6</f>
        <v>1</v>
      </c>
      <c r="O6" s="64">
        <f>Inflation!$O$6</f>
        <v>2</v>
      </c>
      <c r="P6" s="64">
        <f>Inflation!$P$6</f>
        <v>3</v>
      </c>
      <c r="Q6" s="64">
        <f>Inflation!$Q$6</f>
        <v>4</v>
      </c>
      <c r="R6" s="64">
        <f>Inflation!$R$6</f>
        <v>5</v>
      </c>
      <c r="S6" s="42"/>
      <c r="T6" s="12"/>
    </row>
    <row r="7" spans="2:20">
      <c r="B7" s="34"/>
      <c r="C7" s="43"/>
      <c r="D7" s="44"/>
      <c r="E7" s="45"/>
      <c r="F7" s="45"/>
      <c r="G7" s="8"/>
      <c r="H7" s="190" t="str">
        <f>Inflation!$H$7</f>
        <v>GAS
YEAR
2022-23</v>
      </c>
      <c r="I7" s="190" t="str">
        <f>Inflation!$I$7</f>
        <v>GAS
YEAR
2023-24</v>
      </c>
      <c r="J7" s="190" t="str">
        <f>Inflation!$J$7</f>
        <v>GAS
YEAR
2024-25</v>
      </c>
      <c r="K7" s="190" t="str">
        <f>Inflation!$K$7</f>
        <v>GAS
YEAR
2025-26</v>
      </c>
      <c r="L7" s="190" t="str">
        <f>Inflation!$L$7</f>
        <v>GAS
YEAR
2026-27</v>
      </c>
      <c r="M7" s="65"/>
      <c r="N7" s="190" t="str">
        <f>Inflation!$N$7</f>
        <v>GAS
YEAR
2027-28</v>
      </c>
      <c r="O7" s="190" t="str">
        <f>Inflation!$O$7</f>
        <v>GAS
YEAR
2028-29</v>
      </c>
      <c r="P7" s="190" t="str">
        <f>Inflation!$P$7</f>
        <v>GAS
YEAR
2029-30</v>
      </c>
      <c r="Q7" s="190" t="str">
        <f>Inflation!$Q$7</f>
        <v>GAS
YEAR
2030-31</v>
      </c>
      <c r="R7" s="190" t="str">
        <f>Inflation!$R$7</f>
        <v>GAS
YEAR
2031-32</v>
      </c>
      <c r="S7" s="36"/>
      <c r="T7" s="8"/>
    </row>
    <row r="8" spans="2:20">
      <c r="B8" s="34"/>
      <c r="C8" s="47"/>
      <c r="D8" s="48" t="s">
        <v>49</v>
      </c>
      <c r="E8" s="130" t="s">
        <v>50</v>
      </c>
      <c r="F8" s="130" t="s">
        <v>51</v>
      </c>
      <c r="G8" s="8"/>
      <c r="H8" s="186"/>
      <c r="I8" s="186"/>
      <c r="J8" s="186"/>
      <c r="K8" s="186"/>
      <c r="L8" s="186"/>
      <c r="M8" s="65"/>
      <c r="N8" s="186"/>
      <c r="O8" s="186"/>
      <c r="P8" s="186"/>
      <c r="Q8" s="186"/>
      <c r="R8" s="186"/>
      <c r="S8" s="36"/>
      <c r="T8" s="8"/>
    </row>
    <row r="9" spans="2:20">
      <c r="B9" s="34"/>
      <c r="C9" s="49"/>
      <c r="D9" s="50"/>
      <c r="E9" s="51"/>
      <c r="F9" s="51"/>
      <c r="G9" s="8"/>
      <c r="H9" s="191"/>
      <c r="I9" s="191"/>
      <c r="J9" s="191"/>
      <c r="K9" s="191"/>
      <c r="L9" s="191"/>
      <c r="M9" s="66"/>
      <c r="N9" s="191"/>
      <c r="O9" s="191"/>
      <c r="P9" s="191"/>
      <c r="Q9" s="191"/>
      <c r="R9" s="191"/>
      <c r="S9" s="36"/>
      <c r="T9" s="8"/>
    </row>
    <row r="10" spans="2:20">
      <c r="B10" s="34"/>
      <c r="C10" s="8"/>
      <c r="D10" s="8"/>
      <c r="E10" s="12"/>
      <c r="F10" s="12"/>
      <c r="G10" s="8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6"/>
      <c r="T10" s="8"/>
    </row>
    <row r="11" spans="2:20">
      <c r="B11" s="34"/>
      <c r="C11" s="54" t="s">
        <v>52</v>
      </c>
      <c r="D11" s="55" t="s">
        <v>137</v>
      </c>
      <c r="E11" s="56"/>
      <c r="F11" s="8"/>
      <c r="G11" s="8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6"/>
      <c r="T11" s="8"/>
    </row>
    <row r="12" spans="2:20">
      <c r="B12" s="34"/>
      <c r="C12" s="57">
        <v>1</v>
      </c>
      <c r="D12" s="58" t="s">
        <v>138</v>
      </c>
      <c r="E12" s="57" t="s">
        <v>54</v>
      </c>
      <c r="F12" s="57">
        <v>1</v>
      </c>
      <c r="G12" s="8"/>
      <c r="H12" s="168"/>
      <c r="I12" s="168"/>
      <c r="J12" s="168"/>
      <c r="K12" s="169"/>
      <c r="L12" s="169"/>
      <c r="M12" s="59"/>
      <c r="N12" s="169"/>
      <c r="O12" s="169"/>
      <c r="P12" s="169"/>
      <c r="Q12" s="169"/>
      <c r="R12" s="169"/>
      <c r="S12" s="36"/>
      <c r="T12" s="8"/>
    </row>
    <row r="13" spans="2:20">
      <c r="B13" s="34"/>
      <c r="C13" s="57">
        <f>C12+1</f>
        <v>2</v>
      </c>
      <c r="D13" s="58" t="s">
        <v>139</v>
      </c>
      <c r="E13" s="57" t="s">
        <v>54</v>
      </c>
      <c r="F13" s="57">
        <v>1</v>
      </c>
      <c r="G13" s="8"/>
      <c r="H13" s="168"/>
      <c r="I13" s="168"/>
      <c r="J13" s="168"/>
      <c r="K13" s="169"/>
      <c r="L13" s="169"/>
      <c r="M13" s="59"/>
      <c r="N13" s="169"/>
      <c r="O13" s="169"/>
      <c r="P13" s="169"/>
      <c r="Q13" s="169"/>
      <c r="R13" s="169"/>
      <c r="S13" s="36"/>
      <c r="T13" s="8"/>
    </row>
    <row r="14" spans="2:20">
      <c r="B14" s="34"/>
      <c r="C14" s="57">
        <f>C13+1</f>
        <v>3</v>
      </c>
      <c r="D14" s="58" t="s">
        <v>140</v>
      </c>
      <c r="E14" s="57" t="s">
        <v>54</v>
      </c>
      <c r="F14" s="57">
        <v>1</v>
      </c>
      <c r="G14" s="8"/>
      <c r="H14" s="168"/>
      <c r="I14" s="168"/>
      <c r="J14" s="168"/>
      <c r="K14" s="169"/>
      <c r="L14" s="169"/>
      <c r="M14" s="59"/>
      <c r="N14" s="169"/>
      <c r="O14" s="169"/>
      <c r="P14" s="169"/>
      <c r="Q14" s="169"/>
      <c r="R14" s="169"/>
      <c r="S14" s="36"/>
      <c r="T14" s="8"/>
    </row>
    <row r="15" spans="2:20">
      <c r="B15" s="34"/>
      <c r="C15" s="57">
        <f>C14+1</f>
        <v>4</v>
      </c>
      <c r="D15" s="58" t="s">
        <v>141</v>
      </c>
      <c r="E15" s="57" t="s">
        <v>54</v>
      </c>
      <c r="F15" s="57">
        <v>1</v>
      </c>
      <c r="G15" s="8"/>
      <c r="H15" s="168"/>
      <c r="I15" s="168"/>
      <c r="J15" s="168"/>
      <c r="K15" s="169"/>
      <c r="L15" s="169"/>
      <c r="M15" s="59"/>
      <c r="N15" s="169"/>
      <c r="O15" s="169"/>
      <c r="P15" s="169"/>
      <c r="Q15" s="169"/>
      <c r="R15" s="169"/>
      <c r="S15" s="36"/>
      <c r="T15" s="8"/>
    </row>
    <row r="16" spans="2:20">
      <c r="B16" s="34"/>
      <c r="C16" s="57">
        <f>C15+1</f>
        <v>5</v>
      </c>
      <c r="D16" s="58" t="s">
        <v>142</v>
      </c>
      <c r="E16" s="57" t="s">
        <v>54</v>
      </c>
      <c r="F16" s="57">
        <v>1</v>
      </c>
      <c r="G16" s="8"/>
      <c r="H16" s="168"/>
      <c r="I16" s="168"/>
      <c r="J16" s="168"/>
      <c r="K16" s="169"/>
      <c r="L16" s="169"/>
      <c r="M16" s="59"/>
      <c r="N16" s="169"/>
      <c r="O16" s="169"/>
      <c r="P16" s="169"/>
      <c r="Q16" s="169"/>
      <c r="R16" s="169"/>
      <c r="S16" s="72"/>
      <c r="T16" s="8"/>
    </row>
    <row r="17" spans="1:20">
      <c r="B17" s="34"/>
      <c r="C17" s="57">
        <f>C16+1</f>
        <v>6</v>
      </c>
      <c r="D17" s="58" t="s">
        <v>143</v>
      </c>
      <c r="E17" s="57" t="s">
        <v>54</v>
      </c>
      <c r="F17" s="57">
        <v>1</v>
      </c>
      <c r="G17" s="8"/>
      <c r="H17" s="167">
        <f>SUM(H12:H16)</f>
        <v>0</v>
      </c>
      <c r="I17" s="167">
        <f>SUM(I12:I16)</f>
        <v>0</v>
      </c>
      <c r="J17" s="167">
        <f>SUM(J12:J16)</f>
        <v>0</v>
      </c>
      <c r="K17" s="167">
        <f>SUM(K12:K16)</f>
        <v>0</v>
      </c>
      <c r="L17" s="167">
        <f>SUM(L12:L16)</f>
        <v>0</v>
      </c>
      <c r="M17" s="59"/>
      <c r="N17" s="167">
        <f>SUM(N12:N16)</f>
        <v>0</v>
      </c>
      <c r="O17" s="167">
        <f>SUM(O12:O16)</f>
        <v>0</v>
      </c>
      <c r="P17" s="167">
        <f>SUM(P12:P16)</f>
        <v>0</v>
      </c>
      <c r="Q17" s="167">
        <f>SUM(Q12:Q16)</f>
        <v>0</v>
      </c>
      <c r="R17" s="167">
        <f>SUM(R12:R16)</f>
        <v>0</v>
      </c>
      <c r="S17" s="36"/>
      <c r="T17" s="8"/>
    </row>
    <row r="18" spans="1:20">
      <c r="B18" s="34"/>
      <c r="C18" s="8"/>
      <c r="D18" s="8"/>
      <c r="E18" s="12"/>
      <c r="F18" s="12"/>
      <c r="G18" s="8"/>
      <c r="H18" s="75"/>
      <c r="I18" s="75"/>
      <c r="J18" s="75"/>
      <c r="K18" s="75"/>
      <c r="L18" s="75"/>
      <c r="M18" s="39"/>
      <c r="N18" s="75"/>
      <c r="O18" s="75"/>
      <c r="P18" s="75"/>
      <c r="Q18" s="75"/>
      <c r="R18" s="75"/>
      <c r="S18" s="36"/>
      <c r="T18" s="8"/>
    </row>
    <row r="19" spans="1:20">
      <c r="B19" s="34"/>
      <c r="C19" s="54" t="s">
        <v>70</v>
      </c>
      <c r="D19" s="71" t="s">
        <v>144</v>
      </c>
      <c r="E19" s="12"/>
      <c r="F19" s="12"/>
      <c r="G19" s="8"/>
      <c r="H19" s="76"/>
      <c r="I19" s="76"/>
      <c r="J19" s="76"/>
      <c r="K19" s="76"/>
      <c r="L19" s="76"/>
      <c r="M19" s="76"/>
      <c r="N19" s="76"/>
      <c r="O19" s="76"/>
      <c r="P19" s="76"/>
      <c r="Q19" s="76"/>
      <c r="R19" s="76"/>
      <c r="S19" s="36"/>
      <c r="T19" s="8"/>
    </row>
    <row r="20" spans="1:20">
      <c r="B20" s="34"/>
      <c r="C20" s="57">
        <f>C17+1</f>
        <v>7</v>
      </c>
      <c r="D20" s="58" t="s">
        <v>145</v>
      </c>
      <c r="E20" s="57" t="s">
        <v>82</v>
      </c>
      <c r="F20" s="57">
        <v>3</v>
      </c>
      <c r="G20" s="8"/>
      <c r="H20" s="155"/>
      <c r="I20" s="155"/>
      <c r="J20" s="155"/>
      <c r="K20" s="158"/>
      <c r="L20" s="158"/>
      <c r="M20" s="59"/>
      <c r="N20" s="158"/>
      <c r="O20" s="158"/>
      <c r="P20" s="158"/>
      <c r="Q20" s="158"/>
      <c r="R20" s="158"/>
      <c r="S20" s="36"/>
      <c r="T20" s="8"/>
    </row>
    <row r="21" spans="1:20">
      <c r="B21" s="34"/>
      <c r="C21" s="57">
        <f>C20+1</f>
        <v>8</v>
      </c>
      <c r="D21" s="77" t="s">
        <v>146</v>
      </c>
      <c r="E21" s="57" t="s">
        <v>82</v>
      </c>
      <c r="F21" s="57">
        <v>3</v>
      </c>
      <c r="G21" s="8"/>
      <c r="H21" s="155"/>
      <c r="I21" s="155"/>
      <c r="J21" s="155"/>
      <c r="K21" s="158"/>
      <c r="L21" s="158"/>
      <c r="M21" s="59"/>
      <c r="N21" s="158"/>
      <c r="O21" s="158"/>
      <c r="P21" s="158"/>
      <c r="Q21" s="158"/>
      <c r="R21" s="158"/>
      <c r="S21" s="36"/>
      <c r="T21" s="8"/>
    </row>
    <row r="22" spans="1:20">
      <c r="B22" s="34"/>
      <c r="C22" s="57">
        <f>C21+1</f>
        <v>9</v>
      </c>
      <c r="D22" s="77" t="s">
        <v>147</v>
      </c>
      <c r="E22" s="57" t="s">
        <v>82</v>
      </c>
      <c r="F22" s="57">
        <v>3</v>
      </c>
      <c r="G22" s="8"/>
      <c r="H22" s="155"/>
      <c r="I22" s="155"/>
      <c r="J22" s="155"/>
      <c r="K22" s="158"/>
      <c r="L22" s="158"/>
      <c r="M22" s="59"/>
      <c r="N22" s="158"/>
      <c r="O22" s="158"/>
      <c r="P22" s="158"/>
      <c r="Q22" s="158"/>
      <c r="R22" s="158"/>
      <c r="S22" s="36"/>
      <c r="T22" s="8"/>
    </row>
    <row r="23" spans="1:20">
      <c r="B23" s="34"/>
      <c r="C23" s="57">
        <f>C22+1</f>
        <v>10</v>
      </c>
      <c r="D23" s="77" t="s">
        <v>148</v>
      </c>
      <c r="E23" s="57" t="s">
        <v>82</v>
      </c>
      <c r="F23" s="57">
        <v>3</v>
      </c>
      <c r="G23" s="8"/>
      <c r="H23" s="155"/>
      <c r="I23" s="155"/>
      <c r="J23" s="155"/>
      <c r="K23" s="158"/>
      <c r="L23" s="158"/>
      <c r="M23" s="59"/>
      <c r="N23" s="158"/>
      <c r="O23" s="158"/>
      <c r="P23" s="158"/>
      <c r="Q23" s="158"/>
      <c r="R23" s="158"/>
      <c r="S23" s="36"/>
      <c r="T23" s="8"/>
    </row>
    <row r="24" spans="1:20">
      <c r="B24" s="34"/>
      <c r="C24" s="57">
        <f>C23+1</f>
        <v>11</v>
      </c>
      <c r="D24" s="77" t="s">
        <v>149</v>
      </c>
      <c r="E24" s="57" t="s">
        <v>82</v>
      </c>
      <c r="F24" s="57">
        <v>3</v>
      </c>
      <c r="G24" s="8"/>
      <c r="H24" s="160">
        <f>SUM(H20:H23)</f>
        <v>0</v>
      </c>
      <c r="I24" s="160">
        <f>SUM(I20:I23)</f>
        <v>0</v>
      </c>
      <c r="J24" s="160">
        <f>SUM(J20:J23)</f>
        <v>0</v>
      </c>
      <c r="K24" s="160">
        <f>SUM(K20:K23)</f>
        <v>0</v>
      </c>
      <c r="L24" s="160">
        <f>SUM(L20:L23)</f>
        <v>0</v>
      </c>
      <c r="M24" s="59"/>
      <c r="N24" s="160">
        <f>SUM(N20:N23)</f>
        <v>0</v>
      </c>
      <c r="O24" s="160">
        <f>SUM(O20:O23)</f>
        <v>0</v>
      </c>
      <c r="P24" s="160">
        <f>SUM(P20:P23)</f>
        <v>0</v>
      </c>
      <c r="Q24" s="160">
        <f>SUM(Q20:Q23)</f>
        <v>0</v>
      </c>
      <c r="R24" s="160">
        <f>SUM(R20:R23)</f>
        <v>0</v>
      </c>
      <c r="S24" s="36"/>
      <c r="T24" s="8"/>
    </row>
    <row r="25" spans="1:20">
      <c r="B25" s="34"/>
      <c r="C25" s="8"/>
      <c r="D25" s="8"/>
      <c r="E25" s="12"/>
      <c r="F25" s="12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36"/>
      <c r="T25" s="8"/>
    </row>
    <row r="26" spans="1:20">
      <c r="A26" s="9"/>
      <c r="C26" s="54" t="s">
        <v>73</v>
      </c>
      <c r="D26" s="71" t="s">
        <v>150</v>
      </c>
      <c r="E26" s="12"/>
      <c r="F26" s="12"/>
      <c r="G26" s="8"/>
      <c r="H26" s="76"/>
      <c r="I26" s="76"/>
      <c r="J26" s="76"/>
      <c r="K26" s="76"/>
      <c r="L26" s="76"/>
      <c r="M26" s="76"/>
      <c r="N26" s="76"/>
      <c r="O26" s="76"/>
      <c r="P26" s="76"/>
      <c r="Q26" s="76"/>
      <c r="R26" s="76"/>
      <c r="S26" s="9"/>
      <c r="T26" s="8"/>
    </row>
    <row r="27" spans="1:20">
      <c r="A27" s="9"/>
      <c r="C27" s="57">
        <f>C24+1</f>
        <v>12</v>
      </c>
      <c r="D27" s="58" t="s">
        <v>151</v>
      </c>
      <c r="E27" s="57" t="s">
        <v>82</v>
      </c>
      <c r="F27" s="57">
        <v>3</v>
      </c>
      <c r="G27" s="8"/>
      <c r="H27" s="155"/>
      <c r="I27" s="155"/>
      <c r="J27" s="155"/>
      <c r="K27" s="158"/>
      <c r="L27" s="158"/>
      <c r="M27" s="59"/>
      <c r="N27" s="158"/>
      <c r="O27" s="158"/>
      <c r="P27" s="158"/>
      <c r="Q27" s="158"/>
      <c r="R27" s="158"/>
      <c r="S27" s="9"/>
      <c r="T27" s="8"/>
    </row>
    <row r="28" spans="1:20">
      <c r="A28" s="9"/>
      <c r="C28" s="57">
        <f>C27+1</f>
        <v>13</v>
      </c>
      <c r="D28" s="58" t="s">
        <v>152</v>
      </c>
      <c r="E28" s="57" t="s">
        <v>82</v>
      </c>
      <c r="F28" s="57">
        <v>3</v>
      </c>
      <c r="G28" s="8"/>
      <c r="H28" s="155"/>
      <c r="I28" s="155"/>
      <c r="J28" s="155"/>
      <c r="K28" s="158"/>
      <c r="L28" s="158"/>
      <c r="M28" s="59"/>
      <c r="N28" s="158"/>
      <c r="O28" s="158"/>
      <c r="P28" s="158"/>
      <c r="Q28" s="158"/>
      <c r="R28" s="158"/>
      <c r="S28" s="9"/>
      <c r="T28" s="8"/>
    </row>
    <row r="29" spans="1:20">
      <c r="A29" s="9"/>
      <c r="C29" s="57">
        <f>C28+1</f>
        <v>14</v>
      </c>
      <c r="D29" s="77" t="s">
        <v>153</v>
      </c>
      <c r="E29" s="57" t="s">
        <v>82</v>
      </c>
      <c r="F29" s="57">
        <v>3</v>
      </c>
      <c r="G29" s="8"/>
      <c r="H29" s="160">
        <f>SUM(H27:H28)</f>
        <v>0</v>
      </c>
      <c r="I29" s="160">
        <f>SUM(I27:I28)</f>
        <v>0</v>
      </c>
      <c r="J29" s="160">
        <f>SUM(J27:J28)</f>
        <v>0</v>
      </c>
      <c r="K29" s="160">
        <f>SUM(K27:K28)</f>
        <v>0</v>
      </c>
      <c r="L29" s="160">
        <f>SUM(L27:L28)</f>
        <v>0</v>
      </c>
      <c r="M29" s="59"/>
      <c r="N29" s="160">
        <f>SUM(N27:N28)</f>
        <v>0</v>
      </c>
      <c r="O29" s="160">
        <f>SUM(O27:O28)</f>
        <v>0</v>
      </c>
      <c r="P29" s="160">
        <f>SUM(P27:P28)</f>
        <v>0</v>
      </c>
      <c r="Q29" s="160">
        <f>SUM(Q27:Q28)</f>
        <v>0</v>
      </c>
      <c r="R29" s="160">
        <f>SUM(R27:R28)</f>
        <v>0</v>
      </c>
      <c r="S29" s="9"/>
      <c r="T29" s="8"/>
    </row>
    <row r="30" spans="1:20">
      <c r="A30" s="9"/>
      <c r="S30" s="9"/>
      <c r="T30" s="8"/>
    </row>
    <row r="31" spans="1:20">
      <c r="A31" s="9"/>
      <c r="C31" s="54" t="s">
        <v>75</v>
      </c>
      <c r="D31" s="71" t="s">
        <v>154</v>
      </c>
      <c r="E31" s="12"/>
      <c r="F31" s="12"/>
      <c r="G31" s="8"/>
      <c r="H31" s="76"/>
      <c r="I31" s="76"/>
      <c r="J31" s="76"/>
      <c r="K31" s="76"/>
      <c r="L31" s="76"/>
      <c r="M31" s="76"/>
      <c r="N31" s="76"/>
      <c r="O31" s="76"/>
      <c r="P31" s="76"/>
      <c r="Q31" s="76"/>
      <c r="R31" s="76"/>
      <c r="S31" s="9"/>
      <c r="T31" s="8"/>
    </row>
    <row r="32" spans="1:20">
      <c r="A32" s="9"/>
      <c r="C32" s="57">
        <f>C29+1</f>
        <v>15</v>
      </c>
      <c r="D32" s="58" t="s">
        <v>154</v>
      </c>
      <c r="E32" s="57" t="s">
        <v>82</v>
      </c>
      <c r="F32" s="57">
        <v>3</v>
      </c>
      <c r="G32" s="8"/>
      <c r="H32" s="155"/>
      <c r="I32" s="155"/>
      <c r="J32" s="155"/>
      <c r="K32" s="158"/>
      <c r="L32" s="158"/>
      <c r="M32" s="59"/>
      <c r="N32" s="158"/>
      <c r="O32" s="158"/>
      <c r="P32" s="158"/>
      <c r="Q32" s="158"/>
      <c r="R32" s="158"/>
      <c r="S32" s="9"/>
      <c r="T32" s="8"/>
    </row>
    <row r="33" spans="1:20">
      <c r="A33" s="9"/>
      <c r="S33" s="9"/>
      <c r="T33" s="8"/>
    </row>
    <row r="34" spans="1:20">
      <c r="A34" s="9"/>
      <c r="C34" s="54" t="s">
        <v>99</v>
      </c>
      <c r="D34" s="71" t="s">
        <v>124</v>
      </c>
      <c r="E34" s="12"/>
      <c r="F34" s="12"/>
      <c r="G34" s="8"/>
      <c r="H34" s="76"/>
      <c r="I34" s="76"/>
      <c r="J34" s="76"/>
      <c r="K34" s="76"/>
      <c r="L34" s="76"/>
      <c r="M34" s="76"/>
      <c r="N34" s="76"/>
      <c r="O34" s="76"/>
      <c r="P34" s="76"/>
      <c r="Q34" s="76"/>
      <c r="R34" s="76"/>
      <c r="S34" s="9"/>
      <c r="T34" s="8"/>
    </row>
    <row r="35" spans="1:20">
      <c r="A35" s="9"/>
      <c r="C35" s="57">
        <f>C32+1</f>
        <v>16</v>
      </c>
      <c r="D35" s="58" t="s">
        <v>155</v>
      </c>
      <c r="E35" s="57" t="s">
        <v>82</v>
      </c>
      <c r="F35" s="57">
        <v>3</v>
      </c>
      <c r="G35" s="8"/>
      <c r="H35" s="160">
        <f>SUM(H24,H29,H32)</f>
        <v>0</v>
      </c>
      <c r="I35" s="160">
        <f>SUM(I24,I29,I32)</f>
        <v>0</v>
      </c>
      <c r="J35" s="160">
        <f>SUM(J24,J29,J32)</f>
        <v>0</v>
      </c>
      <c r="K35" s="160">
        <f>SUM(K24,K29,K32)</f>
        <v>0</v>
      </c>
      <c r="L35" s="160">
        <f>SUM(L24,L29,L32)</f>
        <v>0</v>
      </c>
      <c r="M35" s="59"/>
      <c r="N35" s="160">
        <f>SUM(N24,N29,N32)</f>
        <v>0</v>
      </c>
      <c r="O35" s="160">
        <f>SUM(O24,O29,O32)</f>
        <v>0</v>
      </c>
      <c r="P35" s="160">
        <f>SUM(P24,P29,P32)</f>
        <v>0</v>
      </c>
      <c r="Q35" s="160">
        <f>SUM(Q24,Q29,Q32)</f>
        <v>0</v>
      </c>
      <c r="R35" s="160">
        <f>SUM(R24,R29,R32)</f>
        <v>0</v>
      </c>
      <c r="S35" s="9"/>
      <c r="T35" s="8"/>
    </row>
    <row r="36" spans="1:20" ht="18.75" customHeight="1" thickBot="1">
      <c r="A36" s="9"/>
      <c r="B36" s="18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20"/>
      <c r="T36" s="8"/>
    </row>
    <row r="38" spans="1:20" ht="18.75" customHeight="1" thickBot="1"/>
    <row r="39" spans="1:20">
      <c r="B39" s="81"/>
      <c r="C39" s="82"/>
      <c r="D39" s="83"/>
      <c r="E39" s="84"/>
      <c r="F39" s="84"/>
      <c r="G39" s="83"/>
      <c r="H39" s="83"/>
      <c r="I39" s="2"/>
      <c r="J39" s="2"/>
      <c r="K39" s="2"/>
      <c r="L39" s="2"/>
      <c r="M39" s="2"/>
      <c r="N39" s="2"/>
      <c r="O39" s="2"/>
      <c r="P39" s="2"/>
      <c r="Q39" s="2"/>
      <c r="R39" s="2"/>
      <c r="S39" s="6"/>
    </row>
    <row r="40" spans="1:20">
      <c r="B40" s="85"/>
      <c r="C40" s="60" t="s">
        <v>60</v>
      </c>
      <c r="D40" s="61"/>
      <c r="E40" s="62"/>
      <c r="F40" s="86"/>
      <c r="G40" s="61"/>
      <c r="H40" s="61"/>
      <c r="S40" s="9"/>
    </row>
    <row r="41" spans="1:20">
      <c r="B41" s="85"/>
      <c r="C41" s="87"/>
      <c r="D41" s="61"/>
      <c r="E41" s="62"/>
      <c r="F41" s="86"/>
      <c r="G41" s="61"/>
      <c r="H41" s="61"/>
      <c r="S41" s="9"/>
    </row>
    <row r="42" spans="1:20">
      <c r="B42" s="85"/>
      <c r="C42" s="60"/>
      <c r="D42" s="61"/>
      <c r="E42" s="62"/>
      <c r="F42" s="62"/>
      <c r="G42" s="61"/>
      <c r="H42" s="8"/>
      <c r="I42" s="8"/>
      <c r="J42" s="8"/>
      <c r="K42" s="8"/>
      <c r="L42" s="8"/>
      <c r="M42" s="8"/>
      <c r="N42" s="192" t="str">
        <f>Inflation!$N$5</f>
        <v>Transmission Price Control 2027</v>
      </c>
      <c r="O42" s="188"/>
      <c r="P42" s="188"/>
      <c r="Q42" s="188"/>
      <c r="R42" s="193"/>
      <c r="S42" s="9"/>
    </row>
    <row r="43" spans="1:20">
      <c r="B43" s="88"/>
      <c r="C43" s="63"/>
      <c r="D43" s="62"/>
      <c r="E43" s="62"/>
      <c r="F43" s="62"/>
      <c r="G43" s="62"/>
      <c r="H43" s="64">
        <f>Inflation!$H$6</f>
        <v>-5</v>
      </c>
      <c r="I43" s="64">
        <f>Inflation!$I$6</f>
        <v>-4</v>
      </c>
      <c r="J43" s="64">
        <f>Inflation!$J$6</f>
        <v>-3</v>
      </c>
      <c r="K43" s="64">
        <f>Inflation!$K$6</f>
        <v>-2</v>
      </c>
      <c r="L43" s="64">
        <f>Inflation!$L$6</f>
        <v>-1</v>
      </c>
      <c r="M43" s="41"/>
      <c r="N43" s="64">
        <f>Inflation!$N$6</f>
        <v>1</v>
      </c>
      <c r="O43" s="64">
        <f>Inflation!$O$6</f>
        <v>2</v>
      </c>
      <c r="P43" s="64">
        <f>Inflation!$P$6</f>
        <v>3</v>
      </c>
      <c r="Q43" s="64">
        <f>Inflation!$Q$6</f>
        <v>4</v>
      </c>
      <c r="R43" s="64">
        <f>Inflation!$R$6</f>
        <v>5</v>
      </c>
      <c r="S43" s="9"/>
    </row>
    <row r="44" spans="1:20">
      <c r="B44" s="85"/>
      <c r="C44" s="43"/>
      <c r="D44" s="44"/>
      <c r="E44" s="45"/>
      <c r="F44" s="45"/>
      <c r="G44" s="61"/>
      <c r="H44" s="190" t="str">
        <f>Inflation!$H$7</f>
        <v>GAS
YEAR
2022-23</v>
      </c>
      <c r="I44" s="190" t="str">
        <f>Inflation!$I$7</f>
        <v>GAS
YEAR
2023-24</v>
      </c>
      <c r="J44" s="190" t="str">
        <f>Inflation!$J$7</f>
        <v>GAS
YEAR
2024-25</v>
      </c>
      <c r="K44" s="190" t="str">
        <f>Inflation!$K$7</f>
        <v>GAS
YEAR
2025-26</v>
      </c>
      <c r="L44" s="190" t="str">
        <f>Inflation!$L$7</f>
        <v>GAS
YEAR
2026-27</v>
      </c>
      <c r="M44" s="65"/>
      <c r="N44" s="190" t="str">
        <f>Inflation!$N$7</f>
        <v>GAS
YEAR
2027-28</v>
      </c>
      <c r="O44" s="190" t="str">
        <f>Inflation!$O$7</f>
        <v>GAS
YEAR
2028-29</v>
      </c>
      <c r="P44" s="190" t="str">
        <f>Inflation!$P$7</f>
        <v>GAS
YEAR
2029-30</v>
      </c>
      <c r="Q44" s="190" t="str">
        <f>Inflation!$Q$7</f>
        <v>GAS
YEAR
2030-31</v>
      </c>
      <c r="R44" s="190" t="str">
        <f>Inflation!$R$7</f>
        <v>GAS
YEAR
2031-32</v>
      </c>
      <c r="S44" s="9"/>
    </row>
    <row r="45" spans="1:20">
      <c r="B45" s="85"/>
      <c r="C45" s="47"/>
      <c r="D45" s="48" t="s">
        <v>49</v>
      </c>
      <c r="E45" s="130" t="s">
        <v>50</v>
      </c>
      <c r="F45" s="130" t="s">
        <v>51</v>
      </c>
      <c r="G45" s="61"/>
      <c r="H45" s="186"/>
      <c r="I45" s="186"/>
      <c r="J45" s="186"/>
      <c r="K45" s="186"/>
      <c r="L45" s="186"/>
      <c r="M45" s="65"/>
      <c r="N45" s="186"/>
      <c r="O45" s="186"/>
      <c r="P45" s="186"/>
      <c r="Q45" s="186"/>
      <c r="R45" s="186"/>
      <c r="S45" s="9"/>
    </row>
    <row r="46" spans="1:20">
      <c r="B46" s="85"/>
      <c r="C46" s="49"/>
      <c r="D46" s="50"/>
      <c r="E46" s="51"/>
      <c r="F46" s="51"/>
      <c r="G46" s="61"/>
      <c r="H46" s="191"/>
      <c r="I46" s="191"/>
      <c r="J46" s="191"/>
      <c r="K46" s="191"/>
      <c r="L46" s="191"/>
      <c r="M46" s="66"/>
      <c r="N46" s="191"/>
      <c r="O46" s="191"/>
      <c r="P46" s="191"/>
      <c r="Q46" s="191"/>
      <c r="R46" s="191"/>
      <c r="S46" s="9"/>
    </row>
    <row r="47" spans="1:20">
      <c r="B47" s="89"/>
      <c r="C47" s="67"/>
      <c r="D47" s="67"/>
      <c r="E47" s="67"/>
      <c r="F47" s="67"/>
      <c r="G47" s="67"/>
      <c r="H47" s="67"/>
      <c r="S47" s="9"/>
    </row>
    <row r="48" spans="1:20">
      <c r="B48" s="89"/>
      <c r="C48" s="54" t="s">
        <v>107</v>
      </c>
      <c r="D48" s="71" t="s">
        <v>12</v>
      </c>
      <c r="E48" s="62"/>
      <c r="F48" s="62"/>
      <c r="G48" s="61"/>
      <c r="H48" s="61"/>
      <c r="S48" s="9"/>
    </row>
    <row r="49" spans="2:19">
      <c r="B49" s="89"/>
      <c r="C49" s="57">
        <f>C35+1</f>
        <v>17</v>
      </c>
      <c r="D49" s="58" t="s">
        <v>129</v>
      </c>
      <c r="E49" s="90" t="s">
        <v>56</v>
      </c>
      <c r="F49" s="90">
        <v>1</v>
      </c>
      <c r="G49" s="61"/>
      <c r="H49" s="105"/>
      <c r="I49" s="153"/>
      <c r="J49" s="153"/>
      <c r="K49" s="153"/>
      <c r="L49" s="163">
        <f>'Frontier Shift'!$L$30</f>
        <v>2.1135451561678953E-2</v>
      </c>
      <c r="M49" s="59"/>
      <c r="N49" s="163">
        <f>'Frontier Shift'!$N$30</f>
        <v>2.0268220774132262E-2</v>
      </c>
      <c r="O49" s="163">
        <f>'Frontier Shift'!$O$30</f>
        <v>2.0134022465991497E-2</v>
      </c>
      <c r="P49" s="163">
        <f>'Frontier Shift'!$P$30</f>
        <v>2.0605906547490616E-2</v>
      </c>
      <c r="Q49" s="163">
        <f>'Frontier Shift'!$Q$30</f>
        <v>1.8922248184602308E-2</v>
      </c>
      <c r="R49" s="163">
        <f>'Frontier Shift'!$R$30</f>
        <v>1.8922248184602308E-2</v>
      </c>
      <c r="S49" s="9"/>
    </row>
    <row r="50" spans="2:19">
      <c r="B50" s="91"/>
      <c r="C50" s="57">
        <f>C49+1</f>
        <v>18</v>
      </c>
      <c r="D50" s="92" t="s">
        <v>130</v>
      </c>
      <c r="E50" s="93" t="s">
        <v>56</v>
      </c>
      <c r="F50" s="93">
        <v>1</v>
      </c>
      <c r="G50" s="60"/>
      <c r="H50" s="106"/>
      <c r="I50" s="153"/>
      <c r="J50" s="153"/>
      <c r="K50" s="153"/>
      <c r="L50" s="163">
        <f>'Frontier Shift'!$L$31</f>
        <v>2.1135451561678953E-2</v>
      </c>
      <c r="M50" s="59"/>
      <c r="N50" s="163">
        <f>'Frontier Shift'!$N$31</f>
        <v>4.0975294337398105E-2</v>
      </c>
      <c r="O50" s="163">
        <f>'Frontier Shift'!$O$31</f>
        <v>6.0284319306649792E-2</v>
      </c>
      <c r="P50" s="163">
        <f>'Frontier Shift'!$P$31</f>
        <v>7.9648012804228507E-2</v>
      </c>
      <c r="Q50" s="163">
        <f>'Frontier Shift'!$Q$31</f>
        <v>9.7063141523138774E-2</v>
      </c>
      <c r="R50" s="163">
        <f>'Frontier Shift'!$R$31</f>
        <v>0.11414873685426308</v>
      </c>
      <c r="S50" s="9"/>
    </row>
    <row r="51" spans="2:19" ht="18.75" customHeight="1" thickBot="1">
      <c r="B51" s="94"/>
      <c r="C51" s="95"/>
      <c r="D51" s="95"/>
      <c r="E51" s="95"/>
      <c r="F51" s="95"/>
      <c r="G51" s="95"/>
      <c r="H51" s="95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20"/>
    </row>
    <row r="53" spans="2:19" ht="18.75" customHeight="1" thickBot="1"/>
    <row r="54" spans="2:19">
      <c r="B54" s="3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6"/>
    </row>
    <row r="55" spans="2:19">
      <c r="B55" s="7"/>
      <c r="C55" s="37" t="s">
        <v>160</v>
      </c>
      <c r="S55" s="9"/>
    </row>
    <row r="56" spans="2:19">
      <c r="B56" s="7"/>
      <c r="S56" s="9"/>
    </row>
    <row r="57" spans="2:19">
      <c r="B57" s="7"/>
      <c r="H57" s="8"/>
      <c r="I57" s="8"/>
      <c r="J57" s="8"/>
      <c r="K57" s="8"/>
      <c r="L57" s="8"/>
      <c r="M57" s="8"/>
      <c r="N57" s="192" t="str">
        <f>Inflation!$N$5</f>
        <v>Transmission Price Control 2027</v>
      </c>
      <c r="O57" s="188"/>
      <c r="P57" s="188"/>
      <c r="Q57" s="188"/>
      <c r="R57" s="193"/>
      <c r="S57" s="9"/>
    </row>
    <row r="58" spans="2:19">
      <c r="B58" s="7"/>
      <c r="H58" s="64">
        <f>Inflation!$H$6</f>
        <v>-5</v>
      </c>
      <c r="I58" s="64">
        <f>Inflation!$I$6</f>
        <v>-4</v>
      </c>
      <c r="J58" s="64">
        <f>Inflation!$J$6</f>
        <v>-3</v>
      </c>
      <c r="K58" s="64">
        <f>Inflation!$K$6</f>
        <v>-2</v>
      </c>
      <c r="L58" s="64">
        <f>Inflation!$L$6</f>
        <v>-1</v>
      </c>
      <c r="M58" s="41"/>
      <c r="N58" s="64">
        <f>Inflation!$N$6</f>
        <v>1</v>
      </c>
      <c r="O58" s="64">
        <f>Inflation!$O$6</f>
        <v>2</v>
      </c>
      <c r="P58" s="64">
        <f>Inflation!$P$6</f>
        <v>3</v>
      </c>
      <c r="Q58" s="64">
        <f>Inflation!$Q$6</f>
        <v>4</v>
      </c>
      <c r="R58" s="64">
        <f>Inflation!$R$6</f>
        <v>5</v>
      </c>
      <c r="S58" s="9"/>
    </row>
    <row r="59" spans="2:19">
      <c r="B59" s="7"/>
      <c r="C59" s="43"/>
      <c r="D59" s="44"/>
      <c r="E59" s="45"/>
      <c r="F59" s="45"/>
      <c r="H59" s="190" t="str">
        <f>Inflation!$H$7</f>
        <v>GAS
YEAR
2022-23</v>
      </c>
      <c r="I59" s="190" t="str">
        <f>Inflation!$I$7</f>
        <v>GAS
YEAR
2023-24</v>
      </c>
      <c r="J59" s="190" t="str">
        <f>Inflation!$J$7</f>
        <v>GAS
YEAR
2024-25</v>
      </c>
      <c r="K59" s="190" t="str">
        <f>Inflation!$K$7</f>
        <v>GAS
YEAR
2025-26</v>
      </c>
      <c r="L59" s="190" t="str">
        <f>Inflation!$L$7</f>
        <v>GAS
YEAR
2026-27</v>
      </c>
      <c r="M59" s="65"/>
      <c r="N59" s="190" t="str">
        <f>Inflation!$N$7</f>
        <v>GAS
YEAR
2027-28</v>
      </c>
      <c r="O59" s="190" t="str">
        <f>Inflation!$O$7</f>
        <v>GAS
YEAR
2028-29</v>
      </c>
      <c r="P59" s="190" t="str">
        <f>Inflation!$P$7</f>
        <v>GAS
YEAR
2029-30</v>
      </c>
      <c r="Q59" s="190" t="str">
        <f>Inflation!$Q$7</f>
        <v>GAS
YEAR
2030-31</v>
      </c>
      <c r="R59" s="190" t="str">
        <f>Inflation!$R$7</f>
        <v>GAS
YEAR
2031-32</v>
      </c>
      <c r="S59" s="9"/>
    </row>
    <row r="60" spans="2:19">
      <c r="B60" s="7"/>
      <c r="C60" s="47"/>
      <c r="D60" s="48" t="s">
        <v>49</v>
      </c>
      <c r="E60" s="130" t="s">
        <v>50</v>
      </c>
      <c r="F60" s="130" t="s">
        <v>51</v>
      </c>
      <c r="H60" s="186"/>
      <c r="I60" s="186"/>
      <c r="J60" s="186"/>
      <c r="K60" s="186"/>
      <c r="L60" s="186"/>
      <c r="M60" s="65"/>
      <c r="N60" s="186"/>
      <c r="O60" s="186"/>
      <c r="P60" s="186"/>
      <c r="Q60" s="186"/>
      <c r="R60" s="186"/>
      <c r="S60" s="9"/>
    </row>
    <row r="61" spans="2:19">
      <c r="B61" s="7"/>
      <c r="C61" s="49"/>
      <c r="D61" s="50"/>
      <c r="E61" s="51"/>
      <c r="F61" s="51"/>
      <c r="H61" s="191"/>
      <c r="I61" s="191"/>
      <c r="J61" s="191"/>
      <c r="K61" s="191"/>
      <c r="L61" s="191"/>
      <c r="M61" s="66"/>
      <c r="N61" s="191"/>
      <c r="O61" s="191"/>
      <c r="P61" s="191"/>
      <c r="Q61" s="191"/>
      <c r="R61" s="191"/>
      <c r="S61" s="9"/>
    </row>
    <row r="62" spans="2:19">
      <c r="B62" s="7"/>
      <c r="S62" s="9"/>
    </row>
    <row r="63" spans="2:19">
      <c r="B63" s="7"/>
      <c r="C63" s="54" t="s">
        <v>114</v>
      </c>
      <c r="D63" s="71" t="s">
        <v>124</v>
      </c>
      <c r="E63" s="12"/>
      <c r="F63" s="12"/>
      <c r="G63" s="8"/>
      <c r="H63" s="76"/>
      <c r="I63" s="76"/>
      <c r="J63" s="76"/>
      <c r="K63" s="76"/>
      <c r="L63" s="76"/>
      <c r="M63" s="76"/>
      <c r="N63" s="76"/>
      <c r="O63" s="76"/>
      <c r="P63" s="76"/>
      <c r="Q63" s="76"/>
      <c r="R63" s="76"/>
      <c r="S63" s="9"/>
    </row>
    <row r="64" spans="2:19">
      <c r="B64" s="7"/>
      <c r="C64" s="57">
        <f>C50+1</f>
        <v>19</v>
      </c>
      <c r="D64" s="58" t="s">
        <v>155</v>
      </c>
      <c r="E64" s="57" t="s">
        <v>82</v>
      </c>
      <c r="F64" s="57">
        <v>3</v>
      </c>
      <c r="G64" s="8"/>
      <c r="H64" s="164"/>
      <c r="I64" s="164"/>
      <c r="J64" s="164"/>
      <c r="K64" s="164"/>
      <c r="L64" s="164"/>
      <c r="M64" s="59"/>
      <c r="N64" s="160">
        <f>N35*(1-N$50)</f>
        <v>0</v>
      </c>
      <c r="O64" s="160">
        <f>O35*(1-O$50)</f>
        <v>0</v>
      </c>
      <c r="P64" s="160">
        <f>P35*(1-P$50)</f>
        <v>0</v>
      </c>
      <c r="Q64" s="160">
        <f>Q35*(1-Q$50)</f>
        <v>0</v>
      </c>
      <c r="R64" s="160">
        <f>R35*(1-R$50)</f>
        <v>0</v>
      </c>
      <c r="S64" s="9"/>
    </row>
    <row r="65" spans="2:20" ht="18.75" customHeight="1" thickBot="1">
      <c r="B65" s="18"/>
      <c r="C65" s="96"/>
      <c r="D65" s="97"/>
      <c r="E65" s="96"/>
      <c r="F65" s="96"/>
      <c r="G65" s="98"/>
      <c r="H65" s="165"/>
      <c r="I65" s="165"/>
      <c r="J65" s="165"/>
      <c r="K65" s="165"/>
      <c r="L65" s="165"/>
      <c r="M65" s="98"/>
      <c r="N65" s="165"/>
      <c r="O65" s="165"/>
      <c r="P65" s="165"/>
      <c r="Q65" s="165"/>
      <c r="R65" s="165"/>
      <c r="S65" s="20"/>
    </row>
    <row r="66" spans="2:20">
      <c r="C66" s="101" t="s">
        <v>133</v>
      </c>
      <c r="T66" s="8"/>
    </row>
    <row r="67" spans="2:20"/>
    <row r="68" spans="2:20"/>
    <row r="69" spans="2:20">
      <c r="C69" s="54" t="s">
        <v>134</v>
      </c>
      <c r="D69" s="71" t="s">
        <v>135</v>
      </c>
      <c r="E69" s="56"/>
      <c r="F69" s="8"/>
      <c r="G69" s="8"/>
      <c r="H69" s="39"/>
      <c r="I69" s="39"/>
      <c r="J69" s="39"/>
      <c r="K69" s="39"/>
      <c r="L69" s="39"/>
      <c r="M69" s="39"/>
      <c r="N69" s="39"/>
      <c r="O69" s="39"/>
      <c r="P69" s="39"/>
      <c r="Q69" s="39"/>
      <c r="R69" s="39"/>
    </row>
    <row r="70" spans="2:20">
      <c r="C70" s="57">
        <f>C64+1</f>
        <v>20</v>
      </c>
      <c r="D70" s="58" t="s">
        <v>18</v>
      </c>
      <c r="E70" s="57"/>
      <c r="F70" s="57"/>
      <c r="G70" s="8"/>
      <c r="H70" s="57" t="str">
        <f>IF(H35='Table 1 - Total Costs'!H26, "OK", "Error")</f>
        <v>OK</v>
      </c>
      <c r="I70" s="57" t="str">
        <f>IF(I35='Table 1 - Total Costs'!I26, "OK", "Error")</f>
        <v>OK</v>
      </c>
      <c r="J70" s="57" t="str">
        <f>IF(J35='Table 1 - Total Costs'!J26, "OK", "Error")</f>
        <v>OK</v>
      </c>
      <c r="K70" s="57" t="str">
        <f>IF(K35='Table 1 - Total Costs'!K26, "OK", "Error")</f>
        <v>OK</v>
      </c>
      <c r="L70" s="57" t="str">
        <f>IF(L35='Table 1 - Total Costs'!L26, "OK", "Error")</f>
        <v>OK</v>
      </c>
      <c r="M70" s="108"/>
      <c r="N70" s="57" t="str">
        <f>IF(N35='Table 1 - Total Costs'!N26, "OK", "Error")</f>
        <v>OK</v>
      </c>
      <c r="O70" s="57" t="str">
        <f>IF(O35='Table 1 - Total Costs'!O26, "OK", "Error")</f>
        <v>OK</v>
      </c>
      <c r="P70" s="57" t="str">
        <f>IF(P35='Table 1 - Total Costs'!P26, "OK", "Error")</f>
        <v>OK</v>
      </c>
      <c r="Q70" s="57" t="str">
        <f>IF(Q35='Table 1 - Total Costs'!Q26, "OK", "Error")</f>
        <v>OK</v>
      </c>
      <c r="R70" s="57" t="str">
        <f>IF(R35='Table 1 - Total Costs'!R26, "OK", "Error")</f>
        <v>OK</v>
      </c>
    </row>
    <row r="81" s="129" customFormat="1" hidden="1"/>
    <row r="82" s="129" customFormat="1" hidden="1"/>
    <row r="83" s="129" customFormat="1" hidden="1"/>
    <row r="84" s="129" customFormat="1" hidden="1"/>
    <row r="85" s="129" customFormat="1" hidden="1"/>
    <row r="86" s="129" customFormat="1" hidden="1"/>
    <row r="87" s="129" customFormat="1" hidden="1"/>
    <row r="88" s="129" customFormat="1" hidden="1"/>
    <row r="89" s="129" customFormat="1" hidden="1"/>
  </sheetData>
  <mergeCells count="33">
    <mergeCell ref="Q44:Q46"/>
    <mergeCell ref="Q59:Q61"/>
    <mergeCell ref="O44:O46"/>
    <mergeCell ref="Q7:Q9"/>
    <mergeCell ref="N42:R42"/>
    <mergeCell ref="O7:O9"/>
    <mergeCell ref="N5:R5"/>
    <mergeCell ref="N7:N9"/>
    <mergeCell ref="H59:H61"/>
    <mergeCell ref="P59:P61"/>
    <mergeCell ref="H44:H46"/>
    <mergeCell ref="R59:R61"/>
    <mergeCell ref="J44:J46"/>
    <mergeCell ref="P44:P46"/>
    <mergeCell ref="L7:L9"/>
    <mergeCell ref="R44:R46"/>
    <mergeCell ref="N57:R57"/>
    <mergeCell ref="K44:K46"/>
    <mergeCell ref="R7:R9"/>
    <mergeCell ref="J59:J61"/>
    <mergeCell ref="P7:P9"/>
    <mergeCell ref="O59:O61"/>
    <mergeCell ref="H7:H9"/>
    <mergeCell ref="N44:N46"/>
    <mergeCell ref="J7:J9"/>
    <mergeCell ref="I59:I61"/>
    <mergeCell ref="I44:I46"/>
    <mergeCell ref="K7:K9"/>
    <mergeCell ref="K59:K61"/>
    <mergeCell ref="I7:I9"/>
    <mergeCell ref="L59:L61"/>
    <mergeCell ref="N59:N61"/>
    <mergeCell ref="L44:L46"/>
  </mergeCells>
  <pageMargins left="0.70866141732283472" right="0.70866141732283472" top="0.74803149606299213" bottom="0.74803149606299213" header="0.31496062992125978" footer="0.31496062992125978"/>
  <pageSetup paperSize="8" scale="76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17</vt:i4>
      </vt:variant>
    </vt:vector>
  </HeadingPairs>
  <TitlesOfParts>
    <vt:vector size="35" baseType="lpstr">
      <vt:lpstr>Index</vt:lpstr>
      <vt:lpstr>Key </vt:lpstr>
      <vt:lpstr>Change Log</vt:lpstr>
      <vt:lpstr>Inflation</vt:lpstr>
      <vt:lpstr>Frontier Shift</vt:lpstr>
      <vt:lpstr>Table 1 - Total Costs</vt:lpstr>
      <vt:lpstr>Table 2 - Staff </vt:lpstr>
      <vt:lpstr>Table 2a - Support Staff</vt:lpstr>
      <vt:lpstr>Table 2b - Eng Staff </vt:lpstr>
      <vt:lpstr>Table 2c - GMO Staff</vt:lpstr>
      <vt:lpstr>Table 3 - Admin</vt:lpstr>
      <vt:lpstr>Table 4 - Maintenance</vt:lpstr>
      <vt:lpstr>Table 5 - Uncontrollable</vt:lpstr>
      <vt:lpstr>Table 6 - Repex</vt:lpstr>
      <vt:lpstr>Table 7 - Assets</vt:lpstr>
      <vt:lpstr>Table 8 - Cost of Capital</vt:lpstr>
      <vt:lpstr>Table 9 - Carbon Reporting</vt:lpstr>
      <vt:lpstr>Table 10 - Energy Transition</vt:lpstr>
      <vt:lpstr>'Frontier Shift'!Print_Area</vt:lpstr>
      <vt:lpstr>Index!Print_Area</vt:lpstr>
      <vt:lpstr>Inflation!Print_Area</vt:lpstr>
      <vt:lpstr>'Key '!Print_Area</vt:lpstr>
      <vt:lpstr>'Table 1 - Total Costs'!Print_Area</vt:lpstr>
      <vt:lpstr>'Table 10 - Energy Transition'!Print_Area</vt:lpstr>
      <vt:lpstr>'Table 2 - Staff '!Print_Area</vt:lpstr>
      <vt:lpstr>'Table 2a - Support Staff'!Print_Area</vt:lpstr>
      <vt:lpstr>'Table 2b - Eng Staff '!Print_Area</vt:lpstr>
      <vt:lpstr>'Table 2c - GMO Staff'!Print_Area</vt:lpstr>
      <vt:lpstr>'Table 3 - Admin'!Print_Area</vt:lpstr>
      <vt:lpstr>'Table 4 - Maintenance'!Print_Area</vt:lpstr>
      <vt:lpstr>'Table 5 - Uncontrollable'!Print_Area</vt:lpstr>
      <vt:lpstr>'Table 6 - Repex'!Print_Area</vt:lpstr>
      <vt:lpstr>'Table 7 - Assets'!Print_Area</vt:lpstr>
      <vt:lpstr>'Table 8 - Cost of Capital'!Print_Area</vt:lpstr>
      <vt:lpstr>'Table 9 - Carbon Reporting'!Print_Area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ROBERTD</dc:creator>
  <cp:keywords/>
  <dc:description/>
  <cp:lastModifiedBy>Kerr, Ciaran</cp:lastModifiedBy>
  <cp:revision/>
  <dcterms:created xsi:type="dcterms:W3CDTF">1999-09-27T08:22:29Z</dcterms:created>
  <dcterms:modified xsi:type="dcterms:W3CDTF">2026-02-25T13:52:34Z</dcterms:modified>
  <cp:category/>
  <cp:contentStatus/>
</cp:coreProperties>
</file>