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codeName="ThisWorkbook"/>
  <mc:AlternateContent xmlns:mc="http://schemas.openxmlformats.org/markup-compatibility/2006">
    <mc:Choice Requires="x15">
      <x15ac:absPath xmlns:x15ac="http://schemas.microsoft.com/office/spreadsheetml/2010/11/ac" url="https://cepalondon.sharepoint.com/projectslive/PT835_NIAUR_PC21_Efficiency_Advice/Shared Documents/Workorder10_Information_Request/"/>
    </mc:Choice>
  </mc:AlternateContent>
  <xr:revisionPtr revIDLastSave="1" documentId="8_{23C587EF-9CAB-4C1C-9DD7-C7715E35CCC5}" xr6:coauthVersionLast="40" xr6:coauthVersionMax="40" xr10:uidLastSave="{6DDAE939-AC4B-4DA1-8EC8-3FC412B08D44}"/>
  <bookViews>
    <workbookView xWindow="0" yWindow="0" windowWidth="15200" windowHeight="6560" xr2:uid="{00000000-000D-0000-FFFF-FFFF00000000}"/>
  </bookViews>
  <sheets>
    <sheet name="Cover" sheetId="32" r:id="rId1"/>
    <sheet name="Wholesale Water&gt;&gt;" sheetId="1" r:id="rId2"/>
    <sheet name="WS1" sheetId="3" r:id="rId3"/>
    <sheet name="WS4" sheetId="5" r:id="rId4"/>
    <sheet name="Wr1" sheetId="8" r:id="rId5"/>
    <sheet name="Wn1" sheetId="10" r:id="rId6"/>
    <sheet name="Wn2" sheetId="11" r:id="rId7"/>
    <sheet name="Wholesale Wastewater&gt;&gt;" sheetId="14" r:id="rId8"/>
    <sheet name="WWS1" sheetId="16" r:id="rId9"/>
    <sheet name="WWS4" sheetId="18" r:id="rId10"/>
    <sheet name="WWn1" sheetId="21" r:id="rId11"/>
    <sheet name="WWn2" sheetId="22" r:id="rId12"/>
    <sheet name="OTHER&gt;&gt;" sheetId="27" r:id="rId13"/>
    <sheet name="Input_Proportions" sheetId="30" r:id="rId14"/>
  </sheets>
  <externalReferences>
    <externalReference r:id="rId1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8" i="3" l="1"/>
  <c r="H21" i="3" s="1"/>
  <c r="H29" i="3"/>
  <c r="H31" i="3" s="1"/>
  <c r="H51" i="3"/>
  <c r="H33" i="3" l="1"/>
  <c r="H38" i="3" s="1"/>
  <c r="H54" i="3" s="1"/>
  <c r="BJ52" i="16"/>
  <c r="BI52" i="16"/>
  <c r="BG52" i="16"/>
  <c r="BF52" i="16"/>
  <c r="BD52" i="16"/>
  <c r="BC52" i="16"/>
  <c r="BA52" i="16"/>
  <c r="AZ52" i="16"/>
  <c r="AX52" i="16"/>
  <c r="AW52" i="16"/>
  <c r="AU52" i="16"/>
  <c r="AT52" i="16"/>
  <c r="BK51" i="16"/>
  <c r="BH51" i="16"/>
  <c r="BE51" i="16"/>
  <c r="BB51" i="16"/>
  <c r="AY51" i="16"/>
  <c r="AV51" i="16"/>
  <c r="BK50" i="16"/>
  <c r="BH50" i="16"/>
  <c r="BE50" i="16"/>
  <c r="BB50" i="16"/>
  <c r="AY50" i="16"/>
  <c r="AV50" i="16"/>
  <c r="BK49" i="16"/>
  <c r="BH49" i="16"/>
  <c r="BE49" i="16"/>
  <c r="BB49" i="16"/>
  <c r="AY49" i="16"/>
  <c r="AV49" i="16"/>
  <c r="BK48" i="16"/>
  <c r="BH48" i="16"/>
  <c r="BE48" i="16"/>
  <c r="BB48" i="16"/>
  <c r="AY48" i="16"/>
  <c r="AV48" i="16"/>
  <c r="BK47" i="16"/>
  <c r="BH47" i="16"/>
  <c r="BE47" i="16"/>
  <c r="BB47" i="16"/>
  <c r="AY47" i="16"/>
  <c r="AV47" i="16"/>
  <c r="BK46" i="16"/>
  <c r="BH46" i="16"/>
  <c r="BE46" i="16"/>
  <c r="BB46" i="16"/>
  <c r="AY46" i="16"/>
  <c r="AV46" i="16"/>
  <c r="BK45" i="16"/>
  <c r="BH45" i="16"/>
  <c r="BE45" i="16"/>
  <c r="BB45" i="16"/>
  <c r="AY45" i="16"/>
  <c r="AV45" i="16"/>
  <c r="BK44" i="16"/>
  <c r="BH44" i="16"/>
  <c r="BE44" i="16"/>
  <c r="BB44" i="16"/>
  <c r="AY44" i="16"/>
  <c r="AV44" i="16"/>
  <c r="BK43" i="16"/>
  <c r="BH43" i="16"/>
  <c r="BE43" i="16"/>
  <c r="BB43" i="16"/>
  <c r="AY43" i="16"/>
  <c r="AV43" i="16"/>
  <c r="BK42" i="16"/>
  <c r="BH42" i="16"/>
  <c r="BE42" i="16"/>
  <c r="BB42" i="16"/>
  <c r="AY42" i="16"/>
  <c r="AV42" i="16"/>
  <c r="AV52" i="16" s="1"/>
  <c r="BK38" i="16"/>
  <c r="BH38" i="16"/>
  <c r="BE38" i="16"/>
  <c r="BB38" i="16"/>
  <c r="AY38" i="16"/>
  <c r="AV38" i="16"/>
  <c r="BK37" i="16"/>
  <c r="BH37" i="16"/>
  <c r="BE37" i="16"/>
  <c r="BB37" i="16"/>
  <c r="AY37" i="16"/>
  <c r="AV37" i="16"/>
  <c r="BK33" i="16"/>
  <c r="BH33" i="16"/>
  <c r="BE33" i="16"/>
  <c r="BB33" i="16"/>
  <c r="AY33" i="16"/>
  <c r="AV33" i="16"/>
  <c r="BK31" i="16"/>
  <c r="BH31" i="16"/>
  <c r="BE31" i="16"/>
  <c r="BB31" i="16"/>
  <c r="AY31" i="16"/>
  <c r="AV31" i="16"/>
  <c r="BJ30" i="16"/>
  <c r="BJ32" i="16" s="1"/>
  <c r="BI30" i="16"/>
  <c r="BI32" i="16" s="1"/>
  <c r="BG30" i="16"/>
  <c r="BG32" i="16" s="1"/>
  <c r="BF30" i="16"/>
  <c r="BF32" i="16" s="1"/>
  <c r="BD30" i="16"/>
  <c r="BD32" i="16" s="1"/>
  <c r="BC30" i="16"/>
  <c r="BC32" i="16" s="1"/>
  <c r="BA30" i="16"/>
  <c r="BA32" i="16" s="1"/>
  <c r="AZ30" i="16"/>
  <c r="AZ32" i="16" s="1"/>
  <c r="AX30" i="16"/>
  <c r="AX32" i="16" s="1"/>
  <c r="AW30" i="16"/>
  <c r="AW32" i="16" s="1"/>
  <c r="AU30" i="16"/>
  <c r="AU32" i="16" s="1"/>
  <c r="AT30" i="16"/>
  <c r="AT32" i="16" s="1"/>
  <c r="BK29" i="16"/>
  <c r="BH29" i="16"/>
  <c r="BE29" i="16"/>
  <c r="BB29" i="16"/>
  <c r="AY29" i="16"/>
  <c r="AV29" i="16"/>
  <c r="BK28" i="16"/>
  <c r="BH28" i="16"/>
  <c r="BE28" i="16"/>
  <c r="BB28" i="16"/>
  <c r="AY28" i="16"/>
  <c r="AV28" i="16"/>
  <c r="BK27" i="16"/>
  <c r="BH27" i="16"/>
  <c r="BE27" i="16"/>
  <c r="BB27" i="16"/>
  <c r="AY27" i="16"/>
  <c r="AV27" i="16"/>
  <c r="BK26" i="16"/>
  <c r="BH26" i="16"/>
  <c r="BE26" i="16"/>
  <c r="BB26" i="16"/>
  <c r="AY26" i="16"/>
  <c r="AV26" i="16"/>
  <c r="BK25" i="16"/>
  <c r="BH25" i="16"/>
  <c r="BE25" i="16"/>
  <c r="BB25" i="16"/>
  <c r="BB30" i="16" s="1"/>
  <c r="BB32" i="16" s="1"/>
  <c r="AY25" i="16"/>
  <c r="AY30" i="16" s="1"/>
  <c r="AY32" i="16" s="1"/>
  <c r="AV25" i="16"/>
  <c r="BK21" i="16"/>
  <c r="BH21" i="16"/>
  <c r="BE21" i="16"/>
  <c r="BB21" i="16"/>
  <c r="AY21" i="16"/>
  <c r="AV21" i="16"/>
  <c r="BJ19" i="16"/>
  <c r="BJ22" i="16" s="1"/>
  <c r="BJ34" i="16" s="1"/>
  <c r="BJ39" i="16" s="1"/>
  <c r="BI19" i="16"/>
  <c r="BI22" i="16" s="1"/>
  <c r="BI34" i="16" s="1"/>
  <c r="BI39" i="16" s="1"/>
  <c r="BG19" i="16"/>
  <c r="BG22" i="16" s="1"/>
  <c r="BG34" i="16" s="1"/>
  <c r="BG39" i="16" s="1"/>
  <c r="BF19" i="16"/>
  <c r="BF22" i="16" s="1"/>
  <c r="BF34" i="16" s="1"/>
  <c r="BF39" i="16" s="1"/>
  <c r="BD19" i="16"/>
  <c r="BD22" i="16" s="1"/>
  <c r="BD34" i="16" s="1"/>
  <c r="BD39" i="16" s="1"/>
  <c r="BC19" i="16"/>
  <c r="BC22" i="16" s="1"/>
  <c r="BC34" i="16" s="1"/>
  <c r="BC39" i="16" s="1"/>
  <c r="BA19" i="16"/>
  <c r="BA22" i="16" s="1"/>
  <c r="BA34" i="16" s="1"/>
  <c r="BA39" i="16" s="1"/>
  <c r="AZ19" i="16"/>
  <c r="AZ22" i="16" s="1"/>
  <c r="AZ34" i="16" s="1"/>
  <c r="AZ39" i="16" s="1"/>
  <c r="AX19" i="16"/>
  <c r="AX22" i="16" s="1"/>
  <c r="AX34" i="16" s="1"/>
  <c r="AX39" i="16" s="1"/>
  <c r="AW19" i="16"/>
  <c r="AW22" i="16" s="1"/>
  <c r="AW34" i="16" s="1"/>
  <c r="AW39" i="16" s="1"/>
  <c r="AU19" i="16"/>
  <c r="AU22" i="16" s="1"/>
  <c r="AU34" i="16" s="1"/>
  <c r="AU39" i="16" s="1"/>
  <c r="AT19" i="16"/>
  <c r="AT22" i="16" s="1"/>
  <c r="AT34" i="16" s="1"/>
  <c r="AT39" i="16" s="1"/>
  <c r="BK18" i="16"/>
  <c r="BH18" i="16"/>
  <c r="BE18" i="16"/>
  <c r="BB18" i="16"/>
  <c r="AY18" i="16"/>
  <c r="AV18" i="16"/>
  <c r="BK17" i="16"/>
  <c r="BH17" i="16"/>
  <c r="BE17" i="16"/>
  <c r="BB17" i="16"/>
  <c r="AY17" i="16"/>
  <c r="AV17" i="16"/>
  <c r="BK16" i="16"/>
  <c r="BH16" i="16"/>
  <c r="BE16" i="16"/>
  <c r="BB16" i="16"/>
  <c r="AY16" i="16"/>
  <c r="AV16" i="16"/>
  <c r="BK15" i="16"/>
  <c r="BH15" i="16"/>
  <c r="BE15" i="16"/>
  <c r="BB15" i="16"/>
  <c r="AY15" i="16"/>
  <c r="AV15" i="16"/>
  <c r="BK13" i="16"/>
  <c r="BH13" i="16"/>
  <c r="BE13" i="16"/>
  <c r="BB13" i="16"/>
  <c r="AY13" i="16"/>
  <c r="AV13" i="16"/>
  <c r="BK12" i="16"/>
  <c r="BH12" i="16"/>
  <c r="BE12" i="16"/>
  <c r="BB12" i="16"/>
  <c r="AY12" i="16"/>
  <c r="AV12" i="16"/>
  <c r="BK11" i="16"/>
  <c r="BH11" i="16"/>
  <c r="BE11" i="16"/>
  <c r="BB11" i="16"/>
  <c r="AY11" i="16"/>
  <c r="AV11" i="16"/>
  <c r="BK10" i="16"/>
  <c r="BH10" i="16"/>
  <c r="BH19" i="16" s="1"/>
  <c r="BH22" i="16" s="1"/>
  <c r="BE10" i="16"/>
  <c r="BB10" i="16"/>
  <c r="AY10" i="16"/>
  <c r="AY19" i="16" s="1"/>
  <c r="AY22" i="16" s="1"/>
  <c r="AY34" i="16" s="1"/>
  <c r="AY39" i="16" s="1"/>
  <c r="AV10" i="16"/>
  <c r="AA51" i="3"/>
  <c r="Z51" i="3"/>
  <c r="Y51" i="3"/>
  <c r="X51" i="3"/>
  <c r="W51" i="3"/>
  <c r="V51" i="3"/>
  <c r="AA29" i="3"/>
  <c r="AA31" i="3" s="1"/>
  <c r="Z29" i="3"/>
  <c r="Z31" i="3" s="1"/>
  <c r="Y29" i="3"/>
  <c r="Y31" i="3" s="1"/>
  <c r="X29" i="3"/>
  <c r="X31" i="3" s="1"/>
  <c r="W29" i="3"/>
  <c r="W31" i="3" s="1"/>
  <c r="V29" i="3"/>
  <c r="V31" i="3" s="1"/>
  <c r="AA18" i="3"/>
  <c r="AA21" i="3" s="1"/>
  <c r="Z18" i="3"/>
  <c r="Z21" i="3" s="1"/>
  <c r="Z33" i="3" s="1"/>
  <c r="Z38" i="3" s="1"/>
  <c r="Y18" i="3"/>
  <c r="Y21" i="3" s="1"/>
  <c r="X18" i="3"/>
  <c r="X21" i="3" s="1"/>
  <c r="W18" i="3"/>
  <c r="W21" i="3" s="1"/>
  <c r="V18" i="3"/>
  <c r="V21" i="3" s="1"/>
  <c r="AG9" i="3"/>
  <c r="AG11" i="3"/>
  <c r="AG20" i="3"/>
  <c r="AG26" i="3"/>
  <c r="AG27" i="3"/>
  <c r="AG28" i="3"/>
  <c r="Z54" i="3" l="1"/>
  <c r="X33" i="3"/>
  <c r="X38" i="3" s="1"/>
  <c r="X54" i="3" s="1"/>
  <c r="V33" i="3"/>
  <c r="V38" i="3" s="1"/>
  <c r="V54" i="3" s="1"/>
  <c r="BE19" i="16"/>
  <c r="BE22" i="16" s="1"/>
  <c r="BE34" i="16" s="1"/>
  <c r="BE39" i="16" s="1"/>
  <c r="BE30" i="16"/>
  <c r="BE32" i="16" s="1"/>
  <c r="AY52" i="16"/>
  <c r="BH30" i="16"/>
  <c r="BH32" i="16" s="1"/>
  <c r="BH34" i="16" s="1"/>
  <c r="BH39" i="16" s="1"/>
  <c r="BH55" i="16" s="1"/>
  <c r="BB52" i="16"/>
  <c r="BB55" i="16" s="1"/>
  <c r="BK30" i="16"/>
  <c r="BK32" i="16" s="1"/>
  <c r="BE52" i="16"/>
  <c r="BK19" i="16"/>
  <c r="BK22" i="16" s="1"/>
  <c r="AV19" i="16"/>
  <c r="AV22" i="16" s="1"/>
  <c r="BH52" i="16"/>
  <c r="BK52" i="16"/>
  <c r="BB19" i="16"/>
  <c r="BB22" i="16" s="1"/>
  <c r="BB34" i="16" s="1"/>
  <c r="BB39" i="16" s="1"/>
  <c r="AV30" i="16"/>
  <c r="AV32" i="16" s="1"/>
  <c r="AT55" i="16"/>
  <c r="AZ55" i="16"/>
  <c r="BF55" i="16"/>
  <c r="AY55" i="16"/>
  <c r="AU55" i="16"/>
  <c r="BA55" i="16"/>
  <c r="BG55" i="16"/>
  <c r="AW55" i="16"/>
  <c r="BC55" i="16"/>
  <c r="BI55" i="16"/>
  <c r="BE55" i="16"/>
  <c r="AX55" i="16"/>
  <c r="BD55" i="16"/>
  <c r="BJ55" i="16"/>
  <c r="W33" i="3"/>
  <c r="W38" i="3" s="1"/>
  <c r="W54" i="3" s="1"/>
  <c r="AA33" i="3"/>
  <c r="AA38" i="3" s="1"/>
  <c r="AA54" i="3" s="1"/>
  <c r="Y33" i="3"/>
  <c r="Y38" i="3" s="1"/>
  <c r="Y54" i="3" s="1"/>
  <c r="B38" i="21"/>
  <c r="B39" i="21" s="1"/>
  <c r="B40" i="21" s="1"/>
  <c r="B41" i="21" s="1"/>
  <c r="B42" i="21" s="1"/>
  <c r="B43" i="21" s="1"/>
  <c r="B44" i="21" s="1"/>
  <c r="B45" i="21" s="1"/>
  <c r="B46" i="21" s="1"/>
  <c r="B47" i="21" s="1"/>
  <c r="B48" i="21" s="1"/>
  <c r="B49" i="21" s="1"/>
  <c r="B50" i="21" s="1"/>
  <c r="B51" i="21" s="1"/>
  <c r="B52" i="21" s="1"/>
  <c r="B53" i="21" s="1"/>
  <c r="B54" i="21" s="1"/>
  <c r="B55" i="21" s="1"/>
  <c r="B56" i="21" s="1"/>
  <c r="B6" i="21"/>
  <c r="B7" i="21" s="1"/>
  <c r="B8" i="21" s="1"/>
  <c r="B9" i="21" s="1"/>
  <c r="B10" i="21" s="1"/>
  <c r="B11" i="21" s="1"/>
  <c r="B12" i="21" s="1"/>
  <c r="B13" i="21" s="1"/>
  <c r="B14" i="21" s="1"/>
  <c r="B15" i="21" s="1"/>
  <c r="B16" i="21" s="1"/>
  <c r="B17" i="21" s="1"/>
  <c r="B18" i="21" s="1"/>
  <c r="B19" i="21" s="1"/>
  <c r="B20" i="21" s="1"/>
  <c r="B21" i="21" s="1"/>
  <c r="B22" i="21" s="1"/>
  <c r="B23" i="21" s="1"/>
  <c r="B24" i="21" s="1"/>
  <c r="B53" i="11"/>
  <c r="B54" i="11" s="1"/>
  <c r="B55" i="11" s="1"/>
  <c r="B56" i="11" s="1"/>
  <c r="B57" i="11" s="1"/>
  <c r="B58" i="11" s="1"/>
  <c r="B59" i="11" s="1"/>
  <c r="B60" i="11" s="1"/>
  <c r="B61" i="11" s="1"/>
  <c r="B62" i="11" s="1"/>
  <c r="B63" i="11" s="1"/>
  <c r="B64" i="11" s="1"/>
  <c r="B65" i="11" s="1"/>
  <c r="B66" i="11" s="1"/>
  <c r="B67" i="11" s="1"/>
  <c r="B68" i="11" s="1"/>
  <c r="B69" i="11" s="1"/>
  <c r="B70" i="11" s="1"/>
  <c r="B71" i="11" s="1"/>
  <c r="B72" i="11" s="1"/>
  <c r="B73" i="11" s="1"/>
  <c r="B74" i="11" s="1"/>
  <c r="B75" i="11" s="1"/>
  <c r="B76" i="11" s="1"/>
  <c r="B77" i="11" s="1"/>
  <c r="B78" i="11" s="1"/>
  <c r="B79" i="11" s="1"/>
  <c r="B80" i="11" s="1"/>
  <c r="B81" i="11" s="1"/>
  <c r="B82" i="11" s="1"/>
  <c r="B83" i="11" s="1"/>
  <c r="B84" i="11" s="1"/>
  <c r="B52" i="11"/>
  <c r="B80" i="10"/>
  <c r="B81" i="10" s="1"/>
  <c r="B82" i="10" s="1"/>
  <c r="B83" i="10" s="1"/>
  <c r="B84" i="10" s="1"/>
  <c r="B85" i="10" s="1"/>
  <c r="B86" i="10" s="1"/>
  <c r="B87" i="10" s="1"/>
  <c r="B88" i="10" s="1"/>
  <c r="B89" i="10" s="1"/>
  <c r="B90" i="10" s="1"/>
  <c r="B91" i="10" s="1"/>
  <c r="B92" i="10" s="1"/>
  <c r="B93" i="10" s="1"/>
  <c r="B94" i="10" s="1"/>
  <c r="B95" i="10" s="1"/>
  <c r="B96" i="10" s="1"/>
  <c r="B97" i="10" s="1"/>
  <c r="B98" i="10" s="1"/>
  <c r="B99" i="10" s="1"/>
  <c r="B100" i="10" s="1"/>
  <c r="B101" i="10" s="1"/>
  <c r="B102" i="10" s="1"/>
  <c r="B103" i="10" s="1"/>
  <c r="B104" i="10" s="1"/>
  <c r="B105" i="10" s="1"/>
  <c r="B106" i="10" s="1"/>
  <c r="AV34" i="16" l="1"/>
  <c r="AV39" i="16" s="1"/>
  <c r="AV55" i="16" s="1"/>
  <c r="BK34" i="16"/>
  <c r="BK39" i="16" s="1"/>
  <c r="BK55" i="16" s="1"/>
  <c r="AQ52" i="16"/>
  <c r="AP52" i="16"/>
  <c r="AN52" i="16"/>
  <c r="AM52" i="16"/>
  <c r="AK52" i="16"/>
  <c r="AJ52" i="16"/>
  <c r="AH52" i="16"/>
  <c r="AG52" i="16"/>
  <c r="AE52" i="16"/>
  <c r="AD52" i="16"/>
  <c r="AB52" i="16"/>
  <c r="AA52" i="16"/>
  <c r="AR51" i="16"/>
  <c r="AO51" i="16"/>
  <c r="AL51" i="16"/>
  <c r="AI51" i="16"/>
  <c r="AF51" i="16"/>
  <c r="AC51" i="16"/>
  <c r="AR50" i="16"/>
  <c r="AO50" i="16"/>
  <c r="AL50" i="16"/>
  <c r="AI50" i="16"/>
  <c r="AF50" i="16"/>
  <c r="AC50" i="16"/>
  <c r="AR49" i="16"/>
  <c r="AO49" i="16"/>
  <c r="AL49" i="16"/>
  <c r="AI49" i="16"/>
  <c r="AF49" i="16"/>
  <c r="AC49" i="16"/>
  <c r="AR48" i="16"/>
  <c r="AO48" i="16"/>
  <c r="AL48" i="16"/>
  <c r="AI48" i="16"/>
  <c r="AF48" i="16"/>
  <c r="AC48" i="16"/>
  <c r="AR47" i="16"/>
  <c r="AO47" i="16"/>
  <c r="AL47" i="16"/>
  <c r="AI47" i="16"/>
  <c r="AF47" i="16"/>
  <c r="AC47" i="16"/>
  <c r="AR46" i="16"/>
  <c r="AO46" i="16"/>
  <c r="AL46" i="16"/>
  <c r="AI46" i="16"/>
  <c r="AF46" i="16"/>
  <c r="AC46" i="16"/>
  <c r="AR45" i="16"/>
  <c r="AO45" i="16"/>
  <c r="AL45" i="16"/>
  <c r="AI45" i="16"/>
  <c r="AF45" i="16"/>
  <c r="AC45" i="16"/>
  <c r="AR44" i="16"/>
  <c r="AO44" i="16"/>
  <c r="AL44" i="16"/>
  <c r="AI44" i="16"/>
  <c r="AF44" i="16"/>
  <c r="AC44" i="16"/>
  <c r="AR43" i="16"/>
  <c r="AO43" i="16"/>
  <c r="AL43" i="16"/>
  <c r="AI43" i="16"/>
  <c r="AF43" i="16"/>
  <c r="AC43" i="16"/>
  <c r="AR42" i="16"/>
  <c r="AO42" i="16"/>
  <c r="AL42" i="16"/>
  <c r="AI42" i="16"/>
  <c r="AF42" i="16"/>
  <c r="AC42" i="16"/>
  <c r="AR38" i="16"/>
  <c r="AO38" i="16"/>
  <c r="AL38" i="16"/>
  <c r="AI38" i="16"/>
  <c r="AF38" i="16"/>
  <c r="AC38" i="16"/>
  <c r="AR37" i="16"/>
  <c r="AO37" i="16"/>
  <c r="AL37" i="16"/>
  <c r="AI37" i="16"/>
  <c r="AF37" i="16"/>
  <c r="AC37" i="16"/>
  <c r="AR33" i="16"/>
  <c r="AO33" i="16"/>
  <c r="AL33" i="16"/>
  <c r="AI33" i="16"/>
  <c r="AF33" i="16"/>
  <c r="AC33" i="16"/>
  <c r="AR31" i="16"/>
  <c r="AO31" i="16"/>
  <c r="AL31" i="16"/>
  <c r="AI31" i="16"/>
  <c r="AF31" i="16"/>
  <c r="AC31" i="16"/>
  <c r="AQ30" i="16"/>
  <c r="AQ32" i="16" s="1"/>
  <c r="AP30" i="16"/>
  <c r="AP32" i="16" s="1"/>
  <c r="AN30" i="16"/>
  <c r="AN32" i="16" s="1"/>
  <c r="AM30" i="16"/>
  <c r="AM32" i="16" s="1"/>
  <c r="AK30" i="16"/>
  <c r="AK32" i="16" s="1"/>
  <c r="AJ30" i="16"/>
  <c r="AJ32" i="16" s="1"/>
  <c r="AH30" i="16"/>
  <c r="AH32" i="16" s="1"/>
  <c r="AG30" i="16"/>
  <c r="AG32" i="16" s="1"/>
  <c r="AE30" i="16"/>
  <c r="AE32" i="16" s="1"/>
  <c r="AD30" i="16"/>
  <c r="AD32" i="16" s="1"/>
  <c r="AB30" i="16"/>
  <c r="AB32" i="16" s="1"/>
  <c r="AA30" i="16"/>
  <c r="AA32" i="16" s="1"/>
  <c r="AR29" i="16"/>
  <c r="AO29" i="16"/>
  <c r="AL29" i="16"/>
  <c r="AI29" i="16"/>
  <c r="AF29" i="16"/>
  <c r="AC29" i="16"/>
  <c r="AR28" i="16"/>
  <c r="AO28" i="16"/>
  <c r="AL28" i="16"/>
  <c r="AI28" i="16"/>
  <c r="AF28" i="16"/>
  <c r="AC28" i="16"/>
  <c r="AR27" i="16"/>
  <c r="AO27" i="16"/>
  <c r="AL27" i="16"/>
  <c r="AI27" i="16"/>
  <c r="AF27" i="16"/>
  <c r="AC27" i="16"/>
  <c r="AR26" i="16"/>
  <c r="AO26" i="16"/>
  <c r="AL26" i="16"/>
  <c r="AI26" i="16"/>
  <c r="AF26" i="16"/>
  <c r="AC26" i="16"/>
  <c r="AR25" i="16"/>
  <c r="AO25" i="16"/>
  <c r="AL25" i="16"/>
  <c r="AI25" i="16"/>
  <c r="AF25" i="16"/>
  <c r="AC25" i="16"/>
  <c r="AR21" i="16"/>
  <c r="AO21" i="16"/>
  <c r="AL21" i="16"/>
  <c r="AI21" i="16"/>
  <c r="AF21" i="16"/>
  <c r="AC21" i="16"/>
  <c r="AQ19" i="16"/>
  <c r="AQ22" i="16" s="1"/>
  <c r="AP19" i="16"/>
  <c r="AP22" i="16" s="1"/>
  <c r="AP34" i="16" s="1"/>
  <c r="AP39" i="16" s="1"/>
  <c r="AP55" i="16" s="1"/>
  <c r="AN19" i="16"/>
  <c r="AN22" i="16" s="1"/>
  <c r="AM19" i="16"/>
  <c r="AM22" i="16" s="1"/>
  <c r="AM34" i="16" s="1"/>
  <c r="AM39" i="16" s="1"/>
  <c r="AK19" i="16"/>
  <c r="AK22" i="16" s="1"/>
  <c r="AJ19" i="16"/>
  <c r="AJ22" i="16" s="1"/>
  <c r="AH19" i="16"/>
  <c r="AH22" i="16" s="1"/>
  <c r="AH34" i="16" s="1"/>
  <c r="AH39" i="16" s="1"/>
  <c r="AH55" i="16" s="1"/>
  <c r="AG19" i="16"/>
  <c r="AG22" i="16" s="1"/>
  <c r="AE19" i="16"/>
  <c r="AE22" i="16" s="1"/>
  <c r="AD19" i="16"/>
  <c r="AD22" i="16" s="1"/>
  <c r="AD34" i="16" s="1"/>
  <c r="AD39" i="16" s="1"/>
  <c r="AD55" i="16" s="1"/>
  <c r="AB19" i="16"/>
  <c r="AB22" i="16" s="1"/>
  <c r="AA19" i="16"/>
  <c r="AA22" i="16" s="1"/>
  <c r="AA34" i="16" s="1"/>
  <c r="AA39" i="16" s="1"/>
  <c r="AR18" i="16"/>
  <c r="AO18" i="16"/>
  <c r="AL18" i="16"/>
  <c r="AI18" i="16"/>
  <c r="AF18" i="16"/>
  <c r="AC18" i="16"/>
  <c r="AR17" i="16"/>
  <c r="AO17" i="16"/>
  <c r="AL17" i="16"/>
  <c r="AI17" i="16"/>
  <c r="AF17" i="16"/>
  <c r="AC17" i="16"/>
  <c r="AR16" i="16"/>
  <c r="AO16" i="16"/>
  <c r="AL16" i="16"/>
  <c r="AI16" i="16"/>
  <c r="AF16" i="16"/>
  <c r="AC16" i="16"/>
  <c r="AR15" i="16"/>
  <c r="AO15" i="16"/>
  <c r="AL15" i="16"/>
  <c r="AI15" i="16"/>
  <c r="AF15" i="16"/>
  <c r="AC15" i="16"/>
  <c r="AR13" i="16"/>
  <c r="AO13" i="16"/>
  <c r="AL13" i="16"/>
  <c r="AI13" i="16"/>
  <c r="AF13" i="16"/>
  <c r="AC13" i="16"/>
  <c r="AR12" i="16"/>
  <c r="AO12" i="16"/>
  <c r="AL12" i="16"/>
  <c r="AI12" i="16"/>
  <c r="AF12" i="16"/>
  <c r="AC12" i="16"/>
  <c r="AR11" i="16"/>
  <c r="AO11" i="16"/>
  <c r="AL11" i="16"/>
  <c r="AI11" i="16"/>
  <c r="AF11" i="16"/>
  <c r="AC11" i="16"/>
  <c r="AR10" i="16"/>
  <c r="AO10" i="16"/>
  <c r="AL10" i="16"/>
  <c r="AI10" i="16"/>
  <c r="AF10" i="16"/>
  <c r="AC10" i="16"/>
  <c r="T51" i="3"/>
  <c r="S51" i="3"/>
  <c r="R51" i="3"/>
  <c r="Q51" i="3"/>
  <c r="P51" i="3"/>
  <c r="O51" i="3"/>
  <c r="T29" i="3"/>
  <c r="T31" i="3" s="1"/>
  <c r="S29" i="3"/>
  <c r="S31" i="3" s="1"/>
  <c r="R29" i="3"/>
  <c r="R31" i="3" s="1"/>
  <c r="Q29" i="3"/>
  <c r="Q31" i="3" s="1"/>
  <c r="P29" i="3"/>
  <c r="P31" i="3" s="1"/>
  <c r="O29" i="3"/>
  <c r="O31" i="3" s="1"/>
  <c r="T18" i="3"/>
  <c r="T21" i="3" s="1"/>
  <c r="S18" i="3"/>
  <c r="S21" i="3" s="1"/>
  <c r="R18" i="3"/>
  <c r="R21" i="3" s="1"/>
  <c r="Q18" i="3"/>
  <c r="Q21" i="3" s="1"/>
  <c r="P18" i="3"/>
  <c r="P21" i="3" s="1"/>
  <c r="O18" i="3"/>
  <c r="O21" i="3" s="1"/>
  <c r="R33" i="3" l="1"/>
  <c r="R38" i="3" s="1"/>
  <c r="R54" i="3" s="1"/>
  <c r="AR52" i="16"/>
  <c r="AF52" i="16"/>
  <c r="S33" i="3"/>
  <c r="S38" i="3" s="1"/>
  <c r="S54" i="3" s="1"/>
  <c r="O33" i="3"/>
  <c r="O38" i="3" s="1"/>
  <c r="O54" i="3" s="1"/>
  <c r="AC30" i="16"/>
  <c r="AC32" i="16" s="1"/>
  <c r="AO30" i="16"/>
  <c r="AO32" i="16" s="1"/>
  <c r="AI19" i="16"/>
  <c r="AI22" i="16" s="1"/>
  <c r="AB34" i="16"/>
  <c r="AB39" i="16" s="1"/>
  <c r="AB55" i="16" s="1"/>
  <c r="AN34" i="16"/>
  <c r="AN39" i="16" s="1"/>
  <c r="AN55" i="16" s="1"/>
  <c r="AL19" i="16"/>
  <c r="AL22" i="16" s="1"/>
  <c r="AF19" i="16"/>
  <c r="AF22" i="16" s="1"/>
  <c r="AR19" i="16"/>
  <c r="AR22" i="16" s="1"/>
  <c r="AK34" i="16"/>
  <c r="AK39" i="16" s="1"/>
  <c r="AF30" i="16"/>
  <c r="AF32" i="16" s="1"/>
  <c r="AR30" i="16"/>
  <c r="AR32" i="16" s="1"/>
  <c r="AL30" i="16"/>
  <c r="AL32" i="16" s="1"/>
  <c r="AI52" i="16"/>
  <c r="AC52" i="16"/>
  <c r="AO52" i="16"/>
  <c r="AJ34" i="16"/>
  <c r="AJ39" i="16" s="1"/>
  <c r="AJ55" i="16" s="1"/>
  <c r="AC19" i="16"/>
  <c r="AC22" i="16" s="1"/>
  <c r="AC34" i="16" s="1"/>
  <c r="AC39" i="16" s="1"/>
  <c r="AO19" i="16"/>
  <c r="AO22" i="16" s="1"/>
  <c r="AO34" i="16" s="1"/>
  <c r="AO39" i="16" s="1"/>
  <c r="AA55" i="16"/>
  <c r="AG34" i="16"/>
  <c r="AG39" i="16" s="1"/>
  <c r="AG55" i="16" s="1"/>
  <c r="AM55" i="16"/>
  <c r="AI30" i="16"/>
  <c r="AI32" i="16" s="1"/>
  <c r="AL52" i="16"/>
  <c r="AK55" i="16"/>
  <c r="AE34" i="16"/>
  <c r="AE39" i="16" s="1"/>
  <c r="AE55" i="16" s="1"/>
  <c r="AQ34" i="16"/>
  <c r="AQ39" i="16" s="1"/>
  <c r="AQ55" i="16" s="1"/>
  <c r="P33" i="3"/>
  <c r="P38" i="3" s="1"/>
  <c r="P54" i="3" s="1"/>
  <c r="T33" i="3"/>
  <c r="T38" i="3" s="1"/>
  <c r="T54" i="3" s="1"/>
  <c r="Q33" i="3"/>
  <c r="Q38" i="3" s="1"/>
  <c r="Q54" i="3" s="1"/>
  <c r="H23" i="30"/>
  <c r="H14" i="30"/>
  <c r="M14" i="30"/>
  <c r="L14" i="30"/>
  <c r="K14" i="30"/>
  <c r="J14" i="30"/>
  <c r="I14" i="30"/>
  <c r="AB21" i="30"/>
  <c r="AA21" i="30"/>
  <c r="Z21" i="30"/>
  <c r="Y21" i="30"/>
  <c r="X21" i="30"/>
  <c r="AB13" i="30"/>
  <c r="AA13" i="30"/>
  <c r="Z13" i="30"/>
  <c r="Y13" i="30"/>
  <c r="X13" i="30"/>
  <c r="X52" i="16"/>
  <c r="W52" i="16"/>
  <c r="U52" i="16"/>
  <c r="T52" i="16"/>
  <c r="R52" i="16"/>
  <c r="Q52" i="16"/>
  <c r="O52" i="16"/>
  <c r="N52" i="16"/>
  <c r="L52" i="16"/>
  <c r="K52" i="16"/>
  <c r="I52" i="16"/>
  <c r="H52" i="16"/>
  <c r="J37" i="16"/>
  <c r="J31" i="16"/>
  <c r="X30" i="16"/>
  <c r="X32" i="16" s="1"/>
  <c r="W30" i="16"/>
  <c r="W32" i="16" s="1"/>
  <c r="U30" i="16"/>
  <c r="U32" i="16" s="1"/>
  <c r="T30" i="16"/>
  <c r="T32" i="16" s="1"/>
  <c r="R30" i="16"/>
  <c r="R32" i="16" s="1"/>
  <c r="Q30" i="16"/>
  <c r="Q32" i="16" s="1"/>
  <c r="O30" i="16"/>
  <c r="O32" i="16" s="1"/>
  <c r="N30" i="16"/>
  <c r="N32" i="16" s="1"/>
  <c r="L30" i="16"/>
  <c r="L32" i="16" s="1"/>
  <c r="K30" i="16"/>
  <c r="K32" i="16" s="1"/>
  <c r="I30" i="16"/>
  <c r="I32" i="16" s="1"/>
  <c r="H30" i="16"/>
  <c r="J21" i="16"/>
  <c r="M18" i="3"/>
  <c r="M21" i="3" s="1"/>
  <c r="L18" i="3"/>
  <c r="L21" i="3" s="1"/>
  <c r="K18" i="3"/>
  <c r="K21" i="3" s="1"/>
  <c r="J18" i="3"/>
  <c r="J21" i="3" s="1"/>
  <c r="I18" i="3"/>
  <c r="I21" i="3" s="1"/>
  <c r="I19" i="16"/>
  <c r="M51" i="3"/>
  <c r="L51" i="3"/>
  <c r="K51" i="3"/>
  <c r="J51" i="3"/>
  <c r="I51" i="3"/>
  <c r="M29" i="3"/>
  <c r="M31" i="3" s="1"/>
  <c r="L29" i="3"/>
  <c r="L31" i="3" s="1"/>
  <c r="K29" i="3"/>
  <c r="K31" i="3" s="1"/>
  <c r="J29" i="3"/>
  <c r="J31" i="3" s="1"/>
  <c r="I29" i="3"/>
  <c r="I31" i="3" s="1"/>
  <c r="AC55" i="16" l="1"/>
  <c r="R13" i="30"/>
  <c r="AL34" i="16"/>
  <c r="AL39" i="16" s="1"/>
  <c r="AO55" i="16"/>
  <c r="AF34" i="16"/>
  <c r="AF39" i="16" s="1"/>
  <c r="AF55" i="16" s="1"/>
  <c r="AI34" i="16"/>
  <c r="AI39" i="16" s="1"/>
  <c r="AI55" i="16" s="1"/>
  <c r="AL55" i="16"/>
  <c r="AR34" i="16"/>
  <c r="AR39" i="16" s="1"/>
  <c r="AR55" i="16" s="1"/>
  <c r="M33" i="3"/>
  <c r="M38" i="3" s="1"/>
  <c r="M54" i="3" s="1"/>
  <c r="I33" i="3"/>
  <c r="I38" i="3" s="1"/>
  <c r="I54" i="3" s="1"/>
  <c r="J33" i="3"/>
  <c r="J38" i="3" s="1"/>
  <c r="J54" i="3" s="1"/>
  <c r="R21" i="30"/>
  <c r="L33" i="3"/>
  <c r="L38" i="3" s="1"/>
  <c r="L54" i="3" s="1"/>
  <c r="K33" i="3"/>
  <c r="K38" i="3" s="1"/>
  <c r="K54" i="3" s="1"/>
  <c r="X17" i="30"/>
  <c r="Y17" i="30"/>
  <c r="Z17" i="30"/>
  <c r="AA17" i="30"/>
  <c r="AB17" i="30"/>
  <c r="B18" i="30"/>
  <c r="B19" i="30" s="1"/>
  <c r="B20" i="30" s="1"/>
  <c r="B21" i="30" s="1"/>
  <c r="B22" i="30" s="1"/>
  <c r="B23" i="30" s="1"/>
  <c r="X18" i="30"/>
  <c r="Y18" i="30"/>
  <c r="Z18" i="30"/>
  <c r="AA18" i="30"/>
  <c r="AB18" i="30"/>
  <c r="X19" i="30"/>
  <c r="Y19" i="30"/>
  <c r="Z19" i="30"/>
  <c r="AA19" i="30"/>
  <c r="AB19" i="30"/>
  <c r="X20" i="30"/>
  <c r="Y20" i="30"/>
  <c r="Z20" i="30"/>
  <c r="AA20" i="30"/>
  <c r="AB20" i="30"/>
  <c r="X22" i="30"/>
  <c r="Y22" i="30"/>
  <c r="Z22" i="30"/>
  <c r="AA22" i="30"/>
  <c r="AB22" i="30"/>
  <c r="AI23" i="30"/>
  <c r="I23" i="30"/>
  <c r="AJ23" i="30" s="1"/>
  <c r="J23" i="30"/>
  <c r="AK23" i="30" s="1"/>
  <c r="K23" i="30"/>
  <c r="AL23" i="30" s="1"/>
  <c r="L23" i="30"/>
  <c r="M23" i="30"/>
  <c r="AM23" i="30"/>
  <c r="R22" i="30" l="1"/>
  <c r="R20" i="30"/>
  <c r="R18" i="30"/>
  <c r="R19" i="30"/>
  <c r="R17" i="30"/>
  <c r="S23" i="30"/>
  <c r="H20" i="8" l="1"/>
  <c r="AM14" i="30"/>
  <c r="AL14" i="30"/>
  <c r="AK14" i="30"/>
  <c r="AJ14" i="30"/>
  <c r="AI14" i="30"/>
  <c r="AB12" i="30"/>
  <c r="AA12" i="30"/>
  <c r="Z12" i="30"/>
  <c r="Y12" i="30"/>
  <c r="X12" i="30"/>
  <c r="AB11" i="30"/>
  <c r="AA11" i="30"/>
  <c r="Z11" i="30"/>
  <c r="Y11" i="30"/>
  <c r="X11" i="30"/>
  <c r="AB10" i="30"/>
  <c r="AA10" i="30"/>
  <c r="Z10" i="30"/>
  <c r="Y10" i="30"/>
  <c r="X10" i="30"/>
  <c r="AB9" i="30"/>
  <c r="AA9" i="30"/>
  <c r="Z9" i="30"/>
  <c r="Y9" i="30"/>
  <c r="X9" i="30"/>
  <c r="B9" i="30"/>
  <c r="B10" i="30" s="1"/>
  <c r="B11" i="30" s="1"/>
  <c r="B12" i="30" s="1"/>
  <c r="B13" i="30" s="1"/>
  <c r="B14" i="30" s="1"/>
  <c r="AB8" i="30"/>
  <c r="AA8" i="30"/>
  <c r="Z8" i="30"/>
  <c r="Y8" i="30"/>
  <c r="X8" i="30"/>
  <c r="AN132" i="22"/>
  <c r="AM132" i="22"/>
  <c r="AN131" i="22"/>
  <c r="AM131" i="22"/>
  <c r="AN130" i="22"/>
  <c r="AM130" i="22"/>
  <c r="AN129" i="22"/>
  <c r="AM129" i="22"/>
  <c r="AN127" i="22"/>
  <c r="AM126" i="22"/>
  <c r="AN126" i="22"/>
  <c r="AN125" i="22"/>
  <c r="AM125" i="22"/>
  <c r="B125" i="22"/>
  <c r="B126" i="22" s="1"/>
  <c r="B127" i="22" s="1"/>
  <c r="B128" i="22" s="1"/>
  <c r="B129" i="22" s="1"/>
  <c r="B130" i="22" s="1"/>
  <c r="B131" i="22" s="1"/>
  <c r="B132" i="22" s="1"/>
  <c r="AN124" i="22"/>
  <c r="AM124" i="22"/>
  <c r="AG119" i="22"/>
  <c r="AF119" i="22"/>
  <c r="AE119" i="22"/>
  <c r="AD119" i="22"/>
  <c r="AC119" i="22"/>
  <c r="AA119" i="22"/>
  <c r="Z119" i="22"/>
  <c r="Y119" i="22"/>
  <c r="X119" i="22"/>
  <c r="W119" i="22"/>
  <c r="U119" i="22"/>
  <c r="T119" i="22"/>
  <c r="S119" i="22"/>
  <c r="R119" i="22"/>
  <c r="N119" i="22"/>
  <c r="M119" i="22"/>
  <c r="L119" i="22"/>
  <c r="K119" i="22"/>
  <c r="J119" i="22"/>
  <c r="I119" i="22"/>
  <c r="H119" i="22"/>
  <c r="AH118" i="22"/>
  <c r="AB118" i="22"/>
  <c r="V118" i="22"/>
  <c r="O118" i="22"/>
  <c r="AM117" i="22"/>
  <c r="AH117" i="22"/>
  <c r="AB117" i="22"/>
  <c r="V117" i="22"/>
  <c r="O117" i="22"/>
  <c r="AM116" i="22"/>
  <c r="AH116" i="22"/>
  <c r="AB116" i="22"/>
  <c r="V116" i="22"/>
  <c r="O116" i="22"/>
  <c r="AM115" i="22"/>
  <c r="AH115" i="22"/>
  <c r="AB115" i="22"/>
  <c r="V115" i="22"/>
  <c r="O115" i="22"/>
  <c r="AM114" i="22"/>
  <c r="AH114" i="22"/>
  <c r="AB114" i="22"/>
  <c r="V114" i="22"/>
  <c r="O114" i="22"/>
  <c r="AM113" i="22"/>
  <c r="AH113" i="22"/>
  <c r="AB113" i="22"/>
  <c r="V113" i="22"/>
  <c r="O113" i="22"/>
  <c r="AG109" i="22"/>
  <c r="AF109" i="22"/>
  <c r="AE109" i="22"/>
  <c r="AD109" i="22"/>
  <c r="AC109" i="22"/>
  <c r="AA109" i="22"/>
  <c r="Z109" i="22"/>
  <c r="Y109" i="22"/>
  <c r="X109" i="22"/>
  <c r="W109" i="22"/>
  <c r="U109" i="22"/>
  <c r="T109" i="22"/>
  <c r="S109" i="22"/>
  <c r="R109" i="22"/>
  <c r="N109" i="22"/>
  <c r="M109" i="22"/>
  <c r="L109" i="22"/>
  <c r="K109" i="22"/>
  <c r="J109" i="22"/>
  <c r="I109" i="22"/>
  <c r="H109" i="22"/>
  <c r="AH108" i="22"/>
  <c r="AB108" i="22"/>
  <c r="V108" i="22"/>
  <c r="O108" i="22"/>
  <c r="AH107" i="22"/>
  <c r="AB107" i="22"/>
  <c r="V107" i="22"/>
  <c r="O107" i="22"/>
  <c r="AM106" i="22"/>
  <c r="AH106" i="22"/>
  <c r="AB106" i="22"/>
  <c r="V106" i="22"/>
  <c r="O106" i="22"/>
  <c r="AM105" i="22"/>
  <c r="AH105" i="22"/>
  <c r="AB105" i="22"/>
  <c r="V105" i="22"/>
  <c r="O105" i="22"/>
  <c r="AM104" i="22"/>
  <c r="AH104" i="22"/>
  <c r="AB104" i="22"/>
  <c r="V104" i="22"/>
  <c r="O104" i="22"/>
  <c r="AM103" i="22"/>
  <c r="AH103" i="22"/>
  <c r="AB103" i="22"/>
  <c r="V103" i="22"/>
  <c r="O103" i="22"/>
  <c r="AG100" i="22"/>
  <c r="AF100" i="22"/>
  <c r="AE100" i="22"/>
  <c r="AD100" i="22"/>
  <c r="AC100" i="22"/>
  <c r="AA100" i="22"/>
  <c r="Z100" i="22"/>
  <c r="Y100" i="22"/>
  <c r="X100" i="22"/>
  <c r="W100" i="22"/>
  <c r="U100" i="22"/>
  <c r="T100" i="22"/>
  <c r="S100" i="22"/>
  <c r="R100" i="22"/>
  <c r="N100" i="22"/>
  <c r="M100" i="22"/>
  <c r="L100" i="22"/>
  <c r="K100" i="22"/>
  <c r="J100" i="22"/>
  <c r="I100" i="22"/>
  <c r="H100" i="22"/>
  <c r="AH99" i="22"/>
  <c r="AB99" i="22"/>
  <c r="V99" i="22"/>
  <c r="O99" i="22"/>
  <c r="AM98" i="22"/>
  <c r="AH98" i="22"/>
  <c r="AB98" i="22"/>
  <c r="V98" i="22"/>
  <c r="O98" i="22"/>
  <c r="AM97" i="22"/>
  <c r="AH97" i="22"/>
  <c r="AB97" i="22"/>
  <c r="V97" i="22"/>
  <c r="O97" i="22"/>
  <c r="AM96" i="22"/>
  <c r="AH96" i="22"/>
  <c r="AB96" i="22"/>
  <c r="V96" i="22"/>
  <c r="O96" i="22"/>
  <c r="AM95" i="22"/>
  <c r="AH95" i="22"/>
  <c r="AB95" i="22"/>
  <c r="V95" i="22"/>
  <c r="O95" i="22"/>
  <c r="AM94" i="22"/>
  <c r="AH94" i="22"/>
  <c r="AB94" i="22"/>
  <c r="V94" i="22"/>
  <c r="O94" i="22"/>
  <c r="AG90" i="22"/>
  <c r="AF90" i="22"/>
  <c r="AE90" i="22"/>
  <c r="AD90" i="22"/>
  <c r="AC90" i="22"/>
  <c r="AA90" i="22"/>
  <c r="Z90" i="22"/>
  <c r="Y90" i="22"/>
  <c r="X90" i="22"/>
  <c r="W90" i="22"/>
  <c r="U90" i="22"/>
  <c r="T90" i="22"/>
  <c r="S90" i="22"/>
  <c r="R90" i="22"/>
  <c r="N90" i="22"/>
  <c r="M90" i="22"/>
  <c r="L90" i="22"/>
  <c r="K90" i="22"/>
  <c r="J90" i="22"/>
  <c r="I90" i="22"/>
  <c r="H90" i="22"/>
  <c r="AH89" i="22"/>
  <c r="AB89" i="22"/>
  <c r="V89" i="22"/>
  <c r="O89" i="22"/>
  <c r="AH88" i="22"/>
  <c r="AB88" i="22"/>
  <c r="V88" i="22"/>
  <c r="O88" i="22"/>
  <c r="AM87" i="22"/>
  <c r="AH87" i="22"/>
  <c r="AB87" i="22"/>
  <c r="V87" i="22"/>
  <c r="O87" i="22"/>
  <c r="AM86" i="22"/>
  <c r="AH86" i="22"/>
  <c r="AB86" i="22"/>
  <c r="V86" i="22"/>
  <c r="O86" i="22"/>
  <c r="AM85" i="22"/>
  <c r="AH85" i="22"/>
  <c r="AB85" i="22"/>
  <c r="V85" i="22"/>
  <c r="O85" i="22"/>
  <c r="AM84" i="22"/>
  <c r="AH84" i="22"/>
  <c r="AB84" i="22"/>
  <c r="V84" i="22"/>
  <c r="O84" i="22"/>
  <c r="AG81" i="22"/>
  <c r="AF81" i="22"/>
  <c r="AE81" i="22"/>
  <c r="AD81" i="22"/>
  <c r="AC81" i="22"/>
  <c r="AA81" i="22"/>
  <c r="Z81" i="22"/>
  <c r="Y81" i="22"/>
  <c r="X81" i="22"/>
  <c r="W81" i="22"/>
  <c r="U81" i="22"/>
  <c r="T81" i="22"/>
  <c r="S81" i="22"/>
  <c r="R81" i="22"/>
  <c r="N81" i="22"/>
  <c r="M81" i="22"/>
  <c r="L81" i="22"/>
  <c r="K81" i="22"/>
  <c r="J81" i="22"/>
  <c r="I81" i="22"/>
  <c r="H81" i="22"/>
  <c r="AH80" i="22"/>
  <c r="AB80" i="22"/>
  <c r="V80" i="22"/>
  <c r="O80" i="22"/>
  <c r="AM79" i="22"/>
  <c r="AH79" i="22"/>
  <c r="AB79" i="22"/>
  <c r="V79" i="22"/>
  <c r="O79" i="22"/>
  <c r="AM78" i="22"/>
  <c r="AH78" i="22"/>
  <c r="AB78" i="22"/>
  <c r="V78" i="22"/>
  <c r="O78" i="22"/>
  <c r="AM77" i="22"/>
  <c r="AH77" i="22"/>
  <c r="AB77" i="22"/>
  <c r="V77" i="22"/>
  <c r="O77" i="22"/>
  <c r="AM76" i="22"/>
  <c r="AH76" i="22"/>
  <c r="AB76" i="22"/>
  <c r="V76" i="22"/>
  <c r="O76" i="22"/>
  <c r="AM75" i="22"/>
  <c r="AH75" i="22"/>
  <c r="AB75" i="22"/>
  <c r="V75" i="22"/>
  <c r="O75" i="22"/>
  <c r="AG71" i="22"/>
  <c r="AF71" i="22"/>
  <c r="AE71" i="22"/>
  <c r="AD71" i="22"/>
  <c r="AC71" i="22"/>
  <c r="AA71" i="22"/>
  <c r="Z71" i="22"/>
  <c r="Y71" i="22"/>
  <c r="X71" i="22"/>
  <c r="W71" i="22"/>
  <c r="U71" i="22"/>
  <c r="T71" i="22"/>
  <c r="S71" i="22"/>
  <c r="R71" i="22"/>
  <c r="N71" i="22"/>
  <c r="M71" i="22"/>
  <c r="L71" i="22"/>
  <c r="K71" i="22"/>
  <c r="J71" i="22"/>
  <c r="I71" i="22"/>
  <c r="H71" i="22"/>
  <c r="AH70" i="22"/>
  <c r="AB70" i="22"/>
  <c r="V70" i="22"/>
  <c r="O70" i="22"/>
  <c r="AH69" i="22"/>
  <c r="AB69" i="22"/>
  <c r="V69" i="22"/>
  <c r="O69" i="22"/>
  <c r="AM68" i="22"/>
  <c r="AH68" i="22"/>
  <c r="AB68" i="22"/>
  <c r="V68" i="22"/>
  <c r="O68" i="22"/>
  <c r="AM67" i="22"/>
  <c r="AH67" i="22"/>
  <c r="AB67" i="22"/>
  <c r="V67" i="22"/>
  <c r="O67" i="22"/>
  <c r="AM66" i="22"/>
  <c r="AH66" i="22"/>
  <c r="AB66" i="22"/>
  <c r="V66" i="22"/>
  <c r="O66" i="22"/>
  <c r="AM65" i="22"/>
  <c r="AH65" i="22"/>
  <c r="AB65" i="22"/>
  <c r="V65" i="22"/>
  <c r="O65" i="22"/>
  <c r="AG62" i="22"/>
  <c r="AF62" i="22"/>
  <c r="AE62" i="22"/>
  <c r="AD62" i="22"/>
  <c r="AC62" i="22"/>
  <c r="AA62" i="22"/>
  <c r="Z62" i="22"/>
  <c r="Y62" i="22"/>
  <c r="X62" i="22"/>
  <c r="W62" i="22"/>
  <c r="U62" i="22"/>
  <c r="T62" i="22"/>
  <c r="S62" i="22"/>
  <c r="R62" i="22"/>
  <c r="N62" i="22"/>
  <c r="M62" i="22"/>
  <c r="L62" i="22"/>
  <c r="K62" i="22"/>
  <c r="J62" i="22"/>
  <c r="I62" i="22"/>
  <c r="H62" i="22"/>
  <c r="AH61" i="22"/>
  <c r="AB61" i="22"/>
  <c r="V61" i="22"/>
  <c r="O61" i="22"/>
  <c r="AM60" i="22"/>
  <c r="AH60" i="22"/>
  <c r="AB60" i="22"/>
  <c r="V60" i="22"/>
  <c r="O60" i="22"/>
  <c r="AM59" i="22"/>
  <c r="AH59" i="22"/>
  <c r="AB59" i="22"/>
  <c r="V59" i="22"/>
  <c r="O59" i="22"/>
  <c r="AH58" i="22"/>
  <c r="AB58" i="22"/>
  <c r="V58" i="22"/>
  <c r="O58" i="22"/>
  <c r="AM57" i="22"/>
  <c r="AH57" i="22"/>
  <c r="AB57" i="22"/>
  <c r="V57" i="22"/>
  <c r="O57" i="22"/>
  <c r="AM56" i="22"/>
  <c r="AH56" i="22"/>
  <c r="AB56" i="22"/>
  <c r="V56" i="22"/>
  <c r="O56" i="22"/>
  <c r="AG52" i="22"/>
  <c r="AF52" i="22"/>
  <c r="AE52" i="22"/>
  <c r="AD52" i="22"/>
  <c r="AC52" i="22"/>
  <c r="AA52" i="22"/>
  <c r="Z52" i="22"/>
  <c r="Y52" i="22"/>
  <c r="X52" i="22"/>
  <c r="W52" i="22"/>
  <c r="U52" i="22"/>
  <c r="T52" i="22"/>
  <c r="S52" i="22"/>
  <c r="R52" i="22"/>
  <c r="N52" i="22"/>
  <c r="M52" i="22"/>
  <c r="L52" i="22"/>
  <c r="K52" i="22"/>
  <c r="J52" i="22"/>
  <c r="I52" i="22"/>
  <c r="H52" i="22"/>
  <c r="AM51" i="22"/>
  <c r="AH51" i="22"/>
  <c r="AB51" i="22"/>
  <c r="V51" i="22"/>
  <c r="O51" i="22"/>
  <c r="AH50" i="22"/>
  <c r="AB50" i="22"/>
  <c r="V50" i="22"/>
  <c r="O50" i="22"/>
  <c r="AH49" i="22"/>
  <c r="AB49" i="22"/>
  <c r="V49" i="22"/>
  <c r="O49" i="22"/>
  <c r="AM48" i="22"/>
  <c r="AH48" i="22"/>
  <c r="AB48" i="22"/>
  <c r="V48" i="22"/>
  <c r="O48" i="22"/>
  <c r="AM47" i="22"/>
  <c r="AH47" i="22"/>
  <c r="AB47" i="22"/>
  <c r="V47" i="22"/>
  <c r="O47" i="22"/>
  <c r="AM46" i="22"/>
  <c r="AH46" i="22"/>
  <c r="AB46" i="22"/>
  <c r="V46" i="22"/>
  <c r="O46" i="22"/>
  <c r="AG43" i="22"/>
  <c r="AF43" i="22"/>
  <c r="AE43" i="22"/>
  <c r="AD43" i="22"/>
  <c r="AC43" i="22"/>
  <c r="AA43" i="22"/>
  <c r="Z43" i="22"/>
  <c r="Y43" i="22"/>
  <c r="X43" i="22"/>
  <c r="W43" i="22"/>
  <c r="U43" i="22"/>
  <c r="T43" i="22"/>
  <c r="S43" i="22"/>
  <c r="R43" i="22"/>
  <c r="N43" i="22"/>
  <c r="M43" i="22"/>
  <c r="L43" i="22"/>
  <c r="K43" i="22"/>
  <c r="J43" i="22"/>
  <c r="I43" i="22"/>
  <c r="H43" i="22"/>
  <c r="AM42" i="22"/>
  <c r="AH42" i="22"/>
  <c r="AB42" i="22"/>
  <c r="V42" i="22"/>
  <c r="O42" i="22"/>
  <c r="AM41" i="22"/>
  <c r="AH41" i="22"/>
  <c r="AB41" i="22"/>
  <c r="V41" i="22"/>
  <c r="O41" i="22"/>
  <c r="AM40" i="22"/>
  <c r="AH40" i="22"/>
  <c r="AB40" i="22"/>
  <c r="V40" i="22"/>
  <c r="O40" i="22"/>
  <c r="AM39" i="22"/>
  <c r="AH39" i="22"/>
  <c r="AB39" i="22"/>
  <c r="V39" i="22"/>
  <c r="O39" i="22"/>
  <c r="AH38" i="22"/>
  <c r="AB38" i="22"/>
  <c r="V38" i="22"/>
  <c r="O38" i="22"/>
  <c r="AH37" i="22"/>
  <c r="AB37" i="22"/>
  <c r="V37" i="22"/>
  <c r="O37" i="22"/>
  <c r="AG33" i="22"/>
  <c r="AF33" i="22"/>
  <c r="AE33" i="22"/>
  <c r="AD33" i="22"/>
  <c r="AC33" i="22"/>
  <c r="AA33" i="22"/>
  <c r="Z33" i="22"/>
  <c r="Y33" i="22"/>
  <c r="X33" i="22"/>
  <c r="W33" i="22"/>
  <c r="U33" i="22"/>
  <c r="T33" i="22"/>
  <c r="S33" i="22"/>
  <c r="R33" i="22"/>
  <c r="N33" i="22"/>
  <c r="M33" i="22"/>
  <c r="L33" i="22"/>
  <c r="K33" i="22"/>
  <c r="J33" i="22"/>
  <c r="I33" i="22"/>
  <c r="H33" i="22"/>
  <c r="AM32" i="22"/>
  <c r="AH32" i="22"/>
  <c r="AB32" i="22"/>
  <c r="V32" i="22"/>
  <c r="O32" i="22"/>
  <c r="AH31" i="22"/>
  <c r="AB31" i="22"/>
  <c r="V31" i="22"/>
  <c r="O31" i="22"/>
  <c r="AH30" i="22"/>
  <c r="AB30" i="22"/>
  <c r="V30" i="22"/>
  <c r="O30" i="22"/>
  <c r="AM29" i="22"/>
  <c r="AH29" i="22"/>
  <c r="AB29" i="22"/>
  <c r="V29" i="22"/>
  <c r="O29" i="22"/>
  <c r="AM28" i="22"/>
  <c r="AH28" i="22"/>
  <c r="AB28" i="22"/>
  <c r="V28" i="22"/>
  <c r="O28" i="22"/>
  <c r="AM27" i="22"/>
  <c r="AH27" i="22"/>
  <c r="AB27" i="22"/>
  <c r="V27" i="22"/>
  <c r="O27" i="22"/>
  <c r="AG24" i="22"/>
  <c r="AF24" i="22"/>
  <c r="AE24" i="22"/>
  <c r="AD24" i="22"/>
  <c r="AC24" i="22"/>
  <c r="AA24" i="22"/>
  <c r="Z24" i="22"/>
  <c r="Y24" i="22"/>
  <c r="X24" i="22"/>
  <c r="W24" i="22"/>
  <c r="U24" i="22"/>
  <c r="T24" i="22"/>
  <c r="S24" i="22"/>
  <c r="R24" i="22"/>
  <c r="N24" i="22"/>
  <c r="M24" i="22"/>
  <c r="L24" i="22"/>
  <c r="K24" i="22"/>
  <c r="J24" i="22"/>
  <c r="I24" i="22"/>
  <c r="H24" i="22"/>
  <c r="AH23" i="22"/>
  <c r="AB23" i="22"/>
  <c r="V23" i="22"/>
  <c r="O23" i="22"/>
  <c r="AH22" i="22"/>
  <c r="AB22" i="22"/>
  <c r="V22" i="22"/>
  <c r="O22" i="22"/>
  <c r="AM21" i="22"/>
  <c r="AH21" i="22"/>
  <c r="AB21" i="22"/>
  <c r="V21" i="22"/>
  <c r="O21" i="22"/>
  <c r="AM20" i="22"/>
  <c r="AH20" i="22"/>
  <c r="AB20" i="22"/>
  <c r="V20" i="22"/>
  <c r="O20" i="22"/>
  <c r="AH19" i="22"/>
  <c r="AB19" i="22"/>
  <c r="V19" i="22"/>
  <c r="O19" i="22"/>
  <c r="AM18" i="22"/>
  <c r="AH18" i="22"/>
  <c r="AB18" i="22"/>
  <c r="V18" i="22"/>
  <c r="O18" i="22"/>
  <c r="AG14" i="22"/>
  <c r="AF14" i="22"/>
  <c r="AE14" i="22"/>
  <c r="AD14" i="22"/>
  <c r="AC14" i="22"/>
  <c r="AA14" i="22"/>
  <c r="Z14" i="22"/>
  <c r="Y14" i="22"/>
  <c r="X14" i="22"/>
  <c r="W14" i="22"/>
  <c r="U14" i="22"/>
  <c r="T14" i="22"/>
  <c r="S14" i="22"/>
  <c r="R14" i="22"/>
  <c r="N14" i="22"/>
  <c r="M14" i="22"/>
  <c r="L14" i="22"/>
  <c r="K14" i="22"/>
  <c r="J14" i="22"/>
  <c r="I14" i="22"/>
  <c r="H14" i="22"/>
  <c r="AM13" i="22"/>
  <c r="AH13" i="22"/>
  <c r="AB13" i="22"/>
  <c r="V13" i="22"/>
  <c r="O13" i="22"/>
  <c r="AH12" i="22"/>
  <c r="AB12" i="22"/>
  <c r="V12" i="22"/>
  <c r="O12" i="22"/>
  <c r="AM11" i="22"/>
  <c r="AH11" i="22"/>
  <c r="AB11" i="22"/>
  <c r="V11" i="22"/>
  <c r="O11" i="22"/>
  <c r="AM10" i="22"/>
  <c r="AH10" i="22"/>
  <c r="AB10" i="22"/>
  <c r="V10" i="22"/>
  <c r="O10" i="22"/>
  <c r="AM9" i="22"/>
  <c r="AH9" i="22"/>
  <c r="AB9" i="22"/>
  <c r="V9" i="22"/>
  <c r="O9" i="22"/>
  <c r="AH8" i="22"/>
  <c r="AB8" i="22"/>
  <c r="V8" i="22"/>
  <c r="O8" i="22"/>
  <c r="BS1" i="22"/>
  <c r="AN24" i="21"/>
  <c r="AM24" i="21"/>
  <c r="AL24" i="21"/>
  <c r="AK24" i="21"/>
  <c r="AJ24" i="21"/>
  <c r="AI24" i="21"/>
  <c r="AH24" i="21"/>
  <c r="AG24" i="21"/>
  <c r="R24" i="21"/>
  <c r="M23" i="21"/>
  <c r="L23" i="21"/>
  <c r="K23" i="21"/>
  <c r="J23" i="21"/>
  <c r="I23" i="21"/>
  <c r="H23" i="21"/>
  <c r="AN22" i="21"/>
  <c r="AM22" i="21"/>
  <c r="AL22" i="21"/>
  <c r="AK22" i="21"/>
  <c r="AJ22" i="21"/>
  <c r="AI22" i="21"/>
  <c r="AH22" i="21"/>
  <c r="AG22" i="21"/>
  <c r="R22" i="21"/>
  <c r="AN21" i="21"/>
  <c r="AM21" i="21"/>
  <c r="AL21" i="21"/>
  <c r="AK21" i="21"/>
  <c r="AJ21" i="21"/>
  <c r="AI21" i="21"/>
  <c r="AH21" i="21"/>
  <c r="AG21" i="21"/>
  <c r="R21" i="21"/>
  <c r="AN20" i="21"/>
  <c r="AM20" i="21"/>
  <c r="AL20" i="21"/>
  <c r="AK20" i="21"/>
  <c r="AJ20" i="21"/>
  <c r="AI20" i="21"/>
  <c r="AH20" i="21"/>
  <c r="AG20" i="21"/>
  <c r="R20" i="21"/>
  <c r="AN19" i="21"/>
  <c r="AM19" i="21"/>
  <c r="AL19" i="21"/>
  <c r="AK19" i="21"/>
  <c r="AJ19" i="21"/>
  <c r="AI19" i="21"/>
  <c r="AH19" i="21"/>
  <c r="AG19" i="21"/>
  <c r="R19" i="21"/>
  <c r="AN18" i="21"/>
  <c r="AM18" i="21"/>
  <c r="AL18" i="21"/>
  <c r="AK18" i="21"/>
  <c r="AJ18" i="21"/>
  <c r="AI18" i="21"/>
  <c r="AH18" i="21"/>
  <c r="AG18" i="21"/>
  <c r="R18" i="21"/>
  <c r="AN17" i="21"/>
  <c r="AM17" i="21"/>
  <c r="AL17" i="21"/>
  <c r="AK17" i="21"/>
  <c r="AJ17" i="21"/>
  <c r="AI17" i="21"/>
  <c r="AH17" i="21"/>
  <c r="AG17" i="21"/>
  <c r="R17" i="21"/>
  <c r="AN16" i="21"/>
  <c r="AM16" i="21"/>
  <c r="AL16" i="21"/>
  <c r="AK16" i="21"/>
  <c r="AJ16" i="21"/>
  <c r="AI16" i="21"/>
  <c r="AH16" i="21"/>
  <c r="AG16" i="21"/>
  <c r="AN15" i="21"/>
  <c r="AM15" i="21"/>
  <c r="AL15" i="21"/>
  <c r="AK15" i="21"/>
  <c r="AJ15" i="21"/>
  <c r="AI15" i="21"/>
  <c r="AH15" i="21"/>
  <c r="AG15" i="21"/>
  <c r="AN14" i="21"/>
  <c r="AM14" i="21"/>
  <c r="AL14" i="21"/>
  <c r="AK14" i="21"/>
  <c r="AJ14" i="21"/>
  <c r="AI14" i="21"/>
  <c r="AH14" i="21"/>
  <c r="AG14" i="21"/>
  <c r="AN13" i="21"/>
  <c r="AM13" i="21"/>
  <c r="AL13" i="21"/>
  <c r="AK13" i="21"/>
  <c r="AJ13" i="21"/>
  <c r="AI13" i="21"/>
  <c r="AH13" i="21"/>
  <c r="AG13" i="21"/>
  <c r="AN12" i="21"/>
  <c r="AM12" i="21"/>
  <c r="AL12" i="21"/>
  <c r="AK12" i="21"/>
  <c r="AJ12" i="21"/>
  <c r="AI12" i="21"/>
  <c r="AH12" i="21"/>
  <c r="AG12" i="21"/>
  <c r="R12" i="21"/>
  <c r="AN11" i="21"/>
  <c r="AM11" i="21"/>
  <c r="AL11" i="21"/>
  <c r="AK11" i="21"/>
  <c r="AJ11" i="21"/>
  <c r="AI11" i="21"/>
  <c r="AH11" i="21"/>
  <c r="AG11" i="21"/>
  <c r="R11" i="21"/>
  <c r="AN10" i="21"/>
  <c r="AM10" i="21"/>
  <c r="AL10" i="21"/>
  <c r="AK10" i="21"/>
  <c r="AJ10" i="21"/>
  <c r="AI10" i="21"/>
  <c r="AH10" i="21"/>
  <c r="AG10" i="21"/>
  <c r="R10" i="21"/>
  <c r="AN9" i="21"/>
  <c r="AM9" i="21"/>
  <c r="AL9" i="21"/>
  <c r="AK9" i="21"/>
  <c r="AJ9" i="21"/>
  <c r="AI9" i="21"/>
  <c r="AH9" i="21"/>
  <c r="AG9" i="21"/>
  <c r="R9" i="21"/>
  <c r="AN8" i="21"/>
  <c r="AM8" i="21"/>
  <c r="AL8" i="21"/>
  <c r="AK8" i="21"/>
  <c r="AJ8" i="21"/>
  <c r="AI8" i="21"/>
  <c r="AH8" i="21"/>
  <c r="AG8" i="21"/>
  <c r="AN7" i="21"/>
  <c r="AM7" i="21"/>
  <c r="AL7" i="21"/>
  <c r="AK7" i="21"/>
  <c r="AJ7" i="21"/>
  <c r="AI7" i="21"/>
  <c r="AH7" i="21"/>
  <c r="AG7" i="21"/>
  <c r="AN6" i="21"/>
  <c r="AM6" i="21"/>
  <c r="AL6" i="21"/>
  <c r="AK6" i="21"/>
  <c r="AJ6" i="21"/>
  <c r="AI6" i="21"/>
  <c r="AH6" i="21"/>
  <c r="AG6" i="21"/>
  <c r="AN5" i="21"/>
  <c r="AM5" i="21"/>
  <c r="AL5" i="21"/>
  <c r="AK5" i="21"/>
  <c r="AJ5" i="21"/>
  <c r="AI5" i="21"/>
  <c r="AH5" i="21"/>
  <c r="AG5" i="21"/>
  <c r="AX10" i="18"/>
  <c r="AW10" i="18"/>
  <c r="AV10" i="18"/>
  <c r="AU10" i="18"/>
  <c r="AT10" i="18"/>
  <c r="AS10" i="18"/>
  <c r="AR10" i="18"/>
  <c r="AQ10" i="18"/>
  <c r="AP10" i="18"/>
  <c r="AO10" i="18"/>
  <c r="AN10" i="18"/>
  <c r="AM10" i="18"/>
  <c r="AL10" i="18"/>
  <c r="AX9" i="18"/>
  <c r="AW9" i="18"/>
  <c r="AV9" i="18"/>
  <c r="AU9" i="18"/>
  <c r="AT9" i="18"/>
  <c r="AS9" i="18"/>
  <c r="AR9" i="18"/>
  <c r="AQ9" i="18"/>
  <c r="AP9" i="18"/>
  <c r="AO9" i="18"/>
  <c r="AN9" i="18"/>
  <c r="AM9" i="18"/>
  <c r="AL9" i="18"/>
  <c r="R9" i="18"/>
  <c r="AX6" i="18"/>
  <c r="AW6" i="18"/>
  <c r="AV6" i="18"/>
  <c r="AU6" i="18"/>
  <c r="AT6" i="18"/>
  <c r="AS6" i="18"/>
  <c r="AR6" i="18"/>
  <c r="AQ6" i="18"/>
  <c r="AP6" i="18"/>
  <c r="AO6" i="18"/>
  <c r="AN6" i="18"/>
  <c r="AM6" i="18"/>
  <c r="AL6" i="18"/>
  <c r="R6" i="18"/>
  <c r="AX5" i="18"/>
  <c r="AW5" i="18"/>
  <c r="AV5" i="18"/>
  <c r="AU5" i="18"/>
  <c r="AT5" i="18"/>
  <c r="AS5" i="18"/>
  <c r="AR5" i="18"/>
  <c r="AQ5" i="18"/>
  <c r="AP5" i="18"/>
  <c r="AO5" i="18"/>
  <c r="AN5" i="18"/>
  <c r="AM5" i="18"/>
  <c r="AL5" i="18"/>
  <c r="R5" i="18"/>
  <c r="C98" i="16"/>
  <c r="C95" i="16"/>
  <c r="C91" i="16"/>
  <c r="C80" i="16"/>
  <c r="C68" i="16"/>
  <c r="B55" i="16"/>
  <c r="DP51" i="16"/>
  <c r="DO51" i="16"/>
  <c r="DN51" i="16"/>
  <c r="DM51" i="16"/>
  <c r="DL51" i="16"/>
  <c r="DJ51" i="16"/>
  <c r="DI51" i="16"/>
  <c r="DH51" i="16"/>
  <c r="DG51" i="16"/>
  <c r="DF51" i="16"/>
  <c r="DD51" i="16"/>
  <c r="DC51" i="16"/>
  <c r="DB51" i="16"/>
  <c r="DA51" i="16"/>
  <c r="CZ51" i="16"/>
  <c r="CX51" i="16"/>
  <c r="CW51" i="16"/>
  <c r="CV51" i="16"/>
  <c r="CU51" i="16"/>
  <c r="CT51" i="16"/>
  <c r="CR51" i="16"/>
  <c r="CQ51" i="16"/>
  <c r="CP51" i="16"/>
  <c r="CO51" i="16"/>
  <c r="CN51" i="16"/>
  <c r="CL51" i="16"/>
  <c r="CK51" i="16"/>
  <c r="CJ51" i="16"/>
  <c r="CI51" i="16"/>
  <c r="CH51" i="16"/>
  <c r="CF51" i="16"/>
  <c r="CE51" i="16"/>
  <c r="CD51" i="16"/>
  <c r="CC51" i="16"/>
  <c r="CB51" i="16"/>
  <c r="BZ51" i="16"/>
  <c r="BY51" i="16"/>
  <c r="BX51" i="16"/>
  <c r="BW51" i="16"/>
  <c r="BV51" i="16"/>
  <c r="Y51" i="16"/>
  <c r="V51" i="16"/>
  <c r="S51" i="16"/>
  <c r="P51" i="16"/>
  <c r="M51" i="16"/>
  <c r="J51" i="16"/>
  <c r="DP50" i="16"/>
  <c r="DO50" i="16"/>
  <c r="DN50" i="16"/>
  <c r="DM50" i="16"/>
  <c r="DL50" i="16"/>
  <c r="DJ50" i="16"/>
  <c r="DI50" i="16"/>
  <c r="DH50" i="16"/>
  <c r="DG50" i="16"/>
  <c r="DF50" i="16"/>
  <c r="DD50" i="16"/>
  <c r="DC50" i="16"/>
  <c r="DB50" i="16"/>
  <c r="DA50" i="16"/>
  <c r="CZ50" i="16"/>
  <c r="CX50" i="16"/>
  <c r="CW50" i="16"/>
  <c r="CV50" i="16"/>
  <c r="CU50" i="16"/>
  <c r="CT50" i="16"/>
  <c r="CR50" i="16"/>
  <c r="CQ50" i="16"/>
  <c r="CP50" i="16"/>
  <c r="CO50" i="16"/>
  <c r="CN50" i="16"/>
  <c r="CL50" i="16"/>
  <c r="CK50" i="16"/>
  <c r="CJ50" i="16"/>
  <c r="CI50" i="16"/>
  <c r="CH50" i="16"/>
  <c r="CF50" i="16"/>
  <c r="CE50" i="16"/>
  <c r="CD50" i="16"/>
  <c r="CC50" i="16"/>
  <c r="CB50" i="16"/>
  <c r="BZ50" i="16"/>
  <c r="BY50" i="16"/>
  <c r="BX50" i="16"/>
  <c r="BW50" i="16"/>
  <c r="BV50" i="16"/>
  <c r="Y50" i="16"/>
  <c r="V50" i="16"/>
  <c r="S50" i="16"/>
  <c r="P50" i="16"/>
  <c r="M50" i="16"/>
  <c r="J50" i="16"/>
  <c r="DP49" i="16"/>
  <c r="DO49" i="16"/>
  <c r="DN49" i="16"/>
  <c r="DM49" i="16"/>
  <c r="DL49" i="16"/>
  <c r="DJ49" i="16"/>
  <c r="DI49" i="16"/>
  <c r="DH49" i="16"/>
  <c r="DG49" i="16"/>
  <c r="DF49" i="16"/>
  <c r="DD49" i="16"/>
  <c r="DC49" i="16"/>
  <c r="DB49" i="16"/>
  <c r="DA49" i="16"/>
  <c r="CZ49" i="16"/>
  <c r="CX49" i="16"/>
  <c r="CW49" i="16"/>
  <c r="CV49" i="16"/>
  <c r="CU49" i="16"/>
  <c r="CT49" i="16"/>
  <c r="CR49" i="16"/>
  <c r="CQ49" i="16"/>
  <c r="CP49" i="16"/>
  <c r="CO49" i="16"/>
  <c r="CN49" i="16"/>
  <c r="CL49" i="16"/>
  <c r="CK49" i="16"/>
  <c r="CJ49" i="16"/>
  <c r="CI49" i="16"/>
  <c r="CH49" i="16"/>
  <c r="CF49" i="16"/>
  <c r="CE49" i="16"/>
  <c r="CD49" i="16"/>
  <c r="CC49" i="16"/>
  <c r="CB49" i="16"/>
  <c r="BZ49" i="16"/>
  <c r="BY49" i="16"/>
  <c r="BX49" i="16"/>
  <c r="BW49" i="16"/>
  <c r="BV49" i="16"/>
  <c r="Y49" i="16"/>
  <c r="V49" i="16"/>
  <c r="S49" i="16"/>
  <c r="P49" i="16"/>
  <c r="M49" i="16"/>
  <c r="J49" i="16"/>
  <c r="DP48" i="16"/>
  <c r="DO48" i="16"/>
  <c r="DN48" i="16"/>
  <c r="DM48" i="16"/>
  <c r="DL48" i="16"/>
  <c r="DJ48" i="16"/>
  <c r="DI48" i="16"/>
  <c r="DH48" i="16"/>
  <c r="DG48" i="16"/>
  <c r="DF48" i="16"/>
  <c r="DD48" i="16"/>
  <c r="DC48" i="16"/>
  <c r="DB48" i="16"/>
  <c r="DA48" i="16"/>
  <c r="CZ48" i="16"/>
  <c r="CX48" i="16"/>
  <c r="CW48" i="16"/>
  <c r="CV48" i="16"/>
  <c r="CU48" i="16"/>
  <c r="CT48" i="16"/>
  <c r="CR48" i="16"/>
  <c r="CQ48" i="16"/>
  <c r="CP48" i="16"/>
  <c r="CO48" i="16"/>
  <c r="CN48" i="16"/>
  <c r="CL48" i="16"/>
  <c r="CK48" i="16"/>
  <c r="CJ48" i="16"/>
  <c r="CI48" i="16"/>
  <c r="CH48" i="16"/>
  <c r="CF48" i="16"/>
  <c r="CE48" i="16"/>
  <c r="CD48" i="16"/>
  <c r="CC48" i="16"/>
  <c r="CB48" i="16"/>
  <c r="BZ48" i="16"/>
  <c r="BY48" i="16"/>
  <c r="BX48" i="16"/>
  <c r="BW48" i="16"/>
  <c r="BV48" i="16"/>
  <c r="Y48" i="16"/>
  <c r="V48" i="16"/>
  <c r="S48" i="16"/>
  <c r="P48" i="16"/>
  <c r="M48" i="16"/>
  <c r="J48" i="16"/>
  <c r="DP47" i="16"/>
  <c r="DO47" i="16"/>
  <c r="DN47" i="16"/>
  <c r="DM47" i="16"/>
  <c r="DL47" i="16"/>
  <c r="DJ47" i="16"/>
  <c r="DI47" i="16"/>
  <c r="DH47" i="16"/>
  <c r="DG47" i="16"/>
  <c r="DF47" i="16"/>
  <c r="DD47" i="16"/>
  <c r="DC47" i="16"/>
  <c r="DB47" i="16"/>
  <c r="DA47" i="16"/>
  <c r="CZ47" i="16"/>
  <c r="CX47" i="16"/>
  <c r="CW47" i="16"/>
  <c r="CV47" i="16"/>
  <c r="CU47" i="16"/>
  <c r="CT47" i="16"/>
  <c r="CR47" i="16"/>
  <c r="CQ47" i="16"/>
  <c r="CP47" i="16"/>
  <c r="CO47" i="16"/>
  <c r="CN47" i="16"/>
  <c r="CL47" i="16"/>
  <c r="CK47" i="16"/>
  <c r="CJ47" i="16"/>
  <c r="CI47" i="16"/>
  <c r="CH47" i="16"/>
  <c r="CF47" i="16"/>
  <c r="CE47" i="16"/>
  <c r="CD47" i="16"/>
  <c r="CC47" i="16"/>
  <c r="CB47" i="16"/>
  <c r="BZ47" i="16"/>
  <c r="BY47" i="16"/>
  <c r="BX47" i="16"/>
  <c r="BW47" i="16"/>
  <c r="BV47" i="16"/>
  <c r="Y47" i="16"/>
  <c r="V47" i="16"/>
  <c r="S47" i="16"/>
  <c r="P47" i="16"/>
  <c r="M47" i="16"/>
  <c r="J47" i="16"/>
  <c r="DP46" i="16"/>
  <c r="DO46" i="16"/>
  <c r="DN46" i="16"/>
  <c r="DM46" i="16"/>
  <c r="DL46" i="16"/>
  <c r="DJ46" i="16"/>
  <c r="DI46" i="16"/>
  <c r="DH46" i="16"/>
  <c r="DG46" i="16"/>
  <c r="DF46" i="16"/>
  <c r="DD46" i="16"/>
  <c r="DC46" i="16"/>
  <c r="DB46" i="16"/>
  <c r="DA46" i="16"/>
  <c r="CZ46" i="16"/>
  <c r="CX46" i="16"/>
  <c r="CW46" i="16"/>
  <c r="CV46" i="16"/>
  <c r="CU46" i="16"/>
  <c r="CT46" i="16"/>
  <c r="CR46" i="16"/>
  <c r="CQ46" i="16"/>
  <c r="CP46" i="16"/>
  <c r="CO46" i="16"/>
  <c r="CN46" i="16"/>
  <c r="CL46" i="16"/>
  <c r="CK46" i="16"/>
  <c r="CJ46" i="16"/>
  <c r="CI46" i="16"/>
  <c r="CH46" i="16"/>
  <c r="CF46" i="16"/>
  <c r="CE46" i="16"/>
  <c r="CD46" i="16"/>
  <c r="CC46" i="16"/>
  <c r="CB46" i="16"/>
  <c r="BZ46" i="16"/>
  <c r="BY46" i="16"/>
  <c r="BX46" i="16"/>
  <c r="BW46" i="16"/>
  <c r="BV46" i="16"/>
  <c r="Y46" i="16"/>
  <c r="V46" i="16"/>
  <c r="S46" i="16"/>
  <c r="P46" i="16"/>
  <c r="M46" i="16"/>
  <c r="J46" i="16"/>
  <c r="DP45" i="16"/>
  <c r="DO45" i="16"/>
  <c r="DN45" i="16"/>
  <c r="DM45" i="16"/>
  <c r="DL45" i="16"/>
  <c r="DJ45" i="16"/>
  <c r="DI45" i="16"/>
  <c r="DH45" i="16"/>
  <c r="DG45" i="16"/>
  <c r="DF45" i="16"/>
  <c r="DD45" i="16"/>
  <c r="DC45" i="16"/>
  <c r="DB45" i="16"/>
  <c r="DA45" i="16"/>
  <c r="CZ45" i="16"/>
  <c r="CX45" i="16"/>
  <c r="CW45" i="16"/>
  <c r="CV45" i="16"/>
  <c r="CU45" i="16"/>
  <c r="CT45" i="16"/>
  <c r="CR45" i="16"/>
  <c r="CQ45" i="16"/>
  <c r="CP45" i="16"/>
  <c r="CO45" i="16"/>
  <c r="CN45" i="16"/>
  <c r="CL45" i="16"/>
  <c r="CK45" i="16"/>
  <c r="CJ45" i="16"/>
  <c r="CI45" i="16"/>
  <c r="CH45" i="16"/>
  <c r="CF45" i="16"/>
  <c r="CE45" i="16"/>
  <c r="CD45" i="16"/>
  <c r="CC45" i="16"/>
  <c r="CB45" i="16"/>
  <c r="BZ45" i="16"/>
  <c r="BY45" i="16"/>
  <c r="BX45" i="16"/>
  <c r="BW45" i="16"/>
  <c r="BV45" i="16"/>
  <c r="Y45" i="16"/>
  <c r="V45" i="16"/>
  <c r="S45" i="16"/>
  <c r="P45" i="16"/>
  <c r="M45" i="16"/>
  <c r="J45" i="16"/>
  <c r="DP44" i="16"/>
  <c r="DO44" i="16"/>
  <c r="DN44" i="16"/>
  <c r="DM44" i="16"/>
  <c r="DL44" i="16"/>
  <c r="DJ44" i="16"/>
  <c r="DI44" i="16"/>
  <c r="DH44" i="16"/>
  <c r="DG44" i="16"/>
  <c r="DF44" i="16"/>
  <c r="DD44" i="16"/>
  <c r="DC44" i="16"/>
  <c r="DB44" i="16"/>
  <c r="DA44" i="16"/>
  <c r="CZ44" i="16"/>
  <c r="CX44" i="16"/>
  <c r="CW44" i="16"/>
  <c r="CV44" i="16"/>
  <c r="CU44" i="16"/>
  <c r="CT44" i="16"/>
  <c r="CR44" i="16"/>
  <c r="CQ44" i="16"/>
  <c r="CP44" i="16"/>
  <c r="CO44" i="16"/>
  <c r="CN44" i="16"/>
  <c r="CL44" i="16"/>
  <c r="CK44" i="16"/>
  <c r="CJ44" i="16"/>
  <c r="CI44" i="16"/>
  <c r="CH44" i="16"/>
  <c r="CF44" i="16"/>
  <c r="CE44" i="16"/>
  <c r="CD44" i="16"/>
  <c r="CC44" i="16"/>
  <c r="CB44" i="16"/>
  <c r="BZ44" i="16"/>
  <c r="BY44" i="16"/>
  <c r="BX44" i="16"/>
  <c r="BW44" i="16"/>
  <c r="BV44" i="16"/>
  <c r="Y44" i="16"/>
  <c r="V44" i="16"/>
  <c r="S44" i="16"/>
  <c r="P44" i="16"/>
  <c r="M44" i="16"/>
  <c r="J44" i="16"/>
  <c r="DP43" i="16"/>
  <c r="DO43" i="16"/>
  <c r="DN43" i="16"/>
  <c r="DM43" i="16"/>
  <c r="DL43" i="16"/>
  <c r="DJ43" i="16"/>
  <c r="DI43" i="16"/>
  <c r="DH43" i="16"/>
  <c r="DG43" i="16"/>
  <c r="DF43" i="16"/>
  <c r="DD43" i="16"/>
  <c r="DC43" i="16"/>
  <c r="DB43" i="16"/>
  <c r="DA43" i="16"/>
  <c r="CZ43" i="16"/>
  <c r="CX43" i="16"/>
  <c r="CW43" i="16"/>
  <c r="CV43" i="16"/>
  <c r="CU43" i="16"/>
  <c r="CT43" i="16"/>
  <c r="CR43" i="16"/>
  <c r="CQ43" i="16"/>
  <c r="CP43" i="16"/>
  <c r="CO43" i="16"/>
  <c r="CN43" i="16"/>
  <c r="CL43" i="16"/>
  <c r="CK43" i="16"/>
  <c r="CJ43" i="16"/>
  <c r="CI43" i="16"/>
  <c r="CH43" i="16"/>
  <c r="CF43" i="16"/>
  <c r="CE43" i="16"/>
  <c r="CD43" i="16"/>
  <c r="CC43" i="16"/>
  <c r="CB43" i="16"/>
  <c r="BZ43" i="16"/>
  <c r="BY43" i="16"/>
  <c r="BX43" i="16"/>
  <c r="BW43" i="16"/>
  <c r="BV43" i="16"/>
  <c r="Y43" i="16"/>
  <c r="V43" i="16"/>
  <c r="S43" i="16"/>
  <c r="P43" i="16"/>
  <c r="M43" i="16"/>
  <c r="J43" i="16"/>
  <c r="DP42" i="16"/>
  <c r="DO42" i="16"/>
  <c r="DN42" i="16"/>
  <c r="DM42" i="16"/>
  <c r="DL42" i="16"/>
  <c r="DJ42" i="16"/>
  <c r="DI42" i="16"/>
  <c r="DH42" i="16"/>
  <c r="DG42" i="16"/>
  <c r="DF42" i="16"/>
  <c r="DD42" i="16"/>
  <c r="DC42" i="16"/>
  <c r="DB42" i="16"/>
  <c r="DA42" i="16"/>
  <c r="CZ42" i="16"/>
  <c r="CX42" i="16"/>
  <c r="CW42" i="16"/>
  <c r="CV42" i="16"/>
  <c r="CU42" i="16"/>
  <c r="CT42" i="16"/>
  <c r="CR42" i="16"/>
  <c r="CQ42" i="16"/>
  <c r="CP42" i="16"/>
  <c r="CO42" i="16"/>
  <c r="CN42" i="16"/>
  <c r="CL42" i="16"/>
  <c r="CK42" i="16"/>
  <c r="CJ42" i="16"/>
  <c r="CI42" i="16"/>
  <c r="CH42" i="16"/>
  <c r="CF42" i="16"/>
  <c r="CE42" i="16"/>
  <c r="CD42" i="16"/>
  <c r="CC42" i="16"/>
  <c r="CB42" i="16"/>
  <c r="BZ42" i="16"/>
  <c r="BY42" i="16"/>
  <c r="BX42" i="16"/>
  <c r="BW42" i="16"/>
  <c r="BV42" i="16"/>
  <c r="Y42" i="16"/>
  <c r="Y52" i="16" s="1"/>
  <c r="V42" i="16"/>
  <c r="S42" i="16"/>
  <c r="P42" i="16"/>
  <c r="M42" i="16"/>
  <c r="M52" i="16" s="1"/>
  <c r="J42" i="16"/>
  <c r="Y38" i="16"/>
  <c r="V38" i="16"/>
  <c r="S38" i="16"/>
  <c r="P38" i="16"/>
  <c r="M38" i="16"/>
  <c r="J38" i="16"/>
  <c r="BP37" i="16"/>
  <c r="Y37" i="16"/>
  <c r="V37" i="16"/>
  <c r="S37" i="16"/>
  <c r="P37" i="16"/>
  <c r="M37" i="16"/>
  <c r="Y33" i="16"/>
  <c r="V33" i="16"/>
  <c r="S33" i="16"/>
  <c r="P33" i="16"/>
  <c r="M33" i="16"/>
  <c r="J33" i="16"/>
  <c r="Y31" i="16"/>
  <c r="V31" i="16"/>
  <c r="S31" i="16"/>
  <c r="P31" i="16"/>
  <c r="M31" i="16"/>
  <c r="BP29" i="16"/>
  <c r="Y29" i="16"/>
  <c r="V29" i="16"/>
  <c r="S29" i="16"/>
  <c r="P29" i="16"/>
  <c r="M29" i="16"/>
  <c r="J29" i="16"/>
  <c r="BP28" i="16"/>
  <c r="Y28" i="16"/>
  <c r="V28" i="16"/>
  <c r="S28" i="16"/>
  <c r="P28" i="16"/>
  <c r="M28" i="16"/>
  <c r="J28" i="16"/>
  <c r="BQ29" i="16"/>
  <c r="BP27" i="16"/>
  <c r="Y27" i="16"/>
  <c r="V27" i="16"/>
  <c r="S27" i="16"/>
  <c r="P27" i="16"/>
  <c r="M27" i="16"/>
  <c r="J27" i="16"/>
  <c r="Y26" i="16"/>
  <c r="V26" i="16"/>
  <c r="S26" i="16"/>
  <c r="P26" i="16"/>
  <c r="M26" i="16"/>
  <c r="J26" i="16"/>
  <c r="BP25" i="16"/>
  <c r="Y25" i="16"/>
  <c r="V25" i="16"/>
  <c r="S25" i="16"/>
  <c r="P25" i="16"/>
  <c r="M25" i="16"/>
  <c r="J25" i="16"/>
  <c r="B25" i="16"/>
  <c r="B26" i="16" s="1"/>
  <c r="B27" i="16" s="1"/>
  <c r="B28" i="16" s="1"/>
  <c r="B29" i="16" s="1"/>
  <c r="B30" i="16" s="1"/>
  <c r="B31" i="16" s="1"/>
  <c r="B32" i="16" s="1"/>
  <c r="B33" i="16" s="1"/>
  <c r="B34" i="16" s="1"/>
  <c r="B37" i="16" s="1"/>
  <c r="B38" i="16" s="1"/>
  <c r="B39" i="16" s="1"/>
  <c r="B42" i="16" s="1"/>
  <c r="B43" i="16" s="1"/>
  <c r="B44" i="16" s="1"/>
  <c r="B45" i="16" s="1"/>
  <c r="B46" i="16" s="1"/>
  <c r="B47" i="16" s="1"/>
  <c r="B48" i="16" s="1"/>
  <c r="B49" i="16" s="1"/>
  <c r="B50" i="16" s="1"/>
  <c r="B51" i="16" s="1"/>
  <c r="BQ21" i="16"/>
  <c r="Y21" i="16"/>
  <c r="V21" i="16"/>
  <c r="S21" i="16"/>
  <c r="P21" i="16"/>
  <c r="M21" i="16"/>
  <c r="X19" i="16"/>
  <c r="X22" i="16" s="1"/>
  <c r="X34" i="16" s="1"/>
  <c r="X39" i="16" s="1"/>
  <c r="X55" i="16" s="1"/>
  <c r="W19" i="16"/>
  <c r="W22" i="16" s="1"/>
  <c r="W34" i="16" s="1"/>
  <c r="W39" i="16" s="1"/>
  <c r="W55" i="16" s="1"/>
  <c r="U19" i="16"/>
  <c r="U22" i="16" s="1"/>
  <c r="U34" i="16" s="1"/>
  <c r="U39" i="16" s="1"/>
  <c r="U55" i="16" s="1"/>
  <c r="T19" i="16"/>
  <c r="T22" i="16" s="1"/>
  <c r="T34" i="16" s="1"/>
  <c r="T39" i="16" s="1"/>
  <c r="T55" i="16" s="1"/>
  <c r="R19" i="16"/>
  <c r="R22" i="16" s="1"/>
  <c r="R34" i="16" s="1"/>
  <c r="R39" i="16" s="1"/>
  <c r="R55" i="16" s="1"/>
  <c r="Q19" i="16"/>
  <c r="Q22" i="16" s="1"/>
  <c r="Q34" i="16" s="1"/>
  <c r="Q39" i="16" s="1"/>
  <c r="Q55" i="16" s="1"/>
  <c r="O19" i="16"/>
  <c r="O22" i="16" s="1"/>
  <c r="O34" i="16" s="1"/>
  <c r="O39" i="16" s="1"/>
  <c r="O55" i="16" s="1"/>
  <c r="N19" i="16"/>
  <c r="N22" i="16" s="1"/>
  <c r="N34" i="16" s="1"/>
  <c r="N39" i="16" s="1"/>
  <c r="N55" i="16" s="1"/>
  <c r="L19" i="16"/>
  <c r="L22" i="16" s="1"/>
  <c r="L34" i="16" s="1"/>
  <c r="L39" i="16" s="1"/>
  <c r="L55" i="16" s="1"/>
  <c r="K19" i="16"/>
  <c r="K22" i="16" s="1"/>
  <c r="K34" i="16" s="1"/>
  <c r="K39" i="16" s="1"/>
  <c r="K55" i="16" s="1"/>
  <c r="H19" i="16"/>
  <c r="H22" i="16" s="1"/>
  <c r="Y18" i="16"/>
  <c r="V18" i="16"/>
  <c r="S18" i="16"/>
  <c r="P18" i="16"/>
  <c r="M18" i="16"/>
  <c r="J18" i="16"/>
  <c r="Y17" i="16"/>
  <c r="V17" i="16"/>
  <c r="S17" i="16"/>
  <c r="P17" i="16"/>
  <c r="M17" i="16"/>
  <c r="J17" i="16"/>
  <c r="BP16" i="16"/>
  <c r="Y16" i="16"/>
  <c r="V16" i="16"/>
  <c r="S16" i="16"/>
  <c r="P16" i="16"/>
  <c r="M16" i="16"/>
  <c r="J16" i="16"/>
  <c r="BP15" i="16"/>
  <c r="Y15" i="16"/>
  <c r="V15" i="16"/>
  <c r="S15" i="16"/>
  <c r="P15" i="16"/>
  <c r="M15" i="16"/>
  <c r="J15" i="16"/>
  <c r="BP13" i="16"/>
  <c r="Y13" i="16"/>
  <c r="V13" i="16"/>
  <c r="S13" i="16"/>
  <c r="P13" i="16"/>
  <c r="M13" i="16"/>
  <c r="J13" i="16"/>
  <c r="BP12" i="16"/>
  <c r="Y12" i="16"/>
  <c r="V12" i="16"/>
  <c r="S12" i="16"/>
  <c r="P12" i="16"/>
  <c r="M12" i="16"/>
  <c r="J12" i="16"/>
  <c r="Y11" i="16"/>
  <c r="V11" i="16"/>
  <c r="S11" i="16"/>
  <c r="P11" i="16"/>
  <c r="M11" i="16"/>
  <c r="J11" i="16"/>
  <c r="B11" i="16"/>
  <c r="B12" i="16" s="1"/>
  <c r="B13" i="16" s="1"/>
  <c r="BP10" i="16"/>
  <c r="Y10" i="16"/>
  <c r="V10" i="16"/>
  <c r="S10" i="16"/>
  <c r="P10" i="16"/>
  <c r="M10" i="16"/>
  <c r="J10" i="16"/>
  <c r="AC38" i="11"/>
  <c r="AB38" i="11"/>
  <c r="AA38" i="11"/>
  <c r="Z38" i="11"/>
  <c r="Y38" i="11"/>
  <c r="X38" i="11"/>
  <c r="W38" i="11"/>
  <c r="V38" i="11"/>
  <c r="AC37" i="11"/>
  <c r="AB37" i="11"/>
  <c r="AA37" i="11"/>
  <c r="Z37" i="11"/>
  <c r="Y37" i="11"/>
  <c r="X37" i="11"/>
  <c r="W37" i="11"/>
  <c r="V37" i="11"/>
  <c r="AC36" i="11"/>
  <c r="AB36" i="11"/>
  <c r="AA36" i="11"/>
  <c r="Z36" i="11"/>
  <c r="Y36" i="11"/>
  <c r="X36" i="11"/>
  <c r="W36" i="11"/>
  <c r="V36" i="11"/>
  <c r="AC35" i="11"/>
  <c r="AB35" i="11"/>
  <c r="AA35" i="11"/>
  <c r="Z35" i="11"/>
  <c r="Y35" i="11"/>
  <c r="X35" i="11"/>
  <c r="W35" i="11"/>
  <c r="V35" i="11"/>
  <c r="AC34" i="11"/>
  <c r="AB34" i="11"/>
  <c r="AA34" i="11"/>
  <c r="Z34" i="11"/>
  <c r="Y34" i="11"/>
  <c r="X34" i="11"/>
  <c r="W34" i="11"/>
  <c r="V34" i="11"/>
  <c r="AC33" i="11"/>
  <c r="AB33" i="11"/>
  <c r="AA33" i="11"/>
  <c r="Z33" i="11"/>
  <c r="Y33" i="11"/>
  <c r="X33" i="11"/>
  <c r="W33" i="11"/>
  <c r="V33" i="11"/>
  <c r="AC32" i="11"/>
  <c r="AB32" i="11"/>
  <c r="AA32" i="11"/>
  <c r="Z32" i="11"/>
  <c r="Y32" i="11"/>
  <c r="X32" i="11"/>
  <c r="W32" i="11"/>
  <c r="V32" i="11"/>
  <c r="AC31" i="11"/>
  <c r="AB31" i="11"/>
  <c r="AA31" i="11"/>
  <c r="Z31" i="11"/>
  <c r="Y31" i="11"/>
  <c r="X31" i="11"/>
  <c r="W31" i="11"/>
  <c r="V31" i="11"/>
  <c r="AC30" i="11"/>
  <c r="AB30" i="11"/>
  <c r="AA30" i="11"/>
  <c r="Z30" i="11"/>
  <c r="Y30" i="11"/>
  <c r="X30" i="11"/>
  <c r="W30" i="11"/>
  <c r="V30" i="11"/>
  <c r="AC29" i="11"/>
  <c r="AB29" i="11"/>
  <c r="AA29" i="11"/>
  <c r="Z29" i="11"/>
  <c r="Y29" i="11"/>
  <c r="X29" i="11"/>
  <c r="W29" i="11"/>
  <c r="V29" i="11"/>
  <c r="AC28" i="11"/>
  <c r="AB28" i="11"/>
  <c r="AA28" i="11"/>
  <c r="Z28" i="11"/>
  <c r="Y28" i="11"/>
  <c r="X28" i="11"/>
  <c r="W28" i="11"/>
  <c r="V28" i="11"/>
  <c r="AC27" i="11"/>
  <c r="AB27" i="11"/>
  <c r="AA27" i="11"/>
  <c r="Z27" i="11"/>
  <c r="Y27" i="11"/>
  <c r="X27" i="11"/>
  <c r="W27" i="11"/>
  <c r="V27" i="11"/>
  <c r="AC26" i="11"/>
  <c r="AB26" i="11"/>
  <c r="AA26" i="11"/>
  <c r="Z26" i="11"/>
  <c r="Y26" i="11"/>
  <c r="X26" i="11"/>
  <c r="W26" i="11"/>
  <c r="V26" i="11"/>
  <c r="AC25" i="11"/>
  <c r="AB25" i="11"/>
  <c r="AA25" i="11"/>
  <c r="Z25" i="11"/>
  <c r="Y25" i="11"/>
  <c r="X25" i="11"/>
  <c r="W25" i="11"/>
  <c r="V25" i="11"/>
  <c r="AC24" i="11"/>
  <c r="AB24" i="11"/>
  <c r="AA24" i="11"/>
  <c r="Z24" i="11"/>
  <c r="Y24" i="11"/>
  <c r="X24" i="11"/>
  <c r="W24" i="11"/>
  <c r="V24" i="11"/>
  <c r="AC23" i="11"/>
  <c r="AB23" i="11"/>
  <c r="AA23" i="11"/>
  <c r="Z23" i="11"/>
  <c r="Y23" i="11"/>
  <c r="X23" i="11"/>
  <c r="W23" i="11"/>
  <c r="V23" i="11"/>
  <c r="AC22" i="11"/>
  <c r="AB22" i="11"/>
  <c r="AA22" i="11"/>
  <c r="Z22" i="11"/>
  <c r="Y22" i="11"/>
  <c r="X22" i="11"/>
  <c r="W22" i="11"/>
  <c r="V22" i="11"/>
  <c r="AC21" i="11"/>
  <c r="AB21" i="11"/>
  <c r="AA21" i="11"/>
  <c r="Z21" i="11"/>
  <c r="Y21" i="11"/>
  <c r="X21" i="11"/>
  <c r="W21" i="11"/>
  <c r="V21" i="11"/>
  <c r="AC20" i="11"/>
  <c r="AB20" i="11"/>
  <c r="AA20" i="11"/>
  <c r="Z20" i="11"/>
  <c r="Y20" i="11"/>
  <c r="X20" i="11"/>
  <c r="W20" i="11"/>
  <c r="V20" i="11"/>
  <c r="AC19" i="11"/>
  <c r="AB19" i="11"/>
  <c r="AA19" i="11"/>
  <c r="Z19" i="11"/>
  <c r="Y19" i="11"/>
  <c r="X19" i="11"/>
  <c r="W19" i="11"/>
  <c r="V19" i="11"/>
  <c r="AC18" i="11"/>
  <c r="AB18" i="11"/>
  <c r="AA18" i="11"/>
  <c r="Z18" i="11"/>
  <c r="Y18" i="11"/>
  <c r="X18" i="11"/>
  <c r="W18" i="11"/>
  <c r="V18" i="11"/>
  <c r="AC17" i="11"/>
  <c r="AB17" i="11"/>
  <c r="AA17" i="11"/>
  <c r="Z17" i="11"/>
  <c r="Y17" i="11"/>
  <c r="X17" i="11"/>
  <c r="W17" i="11"/>
  <c r="V17" i="11"/>
  <c r="AC16" i="11"/>
  <c r="AB16" i="11"/>
  <c r="AA16" i="11"/>
  <c r="Z16" i="11"/>
  <c r="Y16" i="11"/>
  <c r="X16" i="11"/>
  <c r="W16" i="11"/>
  <c r="V16" i="11"/>
  <c r="AC15" i="11"/>
  <c r="AB15" i="11"/>
  <c r="AA15" i="11"/>
  <c r="Z15" i="11"/>
  <c r="Y15" i="11"/>
  <c r="X15" i="11"/>
  <c r="W15" i="11"/>
  <c r="V15" i="11"/>
  <c r="AC14" i="11"/>
  <c r="AB14" i="11"/>
  <c r="AA14" i="11"/>
  <c r="Z14" i="11"/>
  <c r="Y14" i="11"/>
  <c r="X14" i="11"/>
  <c r="W14" i="11"/>
  <c r="V14" i="11"/>
  <c r="AN13" i="11"/>
  <c r="AM13" i="11"/>
  <c r="AL13" i="11"/>
  <c r="AK13" i="11"/>
  <c r="AJ13" i="11"/>
  <c r="AI13" i="11"/>
  <c r="AH13" i="11"/>
  <c r="AG13" i="11"/>
  <c r="AC13" i="11"/>
  <c r="AB13" i="11"/>
  <c r="AA13" i="11"/>
  <c r="Z13" i="11"/>
  <c r="Y13" i="11"/>
  <c r="X13" i="11"/>
  <c r="W13" i="11"/>
  <c r="V13" i="11"/>
  <c r="AC12" i="11"/>
  <c r="AB12" i="11"/>
  <c r="AA12" i="11"/>
  <c r="Z12" i="11"/>
  <c r="Y12" i="11"/>
  <c r="X12" i="11"/>
  <c r="W12" i="11"/>
  <c r="V12" i="11"/>
  <c r="AC11" i="11"/>
  <c r="AB11" i="11"/>
  <c r="AA11" i="11"/>
  <c r="Z11" i="11"/>
  <c r="Y11" i="11"/>
  <c r="X11" i="11"/>
  <c r="W11" i="11"/>
  <c r="V11" i="11"/>
  <c r="AC10" i="11"/>
  <c r="AB10" i="11"/>
  <c r="AA10" i="11"/>
  <c r="Z10" i="11"/>
  <c r="Y10" i="11"/>
  <c r="X10" i="11"/>
  <c r="W10" i="11"/>
  <c r="V10" i="11"/>
  <c r="AC9" i="11"/>
  <c r="AB9" i="11"/>
  <c r="AA9" i="11"/>
  <c r="Z9" i="11"/>
  <c r="Y9" i="11"/>
  <c r="X9" i="11"/>
  <c r="W9" i="11"/>
  <c r="V9" i="11"/>
  <c r="AC8" i="11"/>
  <c r="AB8" i="11"/>
  <c r="AA8" i="11"/>
  <c r="Z8" i="11"/>
  <c r="Y8" i="11"/>
  <c r="X8" i="11"/>
  <c r="W8" i="11"/>
  <c r="V8" i="11"/>
  <c r="AC7" i="11"/>
  <c r="AB7" i="11"/>
  <c r="AA7" i="11"/>
  <c r="Z7" i="11"/>
  <c r="Y7" i="11"/>
  <c r="X7" i="11"/>
  <c r="W7" i="11"/>
  <c r="V7" i="11"/>
  <c r="AC6" i="11"/>
  <c r="AB6" i="11"/>
  <c r="AA6" i="11"/>
  <c r="Z6" i="11"/>
  <c r="Y6" i="11"/>
  <c r="X6" i="11"/>
  <c r="W6" i="11"/>
  <c r="V6" i="11"/>
  <c r="B6" i="1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AC5" i="11"/>
  <c r="AB5" i="11"/>
  <c r="AA5" i="11"/>
  <c r="Z5" i="11"/>
  <c r="Y5" i="11"/>
  <c r="X5" i="11"/>
  <c r="W5" i="11"/>
  <c r="V5" i="11"/>
  <c r="AL53" i="10"/>
  <c r="AK53" i="10"/>
  <c r="AJ53" i="10"/>
  <c r="AI53" i="10"/>
  <c r="AH53" i="10"/>
  <c r="AG53" i="10"/>
  <c r="AF53" i="10"/>
  <c r="AE53" i="10"/>
  <c r="AC53" i="10"/>
  <c r="AB53" i="10"/>
  <c r="AA53" i="10"/>
  <c r="Z53" i="10"/>
  <c r="Y53" i="10"/>
  <c r="X53" i="10"/>
  <c r="W53" i="10"/>
  <c r="V53" i="10"/>
  <c r="AC52" i="10"/>
  <c r="AB52" i="10"/>
  <c r="AA52" i="10"/>
  <c r="Z52" i="10"/>
  <c r="Y52" i="10"/>
  <c r="X52" i="10"/>
  <c r="W52" i="10"/>
  <c r="V52" i="10"/>
  <c r="AC51" i="10"/>
  <c r="AB51" i="10"/>
  <c r="AA51" i="10"/>
  <c r="Z51" i="10"/>
  <c r="Y51" i="10"/>
  <c r="X51" i="10"/>
  <c r="W51" i="10"/>
  <c r="V51" i="10"/>
  <c r="AC50" i="10"/>
  <c r="AB50" i="10"/>
  <c r="AA50" i="10"/>
  <c r="Z50" i="10"/>
  <c r="Y50" i="10"/>
  <c r="X50" i="10"/>
  <c r="W50" i="10"/>
  <c r="V50" i="10"/>
  <c r="AC49" i="10"/>
  <c r="AB49" i="10"/>
  <c r="AA49" i="10"/>
  <c r="Z49" i="10"/>
  <c r="Y49" i="10"/>
  <c r="X49" i="10"/>
  <c r="W49" i="10"/>
  <c r="V49" i="10"/>
  <c r="AC48" i="10"/>
  <c r="AB48" i="10"/>
  <c r="AA48" i="10"/>
  <c r="Z48" i="10"/>
  <c r="Y48" i="10"/>
  <c r="X48" i="10"/>
  <c r="W48" i="10"/>
  <c r="V48" i="10"/>
  <c r="AC47" i="10"/>
  <c r="AB47" i="10"/>
  <c r="AA47" i="10"/>
  <c r="Z47" i="10"/>
  <c r="Y47" i="10"/>
  <c r="X47" i="10"/>
  <c r="W47" i="10"/>
  <c r="V47" i="10"/>
  <c r="AC46" i="10"/>
  <c r="AB46" i="10"/>
  <c r="AA46" i="10"/>
  <c r="Z46" i="10"/>
  <c r="Y46" i="10"/>
  <c r="X46" i="10"/>
  <c r="W46" i="10"/>
  <c r="V46" i="10"/>
  <c r="AC43" i="10"/>
  <c r="AB43" i="10"/>
  <c r="AA43" i="10"/>
  <c r="Z43" i="10"/>
  <c r="Y43" i="10"/>
  <c r="X43" i="10"/>
  <c r="W43" i="10"/>
  <c r="V43" i="10"/>
  <c r="AC42" i="10"/>
  <c r="AB42" i="10"/>
  <c r="AA42" i="10"/>
  <c r="Z42" i="10"/>
  <c r="Y42" i="10"/>
  <c r="X42" i="10"/>
  <c r="W42" i="10"/>
  <c r="V42" i="10"/>
  <c r="AC41" i="10"/>
  <c r="AB41" i="10"/>
  <c r="AA41" i="10"/>
  <c r="Z41" i="10"/>
  <c r="Y41" i="10"/>
  <c r="X41" i="10"/>
  <c r="W41" i="10"/>
  <c r="V41" i="10"/>
  <c r="AC40" i="10"/>
  <c r="AB40" i="10"/>
  <c r="AA40" i="10"/>
  <c r="Z40" i="10"/>
  <c r="Y40" i="10"/>
  <c r="X40" i="10"/>
  <c r="W40" i="10"/>
  <c r="V40" i="10"/>
  <c r="AC39" i="10"/>
  <c r="AB39" i="10"/>
  <c r="AA39" i="10"/>
  <c r="Z39" i="10"/>
  <c r="Y39" i="10"/>
  <c r="X39" i="10"/>
  <c r="W39" i="10"/>
  <c r="V39" i="10"/>
  <c r="AC38" i="10"/>
  <c r="AB38" i="10"/>
  <c r="AA38" i="10"/>
  <c r="Z38" i="10"/>
  <c r="Y38" i="10"/>
  <c r="X38" i="10"/>
  <c r="W38" i="10"/>
  <c r="V38" i="10"/>
  <c r="AC37" i="10"/>
  <c r="AB37" i="10"/>
  <c r="AA37" i="10"/>
  <c r="Z37" i="10"/>
  <c r="Y37" i="10"/>
  <c r="X37" i="10"/>
  <c r="W37" i="10"/>
  <c r="V37" i="10"/>
  <c r="AC36" i="10"/>
  <c r="AB36" i="10"/>
  <c r="AA36" i="10"/>
  <c r="Z36" i="10"/>
  <c r="Y36" i="10"/>
  <c r="X36" i="10"/>
  <c r="W36" i="10"/>
  <c r="V36" i="10"/>
  <c r="AC33" i="10"/>
  <c r="AB33" i="10"/>
  <c r="AA33" i="10"/>
  <c r="Z33" i="10"/>
  <c r="Y33" i="10"/>
  <c r="X33" i="10"/>
  <c r="W33" i="10"/>
  <c r="V33" i="10"/>
  <c r="AC32" i="10"/>
  <c r="AB32" i="10"/>
  <c r="AA32" i="10"/>
  <c r="Z32" i="10"/>
  <c r="Y32" i="10"/>
  <c r="X32" i="10"/>
  <c r="W32" i="10"/>
  <c r="V32" i="10"/>
  <c r="AC31" i="10"/>
  <c r="AB31" i="10"/>
  <c r="AA31" i="10"/>
  <c r="Z31" i="10"/>
  <c r="Y31" i="10"/>
  <c r="X31" i="10"/>
  <c r="W31" i="10"/>
  <c r="V31" i="10"/>
  <c r="AC30" i="10"/>
  <c r="AB30" i="10"/>
  <c r="AA30" i="10"/>
  <c r="Z30" i="10"/>
  <c r="Y30" i="10"/>
  <c r="X30" i="10"/>
  <c r="W30" i="10"/>
  <c r="V30" i="10"/>
  <c r="AC29" i="10"/>
  <c r="AB29" i="10"/>
  <c r="AA29" i="10"/>
  <c r="Z29" i="10"/>
  <c r="Y29" i="10"/>
  <c r="X29" i="10"/>
  <c r="W29" i="10"/>
  <c r="V29" i="10"/>
  <c r="AC28" i="10"/>
  <c r="AB28" i="10"/>
  <c r="AA28" i="10"/>
  <c r="Z28" i="10"/>
  <c r="Y28" i="10"/>
  <c r="X28" i="10"/>
  <c r="W28" i="10"/>
  <c r="V28" i="10"/>
  <c r="AC27" i="10"/>
  <c r="AB27" i="10"/>
  <c r="AA27" i="10"/>
  <c r="Z27" i="10"/>
  <c r="Y27" i="10"/>
  <c r="X27" i="10"/>
  <c r="W27" i="10"/>
  <c r="V27" i="10"/>
  <c r="AC26" i="10"/>
  <c r="AB26" i="10"/>
  <c r="AA26" i="10"/>
  <c r="Z26" i="10"/>
  <c r="Y26" i="10"/>
  <c r="X26" i="10"/>
  <c r="W26" i="10"/>
  <c r="V26" i="10"/>
  <c r="AC25" i="10"/>
  <c r="AB25" i="10"/>
  <c r="AA25" i="10"/>
  <c r="Z25" i="10"/>
  <c r="Y25" i="10"/>
  <c r="X25" i="10"/>
  <c r="W25" i="10"/>
  <c r="V25" i="10"/>
  <c r="AC24" i="10"/>
  <c r="AB24" i="10"/>
  <c r="AA24" i="10"/>
  <c r="Z24" i="10"/>
  <c r="Y24" i="10"/>
  <c r="X24" i="10"/>
  <c r="W24" i="10"/>
  <c r="V24" i="10"/>
  <c r="AC23" i="10"/>
  <c r="AB23" i="10"/>
  <c r="AA23" i="10"/>
  <c r="Z23" i="10"/>
  <c r="Y23" i="10"/>
  <c r="X23" i="10"/>
  <c r="W23" i="10"/>
  <c r="V23" i="10"/>
  <c r="AC22" i="10"/>
  <c r="AB22" i="10"/>
  <c r="AA22" i="10"/>
  <c r="Z22" i="10"/>
  <c r="Y22" i="10"/>
  <c r="X22" i="10"/>
  <c r="W22" i="10"/>
  <c r="V22" i="10"/>
  <c r="AC21" i="10"/>
  <c r="AB21" i="10"/>
  <c r="AA21" i="10"/>
  <c r="Z21" i="10"/>
  <c r="Y21" i="10"/>
  <c r="X21" i="10"/>
  <c r="W21" i="10"/>
  <c r="V21" i="10"/>
  <c r="AC20" i="10"/>
  <c r="AB20" i="10"/>
  <c r="AA20" i="10"/>
  <c r="Z20" i="10"/>
  <c r="Y20" i="10"/>
  <c r="X20" i="10"/>
  <c r="W20" i="10"/>
  <c r="V20" i="10"/>
  <c r="AC19" i="10"/>
  <c r="AB19" i="10"/>
  <c r="AA19" i="10"/>
  <c r="Z19" i="10"/>
  <c r="Y19" i="10"/>
  <c r="X19" i="10"/>
  <c r="W19" i="10"/>
  <c r="V19" i="10"/>
  <c r="AC18" i="10"/>
  <c r="AB18" i="10"/>
  <c r="AA18" i="10"/>
  <c r="Z18" i="10"/>
  <c r="Y18" i="10"/>
  <c r="X18" i="10"/>
  <c r="W18" i="10"/>
  <c r="V18" i="10"/>
  <c r="AC17" i="10"/>
  <c r="AB17" i="10"/>
  <c r="AA17" i="10"/>
  <c r="Z17" i="10"/>
  <c r="Y17" i="10"/>
  <c r="X17" i="10"/>
  <c r="W17" i="10"/>
  <c r="V17" i="10"/>
  <c r="AC16" i="10"/>
  <c r="AB16" i="10"/>
  <c r="AA16" i="10"/>
  <c r="Z16" i="10"/>
  <c r="Y16" i="10"/>
  <c r="X16" i="10"/>
  <c r="W16" i="10"/>
  <c r="V16" i="10"/>
  <c r="AC15" i="10"/>
  <c r="AB15" i="10"/>
  <c r="AA15" i="10"/>
  <c r="Z15" i="10"/>
  <c r="Y15" i="10"/>
  <c r="X15" i="10"/>
  <c r="W15" i="10"/>
  <c r="V15" i="10"/>
  <c r="AC14" i="10"/>
  <c r="AB14" i="10"/>
  <c r="AA14" i="10"/>
  <c r="Z14" i="10"/>
  <c r="Y14" i="10"/>
  <c r="X14" i="10"/>
  <c r="W14" i="10"/>
  <c r="V14" i="10"/>
  <c r="AC13" i="10"/>
  <c r="AB13" i="10"/>
  <c r="AA13" i="10"/>
  <c r="Z13" i="10"/>
  <c r="Y13" i="10"/>
  <c r="X13" i="10"/>
  <c r="W13" i="10"/>
  <c r="V13" i="10"/>
  <c r="AC12" i="10"/>
  <c r="AB12" i="10"/>
  <c r="AA12" i="10"/>
  <c r="Z12" i="10"/>
  <c r="Y12" i="10"/>
  <c r="X12" i="10"/>
  <c r="W12" i="10"/>
  <c r="V12" i="10"/>
  <c r="AC11" i="10"/>
  <c r="AB11" i="10"/>
  <c r="AA11" i="10"/>
  <c r="Z11" i="10"/>
  <c r="Y11" i="10"/>
  <c r="X11" i="10"/>
  <c r="W11" i="10"/>
  <c r="V11" i="10"/>
  <c r="AC10" i="10"/>
  <c r="AB10" i="10"/>
  <c r="AA10" i="10"/>
  <c r="Z10" i="10"/>
  <c r="Y10" i="10"/>
  <c r="X10" i="10"/>
  <c r="W10" i="10"/>
  <c r="V10" i="10"/>
  <c r="AC9" i="10"/>
  <c r="AB9" i="10"/>
  <c r="AA9" i="10"/>
  <c r="Z9" i="10"/>
  <c r="Y9" i="10"/>
  <c r="X9" i="10"/>
  <c r="W9" i="10"/>
  <c r="V9" i="10"/>
  <c r="AC8" i="10"/>
  <c r="AB8" i="10"/>
  <c r="AA8" i="10"/>
  <c r="Z8" i="10"/>
  <c r="Y8" i="10"/>
  <c r="X8" i="10"/>
  <c r="W8" i="10"/>
  <c r="V8" i="10"/>
  <c r="AC7" i="10"/>
  <c r="AB7" i="10"/>
  <c r="AA7" i="10"/>
  <c r="Z7" i="10"/>
  <c r="Y7" i="10"/>
  <c r="X7" i="10"/>
  <c r="W7" i="10"/>
  <c r="V7" i="10"/>
  <c r="AC6" i="10"/>
  <c r="AB6" i="10"/>
  <c r="AA6" i="10"/>
  <c r="Z6" i="10"/>
  <c r="Y6" i="10"/>
  <c r="X6" i="10"/>
  <c r="W6" i="10"/>
  <c r="V6" i="10"/>
  <c r="B6" i="10"/>
  <c r="B7" i="10" s="1"/>
  <c r="B8" i="10" s="1"/>
  <c r="B9" i="10" s="1"/>
  <c r="B10" i="10" s="1"/>
  <c r="B11" i="10" s="1"/>
  <c r="B12" i="10" s="1"/>
  <c r="B13" i="10" s="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AC5" i="10"/>
  <c r="AB5" i="10"/>
  <c r="AA5" i="10"/>
  <c r="Z5" i="10"/>
  <c r="Y5" i="10"/>
  <c r="X5" i="10"/>
  <c r="W5" i="10"/>
  <c r="V5" i="10"/>
  <c r="B39" i="8"/>
  <c r="B40" i="8" s="1"/>
  <c r="B41" i="8" s="1"/>
  <c r="B42" i="8" s="1"/>
  <c r="B43" i="8" s="1"/>
  <c r="B44" i="8" s="1"/>
  <c r="B45" i="8" s="1"/>
  <c r="B46" i="8" s="1"/>
  <c r="B47" i="8" s="1"/>
  <c r="B48" i="8" s="1"/>
  <c r="B49" i="8" s="1"/>
  <c r="B50" i="8" s="1"/>
  <c r="B51" i="8" s="1"/>
  <c r="B52" i="8" s="1"/>
  <c r="B53" i="8" s="1"/>
  <c r="B54" i="8" s="1"/>
  <c r="B55" i="8" s="1"/>
  <c r="B56" i="8" s="1"/>
  <c r="B57" i="8" s="1"/>
  <c r="B58" i="8" s="1"/>
  <c r="AC25" i="8"/>
  <c r="AB25" i="8"/>
  <c r="AA25" i="8"/>
  <c r="Z25" i="8"/>
  <c r="Y25" i="8"/>
  <c r="X25" i="8"/>
  <c r="W25" i="8"/>
  <c r="V25" i="8"/>
  <c r="AC24" i="8"/>
  <c r="AB24" i="8"/>
  <c r="AA24" i="8"/>
  <c r="Z24" i="8"/>
  <c r="Y24" i="8"/>
  <c r="X24" i="8"/>
  <c r="W24" i="8"/>
  <c r="V24" i="8"/>
  <c r="AC23" i="8"/>
  <c r="AB23" i="8"/>
  <c r="AA23" i="8"/>
  <c r="Z23" i="8"/>
  <c r="Y23" i="8"/>
  <c r="X23" i="8"/>
  <c r="W23" i="8"/>
  <c r="V23" i="8"/>
  <c r="AC22" i="8"/>
  <c r="AB22" i="8"/>
  <c r="AA22" i="8"/>
  <c r="Z22" i="8"/>
  <c r="Y22" i="8"/>
  <c r="X22" i="8"/>
  <c r="W22" i="8"/>
  <c r="V22" i="8"/>
  <c r="AC21" i="8"/>
  <c r="AB21" i="8"/>
  <c r="AA21" i="8"/>
  <c r="Z21" i="8"/>
  <c r="Y21" i="8"/>
  <c r="X21" i="8"/>
  <c r="W21" i="8"/>
  <c r="V21" i="8"/>
  <c r="M20" i="8"/>
  <c r="L20" i="8"/>
  <c r="K20" i="8"/>
  <c r="J20" i="8"/>
  <c r="I20" i="8"/>
  <c r="AC19" i="8"/>
  <c r="AB19" i="8"/>
  <c r="AA19" i="8"/>
  <c r="Z19" i="8"/>
  <c r="Y19" i="8"/>
  <c r="X19" i="8"/>
  <c r="W19" i="8"/>
  <c r="V19" i="8"/>
  <c r="AC18" i="8"/>
  <c r="AB18" i="8"/>
  <c r="AA18" i="8"/>
  <c r="Z18" i="8"/>
  <c r="Y18" i="8"/>
  <c r="X18" i="8"/>
  <c r="W18" i="8"/>
  <c r="V18" i="8"/>
  <c r="AC17" i="8"/>
  <c r="AB17" i="8"/>
  <c r="AA17" i="8"/>
  <c r="Z17" i="8"/>
  <c r="Y17" i="8"/>
  <c r="X17" i="8"/>
  <c r="W17" i="8"/>
  <c r="V17" i="8"/>
  <c r="AC16" i="8"/>
  <c r="AB16" i="8"/>
  <c r="AA16" i="8"/>
  <c r="Z16" i="8"/>
  <c r="Y16" i="8"/>
  <c r="X16" i="8"/>
  <c r="W16" i="8"/>
  <c r="V16" i="8"/>
  <c r="AC15" i="8"/>
  <c r="AB15" i="8"/>
  <c r="AA15" i="8"/>
  <c r="Z15" i="8"/>
  <c r="Y15" i="8"/>
  <c r="X15" i="8"/>
  <c r="W15" i="8"/>
  <c r="V15" i="8"/>
  <c r="AC14" i="8"/>
  <c r="AB14" i="8"/>
  <c r="AA14" i="8"/>
  <c r="Z14" i="8"/>
  <c r="Y14" i="8"/>
  <c r="X14" i="8"/>
  <c r="W14" i="8"/>
  <c r="V14" i="8"/>
  <c r="AC13" i="8"/>
  <c r="AB13" i="8"/>
  <c r="AA13" i="8"/>
  <c r="Z13" i="8"/>
  <c r="Y13" i="8"/>
  <c r="X13" i="8"/>
  <c r="W13" i="8"/>
  <c r="V13" i="8"/>
  <c r="AC12" i="8"/>
  <c r="AB12" i="8"/>
  <c r="AA12" i="8"/>
  <c r="Z12" i="8"/>
  <c r="Y12" i="8"/>
  <c r="X12" i="8"/>
  <c r="W12" i="8"/>
  <c r="V12" i="8"/>
  <c r="AC11" i="8"/>
  <c r="AB11" i="8"/>
  <c r="AA11" i="8"/>
  <c r="Z11" i="8"/>
  <c r="Y11" i="8"/>
  <c r="X11" i="8"/>
  <c r="W11" i="8"/>
  <c r="V11" i="8"/>
  <c r="AC10" i="8"/>
  <c r="AB10" i="8"/>
  <c r="AA10" i="8"/>
  <c r="Z10" i="8"/>
  <c r="Y10" i="8"/>
  <c r="X10" i="8"/>
  <c r="W10" i="8"/>
  <c r="V10" i="8"/>
  <c r="AC9" i="8"/>
  <c r="AB9" i="8"/>
  <c r="AA9" i="8"/>
  <c r="Z9" i="8"/>
  <c r="Y9" i="8"/>
  <c r="X9" i="8"/>
  <c r="W9" i="8"/>
  <c r="V9" i="8"/>
  <c r="AC8" i="8"/>
  <c r="AB8" i="8"/>
  <c r="AA8" i="8"/>
  <c r="Z8" i="8"/>
  <c r="Y8" i="8"/>
  <c r="X8" i="8"/>
  <c r="W8" i="8"/>
  <c r="V8" i="8"/>
  <c r="AC7" i="8"/>
  <c r="AB7" i="8"/>
  <c r="AA7" i="8"/>
  <c r="Z7" i="8"/>
  <c r="Y7" i="8"/>
  <c r="X7" i="8"/>
  <c r="W7" i="8"/>
  <c r="V7" i="8"/>
  <c r="AC6" i="8"/>
  <c r="AB6" i="8"/>
  <c r="AA6" i="8"/>
  <c r="Z6" i="8"/>
  <c r="Y6" i="8"/>
  <c r="X6" i="8"/>
  <c r="W6" i="8"/>
  <c r="V6" i="8"/>
  <c r="B6" i="8"/>
  <c r="B7" i="8" s="1"/>
  <c r="B8" i="8" s="1"/>
  <c r="B9" i="8" s="1"/>
  <c r="B10" i="8" s="1"/>
  <c r="B11" i="8" s="1"/>
  <c r="B12" i="8" s="1"/>
  <c r="B13" i="8" s="1"/>
  <c r="B14" i="8" s="1"/>
  <c r="B15" i="8" s="1"/>
  <c r="B16" i="8" s="1"/>
  <c r="B17" i="8" s="1"/>
  <c r="B18" i="8" s="1"/>
  <c r="B19" i="8" s="1"/>
  <c r="B20" i="8" s="1"/>
  <c r="B21" i="8" s="1"/>
  <c r="B22" i="8" s="1"/>
  <c r="B23" i="8" s="1"/>
  <c r="B24" i="8" s="1"/>
  <c r="B25" i="8" s="1"/>
  <c r="AC5" i="8"/>
  <c r="AB5" i="8"/>
  <c r="AA5" i="8"/>
  <c r="Z5" i="8"/>
  <c r="Y5" i="8"/>
  <c r="X5" i="8"/>
  <c r="W5" i="8"/>
  <c r="V5" i="8"/>
  <c r="AB11" i="5"/>
  <c r="AA11" i="5"/>
  <c r="Z11" i="5"/>
  <c r="Y11" i="5"/>
  <c r="X11" i="5"/>
  <c r="W11" i="5"/>
  <c r="V11" i="5"/>
  <c r="U11" i="5"/>
  <c r="AG10" i="5"/>
  <c r="AF10" i="5"/>
  <c r="AE10" i="5"/>
  <c r="AD10" i="5"/>
  <c r="AC10" i="5"/>
  <c r="AB10" i="5"/>
  <c r="AA10" i="5"/>
  <c r="Z10" i="5"/>
  <c r="Y10" i="5"/>
  <c r="X10" i="5"/>
  <c r="W10" i="5"/>
  <c r="V10" i="5"/>
  <c r="U10" i="5"/>
  <c r="AB9" i="5"/>
  <c r="AA9" i="5"/>
  <c r="Z9" i="5"/>
  <c r="Y9" i="5"/>
  <c r="X9" i="5"/>
  <c r="W9" i="5"/>
  <c r="V9" i="5"/>
  <c r="U9" i="5"/>
  <c r="AB8" i="5"/>
  <c r="AA8" i="5"/>
  <c r="Z8" i="5"/>
  <c r="Y8" i="5"/>
  <c r="X8" i="5"/>
  <c r="W8" i="5"/>
  <c r="V8" i="5"/>
  <c r="U8" i="5"/>
  <c r="M7" i="5"/>
  <c r="L7" i="5"/>
  <c r="K7" i="5"/>
  <c r="J7" i="5"/>
  <c r="I7" i="5"/>
  <c r="H7" i="5"/>
  <c r="AG6" i="5"/>
  <c r="AF6" i="5"/>
  <c r="AE6" i="5"/>
  <c r="AD6" i="5"/>
  <c r="AC6" i="5"/>
  <c r="AB6" i="5"/>
  <c r="AA6" i="5"/>
  <c r="Z6" i="5"/>
  <c r="Y6" i="5"/>
  <c r="X6" i="5"/>
  <c r="W6" i="5"/>
  <c r="V6" i="5"/>
  <c r="U6" i="5"/>
  <c r="AG5" i="5"/>
  <c r="AF5" i="5"/>
  <c r="AE5" i="5"/>
  <c r="AD5" i="5"/>
  <c r="AC5" i="5"/>
  <c r="AB5" i="5"/>
  <c r="AA5" i="5"/>
  <c r="Z5" i="5"/>
  <c r="Y5" i="5"/>
  <c r="X5" i="5"/>
  <c r="W5" i="5"/>
  <c r="V5" i="5"/>
  <c r="U5" i="5"/>
  <c r="C97" i="3"/>
  <c r="C94" i="3"/>
  <c r="C90" i="3"/>
  <c r="C79" i="3"/>
  <c r="B69" i="3"/>
  <c r="B70" i="3" s="1"/>
  <c r="B71" i="3" s="1"/>
  <c r="B72" i="3" s="1"/>
  <c r="B73" i="3" s="1"/>
  <c r="B74" i="3" s="1"/>
  <c r="B75" i="3" s="1"/>
  <c r="B76" i="3" s="1"/>
  <c r="B77" i="3" s="1"/>
  <c r="B78" i="3" s="1"/>
  <c r="B80" i="3" s="1"/>
  <c r="B81" i="3" s="1"/>
  <c r="B82" i="3" s="1"/>
  <c r="B83" i="3" s="1"/>
  <c r="B84" i="3" s="1"/>
  <c r="B85" i="3" s="1"/>
  <c r="B86" i="3" s="1"/>
  <c r="B87" i="3" s="1"/>
  <c r="B88" i="3" s="1"/>
  <c r="B89" i="3" s="1"/>
  <c r="B91" i="3" s="1"/>
  <c r="B92" i="3" s="1"/>
  <c r="B93" i="3" s="1"/>
  <c r="C67" i="3"/>
  <c r="B54" i="3"/>
  <c r="BX50" i="3"/>
  <c r="BW50" i="3"/>
  <c r="BV50" i="3"/>
  <c r="BU50" i="3"/>
  <c r="BS50" i="3"/>
  <c r="BR50" i="3"/>
  <c r="BQ50" i="3"/>
  <c r="BP50" i="3"/>
  <c r="BN50" i="3"/>
  <c r="BM50" i="3"/>
  <c r="BL50" i="3"/>
  <c r="BK50" i="3"/>
  <c r="BI50" i="3"/>
  <c r="BH50" i="3"/>
  <c r="BG50" i="3"/>
  <c r="BF50" i="3"/>
  <c r="BD50" i="3"/>
  <c r="BC50" i="3"/>
  <c r="BB50" i="3"/>
  <c r="BA50" i="3"/>
  <c r="AY50" i="3"/>
  <c r="AX50" i="3"/>
  <c r="AW50" i="3"/>
  <c r="AV50" i="3"/>
  <c r="AT50" i="3"/>
  <c r="AS50" i="3"/>
  <c r="AR50" i="3"/>
  <c r="AQ50" i="3"/>
  <c r="AO50" i="3"/>
  <c r="AN50" i="3"/>
  <c r="AM50" i="3"/>
  <c r="AL50" i="3"/>
  <c r="BX49" i="3"/>
  <c r="BW49" i="3"/>
  <c r="BV49" i="3"/>
  <c r="BU49" i="3"/>
  <c r="BS49" i="3"/>
  <c r="BR49" i="3"/>
  <c r="BQ49" i="3"/>
  <c r="BP49" i="3"/>
  <c r="BN49" i="3"/>
  <c r="BM49" i="3"/>
  <c r="BL49" i="3"/>
  <c r="BK49" i="3"/>
  <c r="BI49" i="3"/>
  <c r="BH49" i="3"/>
  <c r="BG49" i="3"/>
  <c r="BF49" i="3"/>
  <c r="BD49" i="3"/>
  <c r="BC49" i="3"/>
  <c r="BB49" i="3"/>
  <c r="BA49" i="3"/>
  <c r="AY49" i="3"/>
  <c r="AX49" i="3"/>
  <c r="AW49" i="3"/>
  <c r="AV49" i="3"/>
  <c r="AT49" i="3"/>
  <c r="AS49" i="3"/>
  <c r="AR49" i="3"/>
  <c r="AQ49" i="3"/>
  <c r="AO49" i="3"/>
  <c r="AN49" i="3"/>
  <c r="AM49" i="3"/>
  <c r="AL49" i="3"/>
  <c r="BX48" i="3"/>
  <c r="BW48" i="3"/>
  <c r="BV48" i="3"/>
  <c r="BU48" i="3"/>
  <c r="BS48" i="3"/>
  <c r="BR48" i="3"/>
  <c r="BQ48" i="3"/>
  <c r="BP48" i="3"/>
  <c r="BN48" i="3"/>
  <c r="BM48" i="3"/>
  <c r="BL48" i="3"/>
  <c r="BK48" i="3"/>
  <c r="BI48" i="3"/>
  <c r="BH48" i="3"/>
  <c r="BG48" i="3"/>
  <c r="BF48" i="3"/>
  <c r="BD48" i="3"/>
  <c r="BC48" i="3"/>
  <c r="BB48" i="3"/>
  <c r="BA48" i="3"/>
  <c r="AY48" i="3"/>
  <c r="AX48" i="3"/>
  <c r="AW48" i="3"/>
  <c r="AV48" i="3"/>
  <c r="AT48" i="3"/>
  <c r="AS48" i="3"/>
  <c r="AR48" i="3"/>
  <c r="AQ48" i="3"/>
  <c r="AO48" i="3"/>
  <c r="AN48" i="3"/>
  <c r="AM48" i="3"/>
  <c r="AL48" i="3"/>
  <c r="BX47" i="3"/>
  <c r="BW47" i="3"/>
  <c r="BV47" i="3"/>
  <c r="BU47" i="3"/>
  <c r="BS47" i="3"/>
  <c r="BR47" i="3"/>
  <c r="BQ47" i="3"/>
  <c r="BP47" i="3"/>
  <c r="BN47" i="3"/>
  <c r="BM47" i="3"/>
  <c r="BL47" i="3"/>
  <c r="BK47" i="3"/>
  <c r="BI47" i="3"/>
  <c r="BH47" i="3"/>
  <c r="BG47" i="3"/>
  <c r="BF47" i="3"/>
  <c r="BD47" i="3"/>
  <c r="BC47" i="3"/>
  <c r="BB47" i="3"/>
  <c r="BA47" i="3"/>
  <c r="AY47" i="3"/>
  <c r="AX47" i="3"/>
  <c r="AW47" i="3"/>
  <c r="AV47" i="3"/>
  <c r="AT47" i="3"/>
  <c r="AS47" i="3"/>
  <c r="AR47" i="3"/>
  <c r="AQ47" i="3"/>
  <c r="AO47" i="3"/>
  <c r="AN47" i="3"/>
  <c r="AM47" i="3"/>
  <c r="AL47" i="3"/>
  <c r="BX46" i="3"/>
  <c r="BW46" i="3"/>
  <c r="BV46" i="3"/>
  <c r="BU46" i="3"/>
  <c r="BS46" i="3"/>
  <c r="BR46" i="3"/>
  <c r="BQ46" i="3"/>
  <c r="BP46" i="3"/>
  <c r="BN46" i="3"/>
  <c r="BM46" i="3"/>
  <c r="BL46" i="3"/>
  <c r="BK46" i="3"/>
  <c r="BI46" i="3"/>
  <c r="BH46" i="3"/>
  <c r="BG46" i="3"/>
  <c r="BF46" i="3"/>
  <c r="BD46" i="3"/>
  <c r="BC46" i="3"/>
  <c r="BB46" i="3"/>
  <c r="BA46" i="3"/>
  <c r="AY46" i="3"/>
  <c r="AX46" i="3"/>
  <c r="AW46" i="3"/>
  <c r="AV46" i="3"/>
  <c r="AT46" i="3"/>
  <c r="AS46" i="3"/>
  <c r="AR46" i="3"/>
  <c r="AQ46" i="3"/>
  <c r="AO46" i="3"/>
  <c r="AN46" i="3"/>
  <c r="AM46" i="3"/>
  <c r="AL46" i="3"/>
  <c r="BX45" i="3"/>
  <c r="BW45" i="3"/>
  <c r="BV45" i="3"/>
  <c r="BU45" i="3"/>
  <c r="BS45" i="3"/>
  <c r="BR45" i="3"/>
  <c r="BQ45" i="3"/>
  <c r="BP45" i="3"/>
  <c r="BN45" i="3"/>
  <c r="BM45" i="3"/>
  <c r="BL45" i="3"/>
  <c r="BK45" i="3"/>
  <c r="BI45" i="3"/>
  <c r="BH45" i="3"/>
  <c r="BG45" i="3"/>
  <c r="BF45" i="3"/>
  <c r="BD45" i="3"/>
  <c r="BC45" i="3"/>
  <c r="BB45" i="3"/>
  <c r="BA45" i="3"/>
  <c r="AY45" i="3"/>
  <c r="AX45" i="3"/>
  <c r="AW45" i="3"/>
  <c r="AV45" i="3"/>
  <c r="AT45" i="3"/>
  <c r="AS45" i="3"/>
  <c r="AR45" i="3"/>
  <c r="AQ45" i="3"/>
  <c r="AO45" i="3"/>
  <c r="AN45" i="3"/>
  <c r="AM45" i="3"/>
  <c r="AL45" i="3"/>
  <c r="BX44" i="3"/>
  <c r="BW44" i="3"/>
  <c r="BV44" i="3"/>
  <c r="BU44" i="3"/>
  <c r="BS44" i="3"/>
  <c r="BR44" i="3"/>
  <c r="BQ44" i="3"/>
  <c r="BP44" i="3"/>
  <c r="BN44" i="3"/>
  <c r="BM44" i="3"/>
  <c r="BL44" i="3"/>
  <c r="BK44" i="3"/>
  <c r="BI44" i="3"/>
  <c r="BH44" i="3"/>
  <c r="BG44" i="3"/>
  <c r="BF44" i="3"/>
  <c r="BD44" i="3"/>
  <c r="BC44" i="3"/>
  <c r="BB44" i="3"/>
  <c r="BA44" i="3"/>
  <c r="AY44" i="3"/>
  <c r="AX44" i="3"/>
  <c r="AW44" i="3"/>
  <c r="AV44" i="3"/>
  <c r="AT44" i="3"/>
  <c r="AS44" i="3"/>
  <c r="AR44" i="3"/>
  <c r="AQ44" i="3"/>
  <c r="AO44" i="3"/>
  <c r="AN44" i="3"/>
  <c r="AM44" i="3"/>
  <c r="AL44" i="3"/>
  <c r="BX43" i="3"/>
  <c r="BW43" i="3"/>
  <c r="BV43" i="3"/>
  <c r="BU43" i="3"/>
  <c r="BS43" i="3"/>
  <c r="BR43" i="3"/>
  <c r="BQ43" i="3"/>
  <c r="BP43" i="3"/>
  <c r="BN43" i="3"/>
  <c r="BM43" i="3"/>
  <c r="BL43" i="3"/>
  <c r="BK43" i="3"/>
  <c r="BI43" i="3"/>
  <c r="BH43" i="3"/>
  <c r="BG43" i="3"/>
  <c r="BF43" i="3"/>
  <c r="BD43" i="3"/>
  <c r="BC43" i="3"/>
  <c r="BB43" i="3"/>
  <c r="BA43" i="3"/>
  <c r="AY43" i="3"/>
  <c r="AX43" i="3"/>
  <c r="AW43" i="3"/>
  <c r="AV43" i="3"/>
  <c r="AT43" i="3"/>
  <c r="AS43" i="3"/>
  <c r="AR43" i="3"/>
  <c r="AQ43" i="3"/>
  <c r="AO43" i="3"/>
  <c r="AN43" i="3"/>
  <c r="AM43" i="3"/>
  <c r="AL43" i="3"/>
  <c r="BX42" i="3"/>
  <c r="BW42" i="3"/>
  <c r="BV42" i="3"/>
  <c r="BU42" i="3"/>
  <c r="BS42" i="3"/>
  <c r="BR42" i="3"/>
  <c r="BQ42" i="3"/>
  <c r="BP42" i="3"/>
  <c r="BN42" i="3"/>
  <c r="BM42" i="3"/>
  <c r="BL42" i="3"/>
  <c r="BK42" i="3"/>
  <c r="BI42" i="3"/>
  <c r="BH42" i="3"/>
  <c r="BG42" i="3"/>
  <c r="BF42" i="3"/>
  <c r="BD42" i="3"/>
  <c r="BC42" i="3"/>
  <c r="BB42" i="3"/>
  <c r="BA42" i="3"/>
  <c r="AY42" i="3"/>
  <c r="AX42" i="3"/>
  <c r="AW42" i="3"/>
  <c r="AV42" i="3"/>
  <c r="AT42" i="3"/>
  <c r="AS42" i="3"/>
  <c r="AR42" i="3"/>
  <c r="AQ42" i="3"/>
  <c r="AO42" i="3"/>
  <c r="AN42" i="3"/>
  <c r="AM42" i="3"/>
  <c r="AL42" i="3"/>
  <c r="BX41" i="3"/>
  <c r="BW41" i="3"/>
  <c r="BV41" i="3"/>
  <c r="BU41" i="3"/>
  <c r="BS41" i="3"/>
  <c r="BR41" i="3"/>
  <c r="BQ41" i="3"/>
  <c r="BP41" i="3"/>
  <c r="BN41" i="3"/>
  <c r="BM41" i="3"/>
  <c r="BL41" i="3"/>
  <c r="BK41" i="3"/>
  <c r="BI41" i="3"/>
  <c r="BH41" i="3"/>
  <c r="BG41" i="3"/>
  <c r="BF41" i="3"/>
  <c r="BD41" i="3"/>
  <c r="BC41" i="3"/>
  <c r="BB41" i="3"/>
  <c r="BA41" i="3"/>
  <c r="AY41" i="3"/>
  <c r="AX41" i="3"/>
  <c r="AW41" i="3"/>
  <c r="AV41" i="3"/>
  <c r="AT41" i="3"/>
  <c r="AS41" i="3"/>
  <c r="AR41" i="3"/>
  <c r="AQ41" i="3"/>
  <c r="AO41" i="3"/>
  <c r="AN41" i="3"/>
  <c r="AM41" i="3"/>
  <c r="AL41" i="3"/>
  <c r="BX37" i="3"/>
  <c r="BW37" i="3"/>
  <c r="BV37" i="3"/>
  <c r="BU37" i="3"/>
  <c r="BS37" i="3"/>
  <c r="BR37" i="3"/>
  <c r="BQ37" i="3"/>
  <c r="BP37" i="3"/>
  <c r="BN37" i="3"/>
  <c r="BM37" i="3"/>
  <c r="BL37" i="3"/>
  <c r="BK37" i="3"/>
  <c r="BI37" i="3"/>
  <c r="BH37" i="3"/>
  <c r="BG37" i="3"/>
  <c r="BF37" i="3"/>
  <c r="BD37" i="3"/>
  <c r="BC37" i="3"/>
  <c r="BB37" i="3"/>
  <c r="BA37" i="3"/>
  <c r="AY37" i="3"/>
  <c r="AX37" i="3"/>
  <c r="AW37" i="3"/>
  <c r="AV37" i="3"/>
  <c r="AT37" i="3"/>
  <c r="AS37" i="3"/>
  <c r="AR37" i="3"/>
  <c r="AQ37" i="3"/>
  <c r="AO37" i="3"/>
  <c r="AN37" i="3"/>
  <c r="AM37" i="3"/>
  <c r="AL37" i="3"/>
  <c r="BX36" i="3"/>
  <c r="BW36" i="3"/>
  <c r="BV36" i="3"/>
  <c r="BU36" i="3"/>
  <c r="BS36" i="3"/>
  <c r="BR36" i="3"/>
  <c r="BQ36" i="3"/>
  <c r="BP36" i="3"/>
  <c r="BN36" i="3"/>
  <c r="BM36" i="3"/>
  <c r="BL36" i="3"/>
  <c r="BK36" i="3"/>
  <c r="BI36" i="3"/>
  <c r="BH36" i="3"/>
  <c r="BG36" i="3"/>
  <c r="BF36" i="3"/>
  <c r="BD36" i="3"/>
  <c r="BC36" i="3"/>
  <c r="BB36" i="3"/>
  <c r="BA36" i="3"/>
  <c r="AY36" i="3"/>
  <c r="AX36" i="3"/>
  <c r="AW36" i="3"/>
  <c r="AV36" i="3"/>
  <c r="AT36" i="3"/>
  <c r="AS36" i="3"/>
  <c r="AR36" i="3"/>
  <c r="AQ36" i="3"/>
  <c r="AO36" i="3"/>
  <c r="AN36" i="3"/>
  <c r="AM36" i="3"/>
  <c r="AL36" i="3"/>
  <c r="BX32" i="3"/>
  <c r="BW32" i="3"/>
  <c r="BV32" i="3"/>
  <c r="BU32" i="3"/>
  <c r="BS32" i="3"/>
  <c r="BR32" i="3"/>
  <c r="BQ32" i="3"/>
  <c r="BP32" i="3"/>
  <c r="BN32" i="3"/>
  <c r="BM32" i="3"/>
  <c r="BL32" i="3"/>
  <c r="BK32" i="3"/>
  <c r="BI32" i="3"/>
  <c r="BH32" i="3"/>
  <c r="BG32" i="3"/>
  <c r="BF32" i="3"/>
  <c r="BD32" i="3"/>
  <c r="BC32" i="3"/>
  <c r="BB32" i="3"/>
  <c r="BA32" i="3"/>
  <c r="AY32" i="3"/>
  <c r="AX32" i="3"/>
  <c r="AW32" i="3"/>
  <c r="AV32" i="3"/>
  <c r="AT32" i="3"/>
  <c r="AS32" i="3"/>
  <c r="AR32" i="3"/>
  <c r="AQ32" i="3"/>
  <c r="AO32" i="3"/>
  <c r="AN32" i="3"/>
  <c r="AM32" i="3"/>
  <c r="AL32" i="3"/>
  <c r="BX30" i="3"/>
  <c r="BW30" i="3"/>
  <c r="BV30" i="3"/>
  <c r="BU30" i="3"/>
  <c r="BS30" i="3"/>
  <c r="BR30" i="3"/>
  <c r="BQ30" i="3"/>
  <c r="BP30" i="3"/>
  <c r="BN30" i="3"/>
  <c r="BM30" i="3"/>
  <c r="BL30" i="3"/>
  <c r="BK30" i="3"/>
  <c r="BI30" i="3"/>
  <c r="BH30" i="3"/>
  <c r="BG30" i="3"/>
  <c r="BF30" i="3"/>
  <c r="BD30" i="3"/>
  <c r="BC30" i="3"/>
  <c r="BB30" i="3"/>
  <c r="BA30" i="3"/>
  <c r="AY30" i="3"/>
  <c r="AX30" i="3"/>
  <c r="AW30" i="3"/>
  <c r="AV30" i="3"/>
  <c r="AT30" i="3"/>
  <c r="AS30" i="3"/>
  <c r="AR30" i="3"/>
  <c r="AQ30" i="3"/>
  <c r="AO30" i="3"/>
  <c r="AN30" i="3"/>
  <c r="AM30" i="3"/>
  <c r="AL30" i="3"/>
  <c r="BX28" i="3"/>
  <c r="BW28" i="3"/>
  <c r="BV28" i="3"/>
  <c r="BU28" i="3"/>
  <c r="BS28" i="3"/>
  <c r="BR28" i="3"/>
  <c r="BQ28" i="3"/>
  <c r="BP28" i="3"/>
  <c r="BN28" i="3"/>
  <c r="BM28" i="3"/>
  <c r="BL28" i="3"/>
  <c r="BK28" i="3"/>
  <c r="BI28" i="3"/>
  <c r="BH28" i="3"/>
  <c r="BG28" i="3"/>
  <c r="BF28" i="3"/>
  <c r="BD28" i="3"/>
  <c r="BC28" i="3"/>
  <c r="BB28" i="3"/>
  <c r="BA28" i="3"/>
  <c r="AY28" i="3"/>
  <c r="AX28" i="3"/>
  <c r="AW28" i="3"/>
  <c r="AV28" i="3"/>
  <c r="AT28" i="3"/>
  <c r="AS28" i="3"/>
  <c r="AR28" i="3"/>
  <c r="AQ28" i="3"/>
  <c r="AO28" i="3"/>
  <c r="AN28" i="3"/>
  <c r="AM28" i="3"/>
  <c r="AL28" i="3"/>
  <c r="BX27" i="3"/>
  <c r="BW27" i="3"/>
  <c r="BV27" i="3"/>
  <c r="BU27" i="3"/>
  <c r="BS27" i="3"/>
  <c r="BR27" i="3"/>
  <c r="BQ27" i="3"/>
  <c r="BP27" i="3"/>
  <c r="BN27" i="3"/>
  <c r="BM27" i="3"/>
  <c r="BL27" i="3"/>
  <c r="BK27" i="3"/>
  <c r="BI27" i="3"/>
  <c r="BH27" i="3"/>
  <c r="BG27" i="3"/>
  <c r="BF27" i="3"/>
  <c r="BD27" i="3"/>
  <c r="BC27" i="3"/>
  <c r="BB27" i="3"/>
  <c r="BA27" i="3"/>
  <c r="AY27" i="3"/>
  <c r="AX27" i="3"/>
  <c r="AW27" i="3"/>
  <c r="AV27" i="3"/>
  <c r="AT27" i="3"/>
  <c r="AS27" i="3"/>
  <c r="AR27" i="3"/>
  <c r="AQ27" i="3"/>
  <c r="AO27" i="3"/>
  <c r="AN27" i="3"/>
  <c r="AM27" i="3"/>
  <c r="AL27" i="3"/>
  <c r="BX26" i="3"/>
  <c r="BW26" i="3"/>
  <c r="BV26" i="3"/>
  <c r="BU26" i="3"/>
  <c r="BS26" i="3"/>
  <c r="BR26" i="3"/>
  <c r="BQ26" i="3"/>
  <c r="BP26" i="3"/>
  <c r="BN26" i="3"/>
  <c r="BM26" i="3"/>
  <c r="BL26" i="3"/>
  <c r="BK26" i="3"/>
  <c r="BI26" i="3"/>
  <c r="BH26" i="3"/>
  <c r="BG26" i="3"/>
  <c r="BF26" i="3"/>
  <c r="BD26" i="3"/>
  <c r="BC26" i="3"/>
  <c r="BB26" i="3"/>
  <c r="BA26" i="3"/>
  <c r="AY26" i="3"/>
  <c r="AX26" i="3"/>
  <c r="AW26" i="3"/>
  <c r="AV26" i="3"/>
  <c r="AT26" i="3"/>
  <c r="AS26" i="3"/>
  <c r="AR26" i="3"/>
  <c r="AQ26" i="3"/>
  <c r="AO26" i="3"/>
  <c r="AN26" i="3"/>
  <c r="AM26" i="3"/>
  <c r="AL26" i="3"/>
  <c r="BX25" i="3"/>
  <c r="BW25" i="3"/>
  <c r="BV25" i="3"/>
  <c r="BU25" i="3"/>
  <c r="BS25" i="3"/>
  <c r="BR25" i="3"/>
  <c r="BQ25" i="3"/>
  <c r="BP25" i="3"/>
  <c r="BN25" i="3"/>
  <c r="BM25" i="3"/>
  <c r="BL25" i="3"/>
  <c r="BK25" i="3"/>
  <c r="BI25" i="3"/>
  <c r="BH25" i="3"/>
  <c r="BG25" i="3"/>
  <c r="BF25" i="3"/>
  <c r="BD25" i="3"/>
  <c r="BC25" i="3"/>
  <c r="BB25" i="3"/>
  <c r="BA25" i="3"/>
  <c r="AY25" i="3"/>
  <c r="AX25" i="3"/>
  <c r="AW25" i="3"/>
  <c r="AV25" i="3"/>
  <c r="AT25" i="3"/>
  <c r="AS25" i="3"/>
  <c r="AR25" i="3"/>
  <c r="AQ25" i="3"/>
  <c r="AO25" i="3"/>
  <c r="AN25" i="3"/>
  <c r="AM25" i="3"/>
  <c r="AL25" i="3"/>
  <c r="BX24" i="3"/>
  <c r="BW24" i="3"/>
  <c r="BV24" i="3"/>
  <c r="BU24" i="3"/>
  <c r="BS24" i="3"/>
  <c r="BR24" i="3"/>
  <c r="BQ24" i="3"/>
  <c r="BP24" i="3"/>
  <c r="BN24" i="3"/>
  <c r="BM24" i="3"/>
  <c r="BL24" i="3"/>
  <c r="BK24" i="3"/>
  <c r="BI24" i="3"/>
  <c r="BH24" i="3"/>
  <c r="BG24" i="3"/>
  <c r="BF24" i="3"/>
  <c r="BD24" i="3"/>
  <c r="BC24" i="3"/>
  <c r="BB24" i="3"/>
  <c r="BA24" i="3"/>
  <c r="AY24" i="3"/>
  <c r="AX24" i="3"/>
  <c r="AW24" i="3"/>
  <c r="AV24" i="3"/>
  <c r="AT24" i="3"/>
  <c r="AS24" i="3"/>
  <c r="AR24" i="3"/>
  <c r="AQ24" i="3"/>
  <c r="AO24" i="3"/>
  <c r="AN24" i="3"/>
  <c r="AM24" i="3"/>
  <c r="AL24" i="3"/>
  <c r="BX20" i="3"/>
  <c r="BW20" i="3"/>
  <c r="BV20" i="3"/>
  <c r="BU20" i="3"/>
  <c r="BS20" i="3"/>
  <c r="BR20" i="3"/>
  <c r="BQ20" i="3"/>
  <c r="BP20" i="3"/>
  <c r="BN20" i="3"/>
  <c r="BM20" i="3"/>
  <c r="BL20" i="3"/>
  <c r="BK20" i="3"/>
  <c r="BI20" i="3"/>
  <c r="BH20" i="3"/>
  <c r="BG20" i="3"/>
  <c r="BF20" i="3"/>
  <c r="BD20" i="3"/>
  <c r="BC20" i="3"/>
  <c r="BB20" i="3"/>
  <c r="BA20" i="3"/>
  <c r="AY20" i="3"/>
  <c r="AX20" i="3"/>
  <c r="AW20" i="3"/>
  <c r="AV20" i="3"/>
  <c r="AT20" i="3"/>
  <c r="AS20" i="3"/>
  <c r="AR20" i="3"/>
  <c r="AQ20" i="3"/>
  <c r="AO20" i="3"/>
  <c r="AN20" i="3"/>
  <c r="AM20" i="3"/>
  <c r="AL20" i="3"/>
  <c r="BX17" i="3"/>
  <c r="BW17" i="3"/>
  <c r="BV17" i="3"/>
  <c r="BU17" i="3"/>
  <c r="BS17" i="3"/>
  <c r="BR17" i="3"/>
  <c r="BQ17" i="3"/>
  <c r="BP17" i="3"/>
  <c r="BN17" i="3"/>
  <c r="BM17" i="3"/>
  <c r="BL17" i="3"/>
  <c r="BK17" i="3"/>
  <c r="BI17" i="3"/>
  <c r="BH17" i="3"/>
  <c r="BG17" i="3"/>
  <c r="BF17" i="3"/>
  <c r="BD17" i="3"/>
  <c r="BC17" i="3"/>
  <c r="BB17" i="3"/>
  <c r="BA17" i="3"/>
  <c r="AY17" i="3"/>
  <c r="AX17" i="3"/>
  <c r="AW17" i="3"/>
  <c r="AV17" i="3"/>
  <c r="AT17" i="3"/>
  <c r="AS17" i="3"/>
  <c r="AR17" i="3"/>
  <c r="AQ17" i="3"/>
  <c r="AO17" i="3"/>
  <c r="AN17" i="3"/>
  <c r="AM17" i="3"/>
  <c r="AL17" i="3"/>
  <c r="BX16" i="3"/>
  <c r="BW16" i="3"/>
  <c r="BV16" i="3"/>
  <c r="BU16" i="3"/>
  <c r="BS16" i="3"/>
  <c r="BR16" i="3"/>
  <c r="BQ16" i="3"/>
  <c r="BP16" i="3"/>
  <c r="BN16" i="3"/>
  <c r="BM16" i="3"/>
  <c r="BL16" i="3"/>
  <c r="BK16" i="3"/>
  <c r="BI16" i="3"/>
  <c r="BH16" i="3"/>
  <c r="BG16" i="3"/>
  <c r="BF16" i="3"/>
  <c r="BD16" i="3"/>
  <c r="BC16" i="3"/>
  <c r="BB16" i="3"/>
  <c r="BA16" i="3"/>
  <c r="AY16" i="3"/>
  <c r="AX16" i="3"/>
  <c r="AW16" i="3"/>
  <c r="AV16" i="3"/>
  <c r="AT16" i="3"/>
  <c r="AS16" i="3"/>
  <c r="AR16" i="3"/>
  <c r="AQ16" i="3"/>
  <c r="AO16" i="3"/>
  <c r="AN16" i="3"/>
  <c r="AM16" i="3"/>
  <c r="AL16" i="3"/>
  <c r="BX15" i="3"/>
  <c r="BW15" i="3"/>
  <c r="BV15" i="3"/>
  <c r="BU15" i="3"/>
  <c r="BS15" i="3"/>
  <c r="BR15" i="3"/>
  <c r="BQ15" i="3"/>
  <c r="BP15" i="3"/>
  <c r="BN15" i="3"/>
  <c r="BM15" i="3"/>
  <c r="BL15" i="3"/>
  <c r="BK15" i="3"/>
  <c r="BI15" i="3"/>
  <c r="BH15" i="3"/>
  <c r="BG15" i="3"/>
  <c r="BF15" i="3"/>
  <c r="BD15" i="3"/>
  <c r="BC15" i="3"/>
  <c r="BB15" i="3"/>
  <c r="BA15" i="3"/>
  <c r="AY15" i="3"/>
  <c r="AX15" i="3"/>
  <c r="AW15" i="3"/>
  <c r="AV15" i="3"/>
  <c r="AT15" i="3"/>
  <c r="AS15" i="3"/>
  <c r="AR15" i="3"/>
  <c r="AQ15" i="3"/>
  <c r="AO15" i="3"/>
  <c r="AN15" i="3"/>
  <c r="AM15" i="3"/>
  <c r="AL15" i="3"/>
  <c r="B15" i="3"/>
  <c r="B16" i="3" s="1"/>
  <c r="B17" i="3" s="1"/>
  <c r="B18" i="3" s="1"/>
  <c r="B20" i="3" s="1"/>
  <c r="B21" i="3" s="1"/>
  <c r="B24" i="3" s="1"/>
  <c r="B25" i="3" s="1"/>
  <c r="B26" i="3" s="1"/>
  <c r="B27" i="3" s="1"/>
  <c r="B28" i="3" s="1"/>
  <c r="B29" i="3" s="1"/>
  <c r="B30" i="3" s="1"/>
  <c r="B31" i="3" s="1"/>
  <c r="B32" i="3" s="1"/>
  <c r="B33" i="3" s="1"/>
  <c r="B36" i="3" s="1"/>
  <c r="B37" i="3" s="1"/>
  <c r="B38" i="3" s="1"/>
  <c r="B41" i="3" s="1"/>
  <c r="B42" i="3" s="1"/>
  <c r="B43" i="3" s="1"/>
  <c r="B44" i="3" s="1"/>
  <c r="B45" i="3" s="1"/>
  <c r="BX14" i="3"/>
  <c r="BW14" i="3"/>
  <c r="BV14" i="3"/>
  <c r="BU14" i="3"/>
  <c r="BS14" i="3"/>
  <c r="BR14" i="3"/>
  <c r="BQ14" i="3"/>
  <c r="BP14" i="3"/>
  <c r="BN14" i="3"/>
  <c r="BM14" i="3"/>
  <c r="BL14" i="3"/>
  <c r="BK14" i="3"/>
  <c r="BI14" i="3"/>
  <c r="BH14" i="3"/>
  <c r="BG14" i="3"/>
  <c r="BF14" i="3"/>
  <c r="BD14" i="3"/>
  <c r="BC14" i="3"/>
  <c r="BB14" i="3"/>
  <c r="BA14" i="3"/>
  <c r="AY14" i="3"/>
  <c r="AX14" i="3"/>
  <c r="AW14" i="3"/>
  <c r="AV14" i="3"/>
  <c r="AT14" i="3"/>
  <c r="AS14" i="3"/>
  <c r="AR14" i="3"/>
  <c r="AQ14" i="3"/>
  <c r="AO14" i="3"/>
  <c r="AN14" i="3"/>
  <c r="AM14" i="3"/>
  <c r="AL14" i="3"/>
  <c r="BX12" i="3"/>
  <c r="BW12" i="3"/>
  <c r="BV12" i="3"/>
  <c r="BU12" i="3"/>
  <c r="BS12" i="3"/>
  <c r="BR12" i="3"/>
  <c r="BQ12" i="3"/>
  <c r="BP12" i="3"/>
  <c r="BN12" i="3"/>
  <c r="BM12" i="3"/>
  <c r="BL12" i="3"/>
  <c r="BK12" i="3"/>
  <c r="BI12" i="3"/>
  <c r="BH12" i="3"/>
  <c r="BG12" i="3"/>
  <c r="BF12" i="3"/>
  <c r="BD12" i="3"/>
  <c r="BC12" i="3"/>
  <c r="BB12" i="3"/>
  <c r="BA12" i="3"/>
  <c r="AY12" i="3"/>
  <c r="AX12" i="3"/>
  <c r="AW12" i="3"/>
  <c r="AV12" i="3"/>
  <c r="AT12" i="3"/>
  <c r="AS12" i="3"/>
  <c r="AR12" i="3"/>
  <c r="AQ12" i="3"/>
  <c r="AO12" i="3"/>
  <c r="AN12" i="3"/>
  <c r="AM12" i="3"/>
  <c r="AL12" i="3"/>
  <c r="BX11" i="3"/>
  <c r="BW11" i="3"/>
  <c r="BV11" i="3"/>
  <c r="BU11" i="3"/>
  <c r="BS11" i="3"/>
  <c r="BR11" i="3"/>
  <c r="BQ11" i="3"/>
  <c r="BP11" i="3"/>
  <c r="BN11" i="3"/>
  <c r="BM11" i="3"/>
  <c r="BL11" i="3"/>
  <c r="BK11" i="3"/>
  <c r="BI11" i="3"/>
  <c r="BH11" i="3"/>
  <c r="BG11" i="3"/>
  <c r="BF11" i="3"/>
  <c r="BD11" i="3"/>
  <c r="BC11" i="3"/>
  <c r="BB11" i="3"/>
  <c r="BA11" i="3"/>
  <c r="AY11" i="3"/>
  <c r="AX11" i="3"/>
  <c r="AW11" i="3"/>
  <c r="AV11" i="3"/>
  <c r="AT11" i="3"/>
  <c r="AS11" i="3"/>
  <c r="AR11" i="3"/>
  <c r="AQ11" i="3"/>
  <c r="AO11" i="3"/>
  <c r="AN11" i="3"/>
  <c r="AM11" i="3"/>
  <c r="AL11" i="3"/>
  <c r="BX10" i="3"/>
  <c r="BW10" i="3"/>
  <c r="BV10" i="3"/>
  <c r="BU10" i="3"/>
  <c r="BS10" i="3"/>
  <c r="BR10" i="3"/>
  <c r="BQ10" i="3"/>
  <c r="BP10" i="3"/>
  <c r="BN10" i="3"/>
  <c r="BM10" i="3"/>
  <c r="BL10" i="3"/>
  <c r="BK10" i="3"/>
  <c r="BI10" i="3"/>
  <c r="BH10" i="3"/>
  <c r="BG10" i="3"/>
  <c r="BF10" i="3"/>
  <c r="BD10" i="3"/>
  <c r="BC10" i="3"/>
  <c r="BB10" i="3"/>
  <c r="BA10" i="3"/>
  <c r="AY10" i="3"/>
  <c r="AX10" i="3"/>
  <c r="AW10" i="3"/>
  <c r="AV10" i="3"/>
  <c r="AT10" i="3"/>
  <c r="AS10" i="3"/>
  <c r="AR10" i="3"/>
  <c r="AQ10" i="3"/>
  <c r="AO10" i="3"/>
  <c r="AN10" i="3"/>
  <c r="AM10" i="3"/>
  <c r="AL10" i="3"/>
  <c r="B10" i="3"/>
  <c r="B11" i="3" s="1"/>
  <c r="B12" i="3" s="1"/>
  <c r="BX9" i="3"/>
  <c r="BW9" i="3"/>
  <c r="BV9" i="3"/>
  <c r="BU9" i="3"/>
  <c r="BS9" i="3"/>
  <c r="BR9" i="3"/>
  <c r="BQ9" i="3"/>
  <c r="BP9" i="3"/>
  <c r="BN9" i="3"/>
  <c r="BM9" i="3"/>
  <c r="BL9" i="3"/>
  <c r="BK9" i="3"/>
  <c r="BI9" i="3"/>
  <c r="BH9" i="3"/>
  <c r="BG9" i="3"/>
  <c r="BF9" i="3"/>
  <c r="BD9" i="3"/>
  <c r="BC9" i="3"/>
  <c r="BB9" i="3"/>
  <c r="BA9" i="3"/>
  <c r="AY9" i="3"/>
  <c r="AX9" i="3"/>
  <c r="AW9" i="3"/>
  <c r="AV9" i="3"/>
  <c r="AT9" i="3"/>
  <c r="AS9" i="3"/>
  <c r="AR9" i="3"/>
  <c r="AQ9" i="3"/>
  <c r="AO9" i="3"/>
  <c r="AN9" i="3"/>
  <c r="AM9" i="3"/>
  <c r="AL9" i="3"/>
  <c r="AF15" i="3" l="1"/>
  <c r="AF17" i="3"/>
  <c r="AF20" i="3"/>
  <c r="AF25" i="3"/>
  <c r="AF26" i="3"/>
  <c r="AF36" i="3"/>
  <c r="AF37" i="3"/>
  <c r="AF28" i="3"/>
  <c r="AF30" i="3"/>
  <c r="AF32" i="3"/>
  <c r="AF24" i="3"/>
  <c r="AF27" i="3"/>
  <c r="AF16" i="3"/>
  <c r="AF9" i="3"/>
  <c r="AF10" i="3"/>
  <c r="AF11" i="3"/>
  <c r="AF12" i="3"/>
  <c r="AF14" i="3"/>
  <c r="B37" i="10"/>
  <c r="B38" i="10" s="1"/>
  <c r="B39" i="10" s="1"/>
  <c r="B40" i="10" s="1"/>
  <c r="B41" i="10" s="1"/>
  <c r="B42" i="10" s="1"/>
  <c r="B43" i="10" s="1"/>
  <c r="B46" i="10" s="1"/>
  <c r="B47" i="10" s="1"/>
  <c r="B48" i="10" s="1"/>
  <c r="B49" i="10" s="1"/>
  <c r="B50" i="10" s="1"/>
  <c r="B51" i="10" s="1"/>
  <c r="B52" i="10" s="1"/>
  <c r="B53" i="10" s="1"/>
  <c r="J52" i="16"/>
  <c r="V52" i="16"/>
  <c r="M19" i="16"/>
  <c r="M22" i="16" s="1"/>
  <c r="Y19" i="16"/>
  <c r="Y22" i="16" s="1"/>
  <c r="J30" i="16"/>
  <c r="J32" i="16" s="1"/>
  <c r="V30" i="16"/>
  <c r="V32" i="16" s="1"/>
  <c r="R49" i="10"/>
  <c r="S19" i="16"/>
  <c r="S22" i="16" s="1"/>
  <c r="P30" i="16"/>
  <c r="P32" i="16" s="1"/>
  <c r="S52" i="16"/>
  <c r="S12" i="21"/>
  <c r="J19" i="16"/>
  <c r="J22" i="16" s="1"/>
  <c r="V19" i="16"/>
  <c r="V22" i="16" s="1"/>
  <c r="S30" i="16"/>
  <c r="S32" i="16" s="1"/>
  <c r="P19" i="16"/>
  <c r="P22" i="16" s="1"/>
  <c r="M30" i="16"/>
  <c r="M32" i="16" s="1"/>
  <c r="Y30" i="16"/>
  <c r="Y32" i="16" s="1"/>
  <c r="P52" i="16"/>
  <c r="AB52" i="22"/>
  <c r="V62" i="22"/>
  <c r="DD94" i="22"/>
  <c r="AN94" i="22" s="1"/>
  <c r="AG26" i="21"/>
  <c r="S20" i="21"/>
  <c r="S22" i="21"/>
  <c r="BT51" i="16"/>
  <c r="BP51" i="16" s="1"/>
  <c r="R17" i="11"/>
  <c r="R21" i="8"/>
  <c r="R7" i="8"/>
  <c r="R9" i="8"/>
  <c r="R11" i="8"/>
  <c r="R13" i="8"/>
  <c r="R15" i="8"/>
  <c r="R53" i="10"/>
  <c r="S46" i="10"/>
  <c r="R30" i="11"/>
  <c r="R38" i="11"/>
  <c r="BT42" i="16"/>
  <c r="BP42" i="16" s="1"/>
  <c r="BT43" i="16"/>
  <c r="BP43" i="16" s="1"/>
  <c r="BT44" i="16"/>
  <c r="BP44" i="16" s="1"/>
  <c r="BT45" i="16"/>
  <c r="BP45" i="16" s="1"/>
  <c r="BT46" i="16"/>
  <c r="BP46" i="16" s="1"/>
  <c r="BT47" i="16"/>
  <c r="BP47" i="16" s="1"/>
  <c r="BT48" i="16"/>
  <c r="BP48" i="16" s="1"/>
  <c r="BT49" i="16"/>
  <c r="BP49" i="16" s="1"/>
  <c r="BT50" i="16"/>
  <c r="BP50" i="16" s="1"/>
  <c r="S9" i="18"/>
  <c r="S6" i="21"/>
  <c r="S7" i="21"/>
  <c r="S14" i="21"/>
  <c r="S15" i="21"/>
  <c r="AH71" i="22"/>
  <c r="DD89" i="22"/>
  <c r="AN89" i="22" s="1"/>
  <c r="R23" i="8"/>
  <c r="R25" i="8"/>
  <c r="R46" i="10"/>
  <c r="R47" i="10"/>
  <c r="R9" i="11"/>
  <c r="R10" i="11"/>
  <c r="S10" i="21"/>
  <c r="S18" i="21"/>
  <c r="S21" i="21"/>
  <c r="DD20" i="22"/>
  <c r="AN20" i="22" s="1"/>
  <c r="AH24" i="22"/>
  <c r="V33" i="22"/>
  <c r="DD28" i="22"/>
  <c r="AN28" i="22" s="1"/>
  <c r="AH33" i="22"/>
  <c r="DD59" i="22"/>
  <c r="AN59" i="22" s="1"/>
  <c r="O119" i="22"/>
  <c r="R24" i="8"/>
  <c r="S8" i="21"/>
  <c r="S16" i="21"/>
  <c r="AH14" i="22"/>
  <c r="DD13" i="22"/>
  <c r="AN13" i="22" s="1"/>
  <c r="DD108" i="22"/>
  <c r="AN108" i="22" s="1"/>
  <c r="DD113" i="22"/>
  <c r="AN113" i="22" s="1"/>
  <c r="R8" i="30"/>
  <c r="AJ46" i="3"/>
  <c r="AF46" i="3" s="1"/>
  <c r="AJ47" i="3"/>
  <c r="AF47" i="3" s="1"/>
  <c r="AJ48" i="3"/>
  <c r="AF48" i="3" s="1"/>
  <c r="AJ49" i="3"/>
  <c r="AF49" i="3" s="1"/>
  <c r="AJ50" i="3"/>
  <c r="AF50" i="3" s="1"/>
  <c r="AJ42" i="3"/>
  <c r="AF42" i="3" s="1"/>
  <c r="AJ44" i="3"/>
  <c r="AF44" i="3" s="1"/>
  <c r="S14" i="30"/>
  <c r="R10" i="30"/>
  <c r="R11" i="30"/>
  <c r="R9" i="30"/>
  <c r="R12" i="30"/>
  <c r="O14" i="22"/>
  <c r="DD15" i="22" s="1"/>
  <c r="AN15" i="22" s="1"/>
  <c r="O52" i="22"/>
  <c r="O100" i="22"/>
  <c r="O109" i="22"/>
  <c r="DD110" i="22" s="1"/>
  <c r="AN110" i="22" s="1"/>
  <c r="O33" i="22"/>
  <c r="DD34" i="22" s="1"/>
  <c r="AN34" i="22" s="1"/>
  <c r="O81" i="22"/>
  <c r="O90" i="22"/>
  <c r="O62" i="22"/>
  <c r="DD8" i="22"/>
  <c r="AN8" i="22" s="1"/>
  <c r="DD9" i="22"/>
  <c r="AN9" i="22" s="1"/>
  <c r="V24" i="22"/>
  <c r="AB33" i="22"/>
  <c r="DD29" i="22"/>
  <c r="AN29" i="22" s="1"/>
  <c r="DD38" i="22"/>
  <c r="AN38" i="22" s="1"/>
  <c r="DD39" i="22"/>
  <c r="AN39" i="22" s="1"/>
  <c r="AH43" i="22"/>
  <c r="DD50" i="22"/>
  <c r="AN50" i="22" s="1"/>
  <c r="DD51" i="22"/>
  <c r="AN51" i="22" s="1"/>
  <c r="DD70" i="22"/>
  <c r="AN70" i="22" s="1"/>
  <c r="AH81" i="22"/>
  <c r="DD78" i="22"/>
  <c r="AN78" i="22" s="1"/>
  <c r="DD79" i="22"/>
  <c r="AN79" i="22" s="1"/>
  <c r="DD97" i="22"/>
  <c r="AN97" i="22" s="1"/>
  <c r="DD98" i="22"/>
  <c r="AN98" i="22" s="1"/>
  <c r="DD116" i="22"/>
  <c r="AN116" i="22" s="1"/>
  <c r="DD117" i="22"/>
  <c r="AN117" i="22" s="1"/>
  <c r="V14" i="22"/>
  <c r="DD10" i="22"/>
  <c r="AN10" i="22" s="1"/>
  <c r="DD23" i="22"/>
  <c r="AN23" i="22" s="1"/>
  <c r="DD31" i="22"/>
  <c r="AN31" i="22" s="1"/>
  <c r="DD32" i="22"/>
  <c r="AN32" i="22" s="1"/>
  <c r="V43" i="22"/>
  <c r="V52" i="22"/>
  <c r="AH62" i="22"/>
  <c r="AB62" i="22"/>
  <c r="DD75" i="22"/>
  <c r="AN75" i="22" s="1"/>
  <c r="AB81" i="22"/>
  <c r="V90" i="22"/>
  <c r="DD86" i="22"/>
  <c r="AN86" i="22" s="1"/>
  <c r="DD87" i="22"/>
  <c r="AN87" i="22" s="1"/>
  <c r="AB100" i="22"/>
  <c r="V109" i="22"/>
  <c r="DD105" i="22"/>
  <c r="AN105" i="22" s="1"/>
  <c r="DD106" i="22"/>
  <c r="AN106" i="22" s="1"/>
  <c r="AB119" i="22"/>
  <c r="DD11" i="22"/>
  <c r="AN11" i="22" s="1"/>
  <c r="DD18" i="22"/>
  <c r="AN18" i="22" s="1"/>
  <c r="AB43" i="22"/>
  <c r="DD47" i="22"/>
  <c r="AN47" i="22" s="1"/>
  <c r="AH52" i="22"/>
  <c r="DD57" i="22"/>
  <c r="AN57" i="22" s="1"/>
  <c r="V71" i="22"/>
  <c r="DD67" i="22"/>
  <c r="AN67" i="22" s="1"/>
  <c r="DD68" i="22"/>
  <c r="AN68" i="22" s="1"/>
  <c r="AH90" i="22"/>
  <c r="AH109" i="22"/>
  <c r="S9" i="21"/>
  <c r="S17" i="21"/>
  <c r="S5" i="21"/>
  <c r="S13" i="21"/>
  <c r="S24" i="21"/>
  <c r="S11" i="21"/>
  <c r="S19" i="21"/>
  <c r="AL12" i="18"/>
  <c r="S6" i="18"/>
  <c r="S10" i="18"/>
  <c r="R6" i="11"/>
  <c r="R19" i="11"/>
  <c r="R13" i="11"/>
  <c r="R15" i="11"/>
  <c r="R16" i="11"/>
  <c r="R34" i="11"/>
  <c r="R35" i="11"/>
  <c r="AG39" i="11"/>
  <c r="R21" i="11"/>
  <c r="R25" i="11"/>
  <c r="R27" i="11"/>
  <c r="R28" i="11"/>
  <c r="R29" i="11"/>
  <c r="R5" i="11"/>
  <c r="R18" i="11"/>
  <c r="R22" i="11"/>
  <c r="R11" i="11"/>
  <c r="R12" i="11"/>
  <c r="R20" i="11"/>
  <c r="R26" i="11"/>
  <c r="R36" i="11"/>
  <c r="R37" i="11"/>
  <c r="R8" i="11"/>
  <c r="S19" i="11"/>
  <c r="R32" i="11"/>
  <c r="R33" i="11"/>
  <c r="V39" i="11"/>
  <c r="R7" i="11"/>
  <c r="R14" i="11"/>
  <c r="R23" i="11"/>
  <c r="R24" i="11"/>
  <c r="R31" i="11"/>
  <c r="R6" i="10"/>
  <c r="R8" i="10"/>
  <c r="R10" i="10"/>
  <c r="R12" i="10"/>
  <c r="R14" i="10"/>
  <c r="R16" i="10"/>
  <c r="R18" i="10"/>
  <c r="R20" i="10"/>
  <c r="R22" i="10"/>
  <c r="R24" i="10"/>
  <c r="R26" i="10"/>
  <c r="R28" i="10"/>
  <c r="R30" i="10"/>
  <c r="R32" i="10"/>
  <c r="R37" i="10"/>
  <c r="R39" i="10"/>
  <c r="R41" i="10"/>
  <c r="R43" i="10"/>
  <c r="R48" i="10"/>
  <c r="S50" i="10"/>
  <c r="S52" i="10"/>
  <c r="R5" i="10"/>
  <c r="R50" i="10"/>
  <c r="R51" i="10"/>
  <c r="R7" i="10"/>
  <c r="R9" i="10"/>
  <c r="R11" i="10"/>
  <c r="R13" i="10"/>
  <c r="R15" i="10"/>
  <c r="R17" i="10"/>
  <c r="R19" i="10"/>
  <c r="R21" i="10"/>
  <c r="R23" i="10"/>
  <c r="R25" i="10"/>
  <c r="R27" i="10"/>
  <c r="R29" i="10"/>
  <c r="R31" i="10"/>
  <c r="R33" i="10"/>
  <c r="R36" i="10"/>
  <c r="R38" i="10"/>
  <c r="R40" i="10"/>
  <c r="R42" i="10"/>
  <c r="R52" i="10"/>
  <c r="R17" i="8"/>
  <c r="R19" i="8"/>
  <c r="V26" i="8"/>
  <c r="R6" i="8"/>
  <c r="R8" i="8"/>
  <c r="R10" i="8"/>
  <c r="R12" i="8"/>
  <c r="R14" i="8"/>
  <c r="R16" i="8"/>
  <c r="R18" i="8"/>
  <c r="R22" i="8"/>
  <c r="U12" i="5"/>
  <c r="R6" i="5"/>
  <c r="R8" i="5"/>
  <c r="R9" i="5"/>
  <c r="R5" i="5"/>
  <c r="R11" i="5"/>
  <c r="R10" i="5"/>
  <c r="BP18" i="16"/>
  <c r="BP26" i="16"/>
  <c r="R5" i="21"/>
  <c r="R6" i="21"/>
  <c r="R13" i="21"/>
  <c r="R14" i="21"/>
  <c r="BP17" i="16"/>
  <c r="BP31" i="16"/>
  <c r="BP11" i="16"/>
  <c r="R10" i="18"/>
  <c r="R7" i="21"/>
  <c r="R8" i="21"/>
  <c r="R15" i="21"/>
  <c r="R16" i="21"/>
  <c r="DD53" i="22"/>
  <c r="AN53" i="22" s="1"/>
  <c r="AM8" i="22"/>
  <c r="AB14" i="22"/>
  <c r="DD12" i="22"/>
  <c r="AN12" i="22" s="1"/>
  <c r="AB24" i="22"/>
  <c r="DD19" i="22"/>
  <c r="AN19" i="22" s="1"/>
  <c r="DD22" i="22"/>
  <c r="AN22" i="22" s="1"/>
  <c r="AM22" i="22"/>
  <c r="AM31" i="22"/>
  <c r="AM38" i="22"/>
  <c r="O43" i="22"/>
  <c r="DD46" i="22"/>
  <c r="AN46" i="22" s="1"/>
  <c r="DD49" i="22"/>
  <c r="AN49" i="22" s="1"/>
  <c r="AM49" i="22"/>
  <c r="DD60" i="22"/>
  <c r="AN60" i="22" s="1"/>
  <c r="AH119" i="22"/>
  <c r="DD40" i="22"/>
  <c r="AN40" i="22" s="1"/>
  <c r="DD56" i="22"/>
  <c r="AN56" i="22" s="1"/>
  <c r="DD21" i="22"/>
  <c r="AN21" i="22" s="1"/>
  <c r="AM23" i="22"/>
  <c r="DD41" i="22"/>
  <c r="AN41" i="22" s="1"/>
  <c r="DD48" i="22"/>
  <c r="AN48" i="22" s="1"/>
  <c r="AM50" i="22"/>
  <c r="DD65" i="22"/>
  <c r="AN65" i="22" s="1"/>
  <c r="AM12" i="22"/>
  <c r="AM19" i="22"/>
  <c r="O24" i="22"/>
  <c r="DD27" i="22"/>
  <c r="AN27" i="22" s="1"/>
  <c r="DD30" i="22"/>
  <c r="AN30" i="22" s="1"/>
  <c r="AM30" i="22"/>
  <c r="DD37" i="22"/>
  <c r="AN37" i="22" s="1"/>
  <c r="AM37" i="22"/>
  <c r="DD42" i="22"/>
  <c r="AN42" i="22" s="1"/>
  <c r="O71" i="22"/>
  <c r="DD91" i="22"/>
  <c r="AN91" i="22" s="1"/>
  <c r="AH100" i="22"/>
  <c r="DD76" i="22"/>
  <c r="AN76" i="22" s="1"/>
  <c r="DD103" i="22"/>
  <c r="AN103" i="22" s="1"/>
  <c r="DD58" i="22"/>
  <c r="AN58" i="22" s="1"/>
  <c r="AM70" i="22"/>
  <c r="V81" i="22"/>
  <c r="AM89" i="22"/>
  <c r="V100" i="22"/>
  <c r="AM108" i="22"/>
  <c r="V119" i="22"/>
  <c r="AM127" i="22"/>
  <c r="DD84" i="22"/>
  <c r="AN84" i="22" s="1"/>
  <c r="DD95" i="22"/>
  <c r="AN95" i="22" s="1"/>
  <c r="DD114" i="22"/>
  <c r="AN114" i="22" s="1"/>
  <c r="AM58" i="22"/>
  <c r="DD61" i="22"/>
  <c r="AN61" i="22" s="1"/>
  <c r="AM61" i="22"/>
  <c r="AB71" i="22"/>
  <c r="DD66" i="22"/>
  <c r="AN66" i="22" s="1"/>
  <c r="DD69" i="22"/>
  <c r="AN69" i="22" s="1"/>
  <c r="AM69" i="22"/>
  <c r="DD77" i="22"/>
  <c r="AN77" i="22" s="1"/>
  <c r="DD80" i="22"/>
  <c r="AN80" i="22" s="1"/>
  <c r="AM80" i="22"/>
  <c r="AB90" i="22"/>
  <c r="DD85" i="22"/>
  <c r="AN85" i="22" s="1"/>
  <c r="DD88" i="22"/>
  <c r="AN88" i="22" s="1"/>
  <c r="AM88" i="22"/>
  <c r="DD96" i="22"/>
  <c r="AN96" i="22" s="1"/>
  <c r="DD99" i="22"/>
  <c r="AN99" i="22" s="1"/>
  <c r="AM99" i="22"/>
  <c r="AB109" i="22"/>
  <c r="DD104" i="22"/>
  <c r="AN104" i="22" s="1"/>
  <c r="DD107" i="22"/>
  <c r="AN107" i="22" s="1"/>
  <c r="AM107" i="22"/>
  <c r="DD115" i="22"/>
  <c r="AN115" i="22" s="1"/>
  <c r="DD118" i="22"/>
  <c r="AN118" i="22" s="1"/>
  <c r="AM118" i="22"/>
  <c r="AM128" i="22"/>
  <c r="AN128" i="22"/>
  <c r="S5" i="18"/>
  <c r="BQ12" i="16"/>
  <c r="BP21" i="16"/>
  <c r="I22" i="16"/>
  <c r="I34" i="16" s="1"/>
  <c r="I39" i="16" s="1"/>
  <c r="I55" i="16" s="1"/>
  <c r="H32" i="16"/>
  <c r="H34" i="16" s="1"/>
  <c r="BP33" i="16"/>
  <c r="BP38" i="16"/>
  <c r="BQ27" i="16"/>
  <c r="BQ28" i="16"/>
  <c r="S13" i="11"/>
  <c r="S15" i="11"/>
  <c r="S17" i="11"/>
  <c r="S14" i="11"/>
  <c r="S16" i="11"/>
  <c r="S18" i="11"/>
  <c r="S20" i="11"/>
  <c r="S49" i="10"/>
  <c r="S53" i="10"/>
  <c r="S48" i="10"/>
  <c r="S47" i="10"/>
  <c r="S51" i="10"/>
  <c r="R5" i="8"/>
  <c r="AJ41" i="3"/>
  <c r="AF41" i="3" s="1"/>
  <c r="AJ43" i="3"/>
  <c r="AF43" i="3" s="1"/>
  <c r="AJ45" i="3"/>
  <c r="AF45" i="3" s="1"/>
  <c r="DD52" i="22" l="1"/>
  <c r="AN52" i="22" s="1"/>
  <c r="P34" i="16"/>
  <c r="P39" i="16" s="1"/>
  <c r="P55" i="16" s="1"/>
  <c r="M34" i="16"/>
  <c r="M39" i="16" s="1"/>
  <c r="M55" i="16" s="1"/>
  <c r="J34" i="16"/>
  <c r="J39" i="16" s="1"/>
  <c r="J55" i="16" s="1"/>
  <c r="DD14" i="22"/>
  <c r="AN14" i="22" s="1"/>
  <c r="DD33" i="22"/>
  <c r="AN33" i="22" s="1"/>
  <c r="V34" i="16"/>
  <c r="V39" i="16" s="1"/>
  <c r="V55" i="16" s="1"/>
  <c r="Y34" i="16"/>
  <c r="Y39" i="16" s="1"/>
  <c r="Y55" i="16" s="1"/>
  <c r="S34" i="16"/>
  <c r="S39" i="16" s="1"/>
  <c r="S55" i="16" s="1"/>
  <c r="DD90" i="22"/>
  <c r="AN90" i="22" s="1"/>
  <c r="DD24" i="22"/>
  <c r="AN24" i="22" s="1"/>
  <c r="DD62" i="22"/>
  <c r="AN62" i="22" s="1"/>
  <c r="DD81" i="22"/>
  <c r="AN81" i="22" s="1"/>
  <c r="DD109" i="22"/>
  <c r="AN109" i="22" s="1"/>
  <c r="DD43" i="22"/>
  <c r="AN43" i="22" s="1"/>
  <c r="BQ19" i="16"/>
  <c r="DD100" i="22"/>
  <c r="AN100" i="22" s="1"/>
  <c r="DD71" i="22"/>
  <c r="AN71" i="22" s="1"/>
  <c r="DD72" i="22"/>
  <c r="AN72" i="22" s="1"/>
  <c r="DD119" i="22"/>
  <c r="AN119" i="22" s="1"/>
  <c r="CX135" i="22" l="1"/>
  <c r="H39" i="16"/>
  <c r="H55" i="16" l="1"/>
</calcChain>
</file>

<file path=xl/sharedStrings.xml><?xml version="1.0" encoding="utf-8"?>
<sst xmlns="http://schemas.openxmlformats.org/spreadsheetml/2006/main" count="2303" uniqueCount="1231">
  <si>
    <t>Water table summary</t>
  </si>
  <si>
    <t>Table title</t>
  </si>
  <si>
    <t>WS1 - Wholesale water operating and capital expenditure by business unit</t>
  </si>
  <si>
    <t>Data validation</t>
  </si>
  <si>
    <t>Item references</t>
  </si>
  <si>
    <t>Completion checks</t>
  </si>
  <si>
    <t>Validation</t>
  </si>
  <si>
    <t>Line description</t>
  </si>
  <si>
    <t>Item reference</t>
  </si>
  <si>
    <t>Units</t>
  </si>
  <si>
    <t>DPs</t>
  </si>
  <si>
    <t>Total</t>
  </si>
  <si>
    <t>Calculation, copy or download rule</t>
  </si>
  <si>
    <t>Validation description</t>
  </si>
  <si>
    <t>Completion</t>
  </si>
  <si>
    <t>Please include a description in column C if adding an atypical expenditure</t>
  </si>
  <si>
    <t>Please complete all cells in row</t>
  </si>
  <si>
    <t>Line 3 should equal the sum of lines 6 to 9 (Service Charges) in WS5.</t>
  </si>
  <si>
    <t>Power in Line 1 should be equal to Power reported in Line 1, WR2.</t>
  </si>
  <si>
    <t>Price base</t>
  </si>
  <si>
    <t>Outturn (nominal)</t>
  </si>
  <si>
    <t>Line 10 should equal the sum of lines 4 and 14 in WS8.</t>
  </si>
  <si>
    <t>Sum of lines 14-16 should equal line 39 in WS2 (Total water enhancement capital expenditure )</t>
  </si>
  <si>
    <t>A</t>
  </si>
  <si>
    <t>Operating expenditure (excluding Atypical expenditure)</t>
  </si>
  <si>
    <t>Data in section D should be numerical (£m)</t>
  </si>
  <si>
    <t>Power</t>
  </si>
  <si>
    <t>See item</t>
  </si>
  <si>
    <t>£m</t>
  </si>
  <si>
    <t>Income treated as negative expenditure</t>
  </si>
  <si>
    <t>references</t>
  </si>
  <si>
    <t>Abstraction Charges / Discharge consent</t>
  </si>
  <si>
    <t>in columns</t>
  </si>
  <si>
    <t>Bulk supply</t>
  </si>
  <si>
    <t>BB to BJ</t>
  </si>
  <si>
    <t>Other operating expenditure</t>
  </si>
  <si>
    <t>~ Renewals expensed in year (Infrastructure)</t>
  </si>
  <si>
    <t>~ Renewals expensed in year (Non-Infrastructure)</t>
  </si>
  <si>
    <t>~ Other operating expenditure excluding renewals</t>
  </si>
  <si>
    <t>Local authority and Cumulo rates</t>
  </si>
  <si>
    <t>Total operating expenditure excluding third party services</t>
  </si>
  <si>
    <t>Sum of lines 1 to 8</t>
  </si>
  <si>
    <t>Third party services</t>
  </si>
  <si>
    <t>Total operating expenditure</t>
  </si>
  <si>
    <t>Sum of lines 9 and 10.</t>
  </si>
  <si>
    <t>B</t>
  </si>
  <si>
    <t>Capital Expenditure (excluding Atypical expenditure)</t>
  </si>
  <si>
    <t>Maintaining the long term capability of the assets ~ infra</t>
  </si>
  <si>
    <t>Maintaining the long term capability of the assets ~ non-infra</t>
  </si>
  <si>
    <t>Other capital expenditure ~ infra</t>
  </si>
  <si>
    <t>Other capital expenditure ~ non-infra</t>
  </si>
  <si>
    <t>Infrastructure network reinforcement</t>
  </si>
  <si>
    <t>Total gross capital expenditure excluding third party services</t>
  </si>
  <si>
    <t>Sum of lines 12 to 16.</t>
  </si>
  <si>
    <t>Total gross capital expenditure</t>
  </si>
  <si>
    <t>Sum of lines 17 and 18.</t>
  </si>
  <si>
    <t>Grants and contributions</t>
  </si>
  <si>
    <t>Totex</t>
  </si>
  <si>
    <t>Sum of lines 11 and 19 minus line 20.</t>
  </si>
  <si>
    <t>C</t>
  </si>
  <si>
    <t>Cash Expenditure (excluding Atypical expenditure)</t>
  </si>
  <si>
    <t>Pension deficit recovery payments</t>
  </si>
  <si>
    <t>Other cash items</t>
  </si>
  <si>
    <t>Totex including cash items</t>
  </si>
  <si>
    <t>Sum of lines 21, 22 and 23.</t>
  </si>
  <si>
    <t>D</t>
  </si>
  <si>
    <t>Atypical expenditure</t>
  </si>
  <si>
    <t>Item 1</t>
  </si>
  <si>
    <t>If data is entered in section D, the Item Description in column C cannot be left blank.</t>
  </si>
  <si>
    <t>Item 2</t>
  </si>
  <si>
    <t>Item 3</t>
  </si>
  <si>
    <t>Item 4</t>
  </si>
  <si>
    <t>Item 5</t>
  </si>
  <si>
    <t>Item 6</t>
  </si>
  <si>
    <t>Item 7</t>
  </si>
  <si>
    <t>Item 8</t>
  </si>
  <si>
    <t>Item 9</t>
  </si>
  <si>
    <t>Item 10</t>
  </si>
  <si>
    <t>Total atypical expenditure</t>
  </si>
  <si>
    <t>Sum of lines 25 to 34</t>
  </si>
  <si>
    <t>E</t>
  </si>
  <si>
    <t xml:space="preserve">Total expenditure </t>
  </si>
  <si>
    <t>Water totex including cash items and atypical expenditure</t>
  </si>
  <si>
    <t>Sum of lines 24 and 35.</t>
  </si>
  <si>
    <t>Total expenditure</t>
  </si>
  <si>
    <t>KEY</t>
  </si>
  <si>
    <t>Input</t>
  </si>
  <si>
    <t>Copy</t>
  </si>
  <si>
    <t>Calculation</t>
  </si>
  <si>
    <t>Pre populated</t>
  </si>
  <si>
    <t>Line</t>
  </si>
  <si>
    <t>Definition</t>
  </si>
  <si>
    <t>Block A</t>
  </si>
  <si>
    <t>All energy costs, including the climate change levy and the carbon reduction commitment.  Any cost savings from power generated internally should be netted off these costs.</t>
  </si>
  <si>
    <t xml:space="preserve">Income received from sales which are external to the appointed business and which directly relate to the water processes. It should be input as a negative number. This will include: 
- Electricity sales from sources such as Hydro, PV, and wind to external parties.
- Electricity sales from back-up generators under the National Grid ‘STOR’.
- Renewables Obligation Certificates (ROCs) and payments made under the non-domestic RHI and Feed-in Tariff schemes. 
</t>
  </si>
  <si>
    <t xml:space="preserve">Total cost of service charges (abstraction licences and permits to discharge)  by the Environment Agency or Canal and River Trust.
Assuming no atypicals, please ensure total equals WS5 sum of lines 6 to 9. </t>
  </si>
  <si>
    <t>Total payments for bulk imports. If a supply is a shared supply and is jointly owned, the costs associated with it should not be reported here but in the appropriate cost line.</t>
  </si>
  <si>
    <t>Infrastructure Renewals which are expensed rather than capitalised in statutory accounts</t>
  </si>
  <si>
    <t>Non Infrastructure Renewals which are expensed rather than capitalised in statutory accounts</t>
  </si>
  <si>
    <t xml:space="preserve">Any other operating costs (ie. excluding interest, taxation and LA rates). </t>
  </si>
  <si>
    <t>The cost of local authority rates. This should include both the local authority rates and cumulo rates</t>
  </si>
  <si>
    <t>Operating expenditure for providing third party services. See appendix 1 of RAG 4</t>
  </si>
  <si>
    <t>Block B</t>
  </si>
  <si>
    <t>Infrastructure network reinforcement  - A water or sewerage undertaker’s capital expenditure for the provision of new infrastructure network assets or enhanced capacity in existing infrastructure network assets such as water mains, tanks, service reservoirs, sewers and pumping stations, in consequence of new connections and/or new developments. This expenditure relates solely to network reinforcement works that are needed on a water or sewerage undertaker’s existing network assets beyond the nearest practicable point where the connection to the water or sewerage undertaker’s network has, or will been made.  Capital Expenditure in this line should be the same categories of expenditure that was used to calculate a water or sewage undertakers infrastructure charges.</t>
  </si>
  <si>
    <t xml:space="preserve">Capital expenditure for providing third party services. </t>
  </si>
  <si>
    <t>Grants and contributions as reported in Table 4D/4E of RAG4. Input as a positive number.  This will be equal to table App 28 line 13 for years 2015-2025.</t>
  </si>
  <si>
    <t>Block C</t>
  </si>
  <si>
    <t>Actual pension deficit recovery payments including costs capitalised and any group recharges for pension deficit costs.</t>
  </si>
  <si>
    <t>Other cash items not including in the accounting charge.</t>
  </si>
  <si>
    <t>Block D</t>
  </si>
  <si>
    <t>25-34</t>
  </si>
  <si>
    <t>Please specify atypical items in the lines below.  Aytpical items are defined as unusual items outside ordinary activities.  This would include items such as office moves and one-off reorganisations. For avoidance of doubt these items should not be included in lines 1-24 above</t>
  </si>
  <si>
    <t>Block E</t>
  </si>
  <si>
    <t>2017-18</t>
  </si>
  <si>
    <t>If there is a value entered for the row, column C cannot be blank.</t>
  </si>
  <si>
    <t>000s</t>
  </si>
  <si>
    <t>Total business connected properties at year end</t>
  </si>
  <si>
    <t>BN2221</t>
  </si>
  <si>
    <t>Total residential connected properties at year end</t>
  </si>
  <si>
    <t>BN2161</t>
  </si>
  <si>
    <t>Total connected properties at year end</t>
  </si>
  <si>
    <t>BN1001</t>
  </si>
  <si>
    <t>Sum of lines 6 and 7.</t>
  </si>
  <si>
    <t>nr</t>
  </si>
  <si>
    <t>Total number of new business connections</t>
  </si>
  <si>
    <t>BP3405</t>
  </si>
  <si>
    <t>BP3400</t>
  </si>
  <si>
    <t>Total population served</t>
  </si>
  <si>
    <t>BN2590</t>
  </si>
  <si>
    <t>Company area</t>
  </si>
  <si>
    <t>SYS03</t>
  </si>
  <si>
    <t>The total number of business properties connected to the water distribution system at the end of the report year. This must include properties which are connected but not necessarily billed (for example, temporarily unoccupied) but should exclude properties which have been permanently disconnected. A group of properties supplied by a single connection should be counted as several properties. They should only be treated as a single property if a single bill covers the whole property.</t>
  </si>
  <si>
    <t>The total number of residential properties connected to the water distribution system at the end of the report year. This must include properties which are connected but not necessarily billed (for example, temporarily unoccupied) but should exclude properties which have been permanently disconnected. A group of properties supplied by a single connection should be counted as several properties. They should only be treated as a single property if a single bill covers the whole property.</t>
  </si>
  <si>
    <t>Total number of new business connections to a company's area of supply during the report year. This will cover the number of new business properties added for each year that were previously not connected for water supply. Exclude separation of common services, or other reconnections.</t>
  </si>
  <si>
    <t>Total number of new residential connections to a company's area of supply during the report year. This will cover the number of new residential properties added for each year that were previously not connected for water supply. Exclude separation of common services, or other reconnections.</t>
  </si>
  <si>
    <t>Total resident population served. This should include billed residential properties supplied with unmeasured and measured water and billed business properties supplied with unmeasured and measured water. Please provide commentary on how you have calculated population and residential property growth including how you have taken account of the 2011 Census.</t>
  </si>
  <si>
    <t>The operating area within which the company as the water undertaker is licensed to provide water services</t>
  </si>
  <si>
    <t>Ml/d</t>
  </si>
  <si>
    <t>%</t>
  </si>
  <si>
    <t>Unit</t>
  </si>
  <si>
    <t>Validation checks</t>
  </si>
  <si>
    <t>Wr1 - Wholesale water resources (explanatory variables)</t>
  </si>
  <si>
    <t>Water from impounding reservoirs</t>
  </si>
  <si>
    <t>WR1001</t>
  </si>
  <si>
    <t>Water from pumped storage reservoirs</t>
  </si>
  <si>
    <t>WR1002</t>
  </si>
  <si>
    <t>Water from river abstractions</t>
  </si>
  <si>
    <t>WR1003</t>
  </si>
  <si>
    <t>Water from boreholes, groundwater works, excluding managed aquifer recharge (MAR) water supply schemes</t>
  </si>
  <si>
    <t>WR1004</t>
  </si>
  <si>
    <t>Water from artificial recharge (AR) water supply schemes</t>
  </si>
  <si>
    <t>WR1005</t>
  </si>
  <si>
    <t>Water from aquifer storage and recovery (ASR) water supply schemes</t>
  </si>
  <si>
    <t>WR1006</t>
  </si>
  <si>
    <t>Water from saline abstractions</t>
  </si>
  <si>
    <t>WR1007</t>
  </si>
  <si>
    <t>Water from reuse schemes</t>
  </si>
  <si>
    <t>WR1008</t>
  </si>
  <si>
    <t>Number of impounding reservoirs</t>
  </si>
  <si>
    <t>BN4830</t>
  </si>
  <si>
    <t>Number of pumped storage reservoirs</t>
  </si>
  <si>
    <t>BN4849</t>
  </si>
  <si>
    <t>Number of river abstractions</t>
  </si>
  <si>
    <t>BN4835</t>
  </si>
  <si>
    <t xml:space="preserve">Number of groundwater works excluding managed aquifer recharge (MAR) water supply schemes. </t>
  </si>
  <si>
    <t>BN4851</t>
  </si>
  <si>
    <t>Number of artificial recharge (AR) water supply schemes</t>
  </si>
  <si>
    <t>BN4852</t>
  </si>
  <si>
    <t>Number of aquifer storage and recovery (ASR) water supply schemes</t>
  </si>
  <si>
    <t>BN4853</t>
  </si>
  <si>
    <t>Number of saline abstraction schemes</t>
  </si>
  <si>
    <t>WR1009</t>
  </si>
  <si>
    <t>Total number of sources</t>
  </si>
  <si>
    <t>BN4843</t>
  </si>
  <si>
    <t>Sum of lines 9 to 15.</t>
  </si>
  <si>
    <t>Number of reuse schemes</t>
  </si>
  <si>
    <t>WR1010</t>
  </si>
  <si>
    <t>Total number of water reservoirs</t>
  </si>
  <si>
    <t>BN10190</t>
  </si>
  <si>
    <t>Total capacity of water reservoirs</t>
  </si>
  <si>
    <t>BN10191</t>
  </si>
  <si>
    <t>Ml</t>
  </si>
  <si>
    <t>Total number of intake and source pumping stations</t>
  </si>
  <si>
    <t>W5003</t>
  </si>
  <si>
    <t>Total capacity of intake and source pumping stations</t>
  </si>
  <si>
    <t>W5003CAP</t>
  </si>
  <si>
    <t>kW</t>
  </si>
  <si>
    <t>km</t>
  </si>
  <si>
    <t>Water from impounding (gravity fed) reservoirs, including bulk supply. Operational sources from which no water has been obtained in the report year should not be included in the number of sources</t>
  </si>
  <si>
    <t xml:space="preserve">Water from pumped storage reservoirs including bulk supply. Operational sources from which no water has been obtained in the report year should not be included in the number of sources. Please refer to additional guidance relating to number of sources. Pumped storage reservoirs will receive an element of gravity flow.  If this flow makes a material contribution (&gt;20%) to the volume of the reservoir the distribution input from this source should be allocated proportionally between the two reservoir types.  When reporting source numbers the source should be allocated according to the type of flow that delivers the larger part of the reservoir’s input.  For example, if 60% of the reservoir’s volume is pumped river water the source should be counted as a pumped storage source. 
</t>
  </si>
  <si>
    <t>Water from river abstractions including bulk supply. Operational sources from which no water has been obtained in the report year should not be included in the number of sources. Please refer to additional guidance relating to number of sources</t>
  </si>
  <si>
    <t>Water from AR supply schemes including bulk supply. AR schemes are a subset of managed aquifer recharge (MAR) schemes, which functions by recharging an aquifer before or after abstraction.  The water abstracted is not necessarily the water that  has been recharged, so the water can be of natural quality and require more complex treatment. This excludes aquifer storage and recovery (ASR) water supply schemes (see line below)</t>
  </si>
  <si>
    <t>Water from ASR supply schemes including bulk supply. ASR schemes are a subset of managed aquifer recharge (MAR) schemes, which functions by recharging an aquifer, storing that water and maintaining its quality.  The aim is to enable simple and less costly treatment of the re-abstracted water, and that the water recharged is predominantly the water that is re-abstracted. This excludes artificial recharge (AR) water supply schemes (see line above)</t>
  </si>
  <si>
    <t>Water from saline abstractions including bulk supply. Operational sources from which no water has been obtained in the report year should not be included in the number of sources.</t>
  </si>
  <si>
    <t>Water from reuse schemes. Direct effluent reuse, not returned to the environment.</t>
  </si>
  <si>
    <t>Total number of reservoirs used for holding raw water. This line shall include impounding reservoirs, pumped storage reservoirs and bank side storage facilities.</t>
  </si>
  <si>
    <t>Total constructed capacity of all reservoirs used for holding raw water. This line shall include impounding reservoirs, pumped storage reservoirs and bank side storage facilities.</t>
  </si>
  <si>
    <t>Total number of surface water intake and groundwater works associated with raw water systems. For the avoidance of doubt this is the number of sites as opposed to the number of individual pumps.</t>
  </si>
  <si>
    <t>Total kW's of all abstraction pumpsets (duty, assist and standby - irrespective of the number that may be working at any one time) associated with raw water abstraction. Refer to RAG 2 Appendix 2 for proportional allocation.</t>
  </si>
  <si>
    <t>2012-13</t>
  </si>
  <si>
    <t>2013-14</t>
  </si>
  <si>
    <t>2014-15</t>
  </si>
  <si>
    <t>2015-16</t>
  </si>
  <si>
    <t>2016-17</t>
  </si>
  <si>
    <t>F</t>
  </si>
  <si>
    <t>Wn1 - Wholesale network plus raw water transport and water treatment (explanatory variables)</t>
  </si>
  <si>
    <t>Sum of lines 49-56 should equal 100%.</t>
  </si>
  <si>
    <t>Total water treated at all SW simple disinfection works</t>
  </si>
  <si>
    <t>CPMW0098</t>
  </si>
  <si>
    <t>Total water treated at all SW1 works</t>
  </si>
  <si>
    <t>CPMW0104</t>
  </si>
  <si>
    <t>Total water treated at all SW2 works</t>
  </si>
  <si>
    <t>CPMW0110</t>
  </si>
  <si>
    <t>Total water treated at all SW3 works</t>
  </si>
  <si>
    <t>CPMW0116</t>
  </si>
  <si>
    <t>Total water treated at all SW4 works</t>
  </si>
  <si>
    <t>CPMW0165</t>
  </si>
  <si>
    <t>Total water treated at all SW5 works</t>
  </si>
  <si>
    <t>CPMW0166</t>
  </si>
  <si>
    <t>Total water treated at all SW6 works</t>
  </si>
  <si>
    <t>CPMW0167</t>
  </si>
  <si>
    <t>Total water treated at all GW simple disinfection works</t>
  </si>
  <si>
    <t>CPMW0027</t>
  </si>
  <si>
    <t>Total water treated at all GW1 works</t>
  </si>
  <si>
    <t>CPMW0033</t>
  </si>
  <si>
    <t>Total water treated at all GW2 works</t>
  </si>
  <si>
    <t>CPMW0039</t>
  </si>
  <si>
    <t>Total water treated at all GW3 works</t>
  </si>
  <si>
    <t>CPMW0045</t>
  </si>
  <si>
    <t>Total water treated at all GW4 works</t>
  </si>
  <si>
    <t>CPMW0185</t>
  </si>
  <si>
    <t>Total water treated at all GW5 works</t>
  </si>
  <si>
    <t>CPMW0197</t>
  </si>
  <si>
    <t>Total water treated at all GW6 works</t>
  </si>
  <si>
    <t>CPMW0198</t>
  </si>
  <si>
    <t>Total water treated at more than one type of works</t>
  </si>
  <si>
    <t>CPMW001A</t>
  </si>
  <si>
    <t>Total number of SW simple disinfection works</t>
  </si>
  <si>
    <t>CPMW0015</t>
  </si>
  <si>
    <t>Total number of SW1 works</t>
  </si>
  <si>
    <t>BN10491</t>
  </si>
  <si>
    <t>Total number of SW2 works</t>
  </si>
  <si>
    <t>BN10490</t>
  </si>
  <si>
    <t>Total number of SW3 works</t>
  </si>
  <si>
    <t>BN10590</t>
  </si>
  <si>
    <t>Total number of SW4 works</t>
  </si>
  <si>
    <t>BN10597</t>
  </si>
  <si>
    <t>Total number of SW5 works</t>
  </si>
  <si>
    <t>BN10598</t>
  </si>
  <si>
    <t>Total number of SW6 works</t>
  </si>
  <si>
    <t>BN10599</t>
  </si>
  <si>
    <t>Total number of GW simple disinfection works</t>
  </si>
  <si>
    <t>CPMW0021</t>
  </si>
  <si>
    <t>Total number of GW1 works</t>
  </si>
  <si>
    <t>BN10791</t>
  </si>
  <si>
    <t>Total number of GW2 works</t>
  </si>
  <si>
    <t>BN10790</t>
  </si>
  <si>
    <t>Total number of GW3 works</t>
  </si>
  <si>
    <t>BN10890</t>
  </si>
  <si>
    <t>Total number of GW4 works</t>
  </si>
  <si>
    <t>BN10897</t>
  </si>
  <si>
    <t>Total number of GW5 works</t>
  </si>
  <si>
    <t>BN10898</t>
  </si>
  <si>
    <t>Total number of GW6 works</t>
  </si>
  <si>
    <t>BN10899</t>
  </si>
  <si>
    <t>Band Disclosure</t>
  </si>
  <si>
    <t>WTWs in size band 1</t>
  </si>
  <si>
    <t>WTW001NR</t>
  </si>
  <si>
    <t>WTWs in size band 2</t>
  </si>
  <si>
    <t>WTW002NR</t>
  </si>
  <si>
    <t>WTWs in size band 3</t>
  </si>
  <si>
    <t>WTW003NR</t>
  </si>
  <si>
    <t>WTWs in size band 4</t>
  </si>
  <si>
    <t>WTW004NR</t>
  </si>
  <si>
    <t>WTWs in size band 5</t>
  </si>
  <si>
    <t>WTW005NR</t>
  </si>
  <si>
    <t>WTWs in size band 6</t>
  </si>
  <si>
    <t>WTW006NR</t>
  </si>
  <si>
    <t>WTWs in size band 7</t>
  </si>
  <si>
    <t>WTW007NR</t>
  </si>
  <si>
    <t>WTWs in size band 8</t>
  </si>
  <si>
    <t>WTW008NR</t>
  </si>
  <si>
    <t>Proportion of Total DI band 1</t>
  </si>
  <si>
    <t>WTW001PN</t>
  </si>
  <si>
    <t>Proportion of Total DI band 2</t>
  </si>
  <si>
    <t>WTW002PN</t>
  </si>
  <si>
    <t>Proportion of Total DI band 3</t>
  </si>
  <si>
    <t>WTW003PN</t>
  </si>
  <si>
    <t>Proportion of Total DI band 4</t>
  </si>
  <si>
    <t>WTW004PN</t>
  </si>
  <si>
    <t>Proportion of Total DI band 5</t>
  </si>
  <si>
    <t>WTW005PN</t>
  </si>
  <si>
    <t>Proportion of Total DI band 6</t>
  </si>
  <si>
    <t>WTW006PN</t>
  </si>
  <si>
    <t>Proportion of Total DI band 7</t>
  </si>
  <si>
    <t>WTW007PN</t>
  </si>
  <si>
    <t>Proportion of Total DI band 8</t>
  </si>
  <si>
    <t>WTW008PN</t>
  </si>
  <si>
    <t>Wn1 guidance and line definitions</t>
  </si>
  <si>
    <t>The categories of treatment types are:</t>
  </si>
  <si>
    <t>Examples</t>
  </si>
  <si>
    <t xml:space="preserve">Size Band </t>
  </si>
  <si>
    <t>SD: Works providing simple disinfection only;</t>
  </si>
  <si>
    <t>Band 1</t>
  </si>
  <si>
    <t xml:space="preserve">W1:  Simple disinfection plus simple physical treatment only;   </t>
  </si>
  <si>
    <t>Band 2</t>
  </si>
  <si>
    <t>W2: Single stage complex physical or chemical treatment;
W3: More than one stage of complex treatment; but excluding processes in W4, W5 or W6.</t>
  </si>
  <si>
    <t>Band 3</t>
  </si>
  <si>
    <t>W4: Single stage complex physical or chemical treatment with significantly higher operating costs than in W2/W3;
W5: More than one stage of complex, high cost treatment;</t>
  </si>
  <si>
    <t>Band 4</t>
  </si>
  <si>
    <t>W6: Works with one or more very high cost processes;</t>
  </si>
  <si>
    <t>Band 5</t>
  </si>
  <si>
    <t>Band 6</t>
  </si>
  <si>
    <t>Band 7</t>
  </si>
  <si>
    <t>Band 8</t>
  </si>
  <si>
    <t>The average daily distribution input derived from surface water works providing simple disinfection and pre-aeration only. Bulk supplies received should be included and bulk exports should be omitted.</t>
  </si>
  <si>
    <t>The average daily distribution input derived from surface water works providing simple physical treatment only. Bulk supplies received should be included and bulk exports should be omitted.</t>
  </si>
  <si>
    <t>The average daily distribution input derived from surface water works providing single stage complex physical or chemical treatment but excluding processes in W4, W5 &amp; W6. Bulk supplies received should be included and bulk exports should be omitted.</t>
  </si>
  <si>
    <t>The average daily distribution input derived from surface water works providing more than one stage of complex treatment but excluding processes in W4, W5 &amp; W6. Bulk supplies received should be included and bulk exports should be omitted.</t>
  </si>
  <si>
    <t>The average daily distribution input derived from surface water works providing one of the processes with very high operating costs. Bulk supplies received should be included and bulk exports should be omitted.</t>
  </si>
  <si>
    <t>The average daily distribution input derived from surface water works providing two or more of the processes with very high operating costs. Bulk supplies received should be included and bulk exports should be omitted.</t>
  </si>
  <si>
    <t>The average daily distribution input derived from surface water works providing processes with extremely high operating costs. Bulk supplies received should be included and bulk exports should be omitted.</t>
  </si>
  <si>
    <t>The average daily distribution input derived from ground water works providing simple disinfection and pre-aeration only. Bulk supplies received should be included and bulk exports should be omitted.</t>
  </si>
  <si>
    <t>The average daily distribution input derived from ground water works providing simple physical treatment only. Bulk supplies received should be included and bulk exports should be omitted.</t>
  </si>
  <si>
    <t>The average daily distribution input derived from ground water works providing single stage complex physical or chemical treatment but excluding processes in W4, W5 &amp; W6. Bulk supplies received should be included and bulk exports should be omitted.</t>
  </si>
  <si>
    <t>The average daily distribution input derived from ground water works providing more than one stage of complex treatment but excluding processes in W4, W5 &amp; W6. Bulk supplies received should be included and bulk exports should be omitted.</t>
  </si>
  <si>
    <t>The average daily distribution input derived from ground water works providing one of the processes with very high operating costs. Bulk supplies received should be included and bulk exports should be omitted.</t>
  </si>
  <si>
    <t>The average daily distribution input derived from ground water works providing two or more of the processes with very high operating costs. Bulk supplies received should be included and bulk exports should be omitted.</t>
  </si>
  <si>
    <t>The average daily distribution input derived from ground water works providing processes with extremely high operating costs. Bulk supplies received should be included and bulk exports should be omitted.</t>
  </si>
  <si>
    <t>Where water is treated at more than one type of works shown in lines 1 to 14 above, the average daily input which is recorded more than once in rows 1 to 14 above, entered as a negative.</t>
  </si>
  <si>
    <t>Total number of surface water works providing simple disinfection and pre-aeration only</t>
  </si>
  <si>
    <t>Total number of surface water works providing simple physical treatment only</t>
  </si>
  <si>
    <t>Total number of surface water works providing one of the processes with very high operating costs</t>
  </si>
  <si>
    <t>Total number of surface water works providing two or more of the processes with very high operating costs</t>
  </si>
  <si>
    <t>Total number of surface water works providing processes with extremely high operating costs</t>
  </si>
  <si>
    <t>Total number of ground water works providing simple disinfection and pre-aeration only</t>
  </si>
  <si>
    <t>Total number of ground water works providing simple physical treatment only</t>
  </si>
  <si>
    <t>Total number of ground water works providing one of the processes with very high operating costs</t>
  </si>
  <si>
    <t>Total number of ground water works providing two or more of the processes with very high operating costs</t>
  </si>
  <si>
    <t>Total number of ground water works providing processes with extremely high operating costs</t>
  </si>
  <si>
    <t>Please disclose the total number of WTW for each banding</t>
  </si>
  <si>
    <t>Please disclose the the proportion (%) of Total DI for each banding</t>
  </si>
  <si>
    <t>Wn2 - Wholesale water network plus water distribution (explanatory variables)</t>
  </si>
  <si>
    <t>Sum of lines 13 to 20 should equal 100%.</t>
  </si>
  <si>
    <t>Total length of potable mains as at 31 March</t>
  </si>
  <si>
    <t>BN1100</t>
  </si>
  <si>
    <t>Total length of potable mains relined</t>
  </si>
  <si>
    <t>BN1204</t>
  </si>
  <si>
    <t>Total length of potable mains renewed</t>
  </si>
  <si>
    <t>BN1200</t>
  </si>
  <si>
    <t>Total length of new potable mains</t>
  </si>
  <si>
    <t>BN1208</t>
  </si>
  <si>
    <t>Total capacity of booster pumping stations</t>
  </si>
  <si>
    <t>BN11300CAP</t>
  </si>
  <si>
    <t>Total capacity of service reservoirs</t>
  </si>
  <si>
    <t>BN10900CAP</t>
  </si>
  <si>
    <t>Total capacity of water towers</t>
  </si>
  <si>
    <t>BN11030CAP</t>
  </si>
  <si>
    <t>Distribution input</t>
  </si>
  <si>
    <t>BN1000</t>
  </si>
  <si>
    <t>Proportion of distribution input derived from impounding reservoirs</t>
  </si>
  <si>
    <t>BN4833</t>
  </si>
  <si>
    <t>Proportion of distribution input derived from pumped storage reservoirs</t>
  </si>
  <si>
    <t>BN4834</t>
  </si>
  <si>
    <t>Proportion of distribution input derived from river abstractions</t>
  </si>
  <si>
    <t>BN4838</t>
  </si>
  <si>
    <t>Proportion of distribution input derived from boreholes, groundwater works, excluding managed aquifer recharge (MAR) water supply schemes</t>
  </si>
  <si>
    <t>BN4848</t>
  </si>
  <si>
    <t>Proportion of distribution input derived from artificial recharge (AR) water supply schemes</t>
  </si>
  <si>
    <t>BN4846</t>
  </si>
  <si>
    <t>Proportion of distribution input derived from aquifer storage and recovery (ASR) water supply schemes</t>
  </si>
  <si>
    <t>BN4847</t>
  </si>
  <si>
    <t>Proportion of distribution input from saline abstractions</t>
  </si>
  <si>
    <t>WN2002</t>
  </si>
  <si>
    <t>Proportion of distribution input from water reuse schemes</t>
  </si>
  <si>
    <t>WN2003</t>
  </si>
  <si>
    <t>Water delivered (non-potable)</t>
  </si>
  <si>
    <t>BN2350</t>
  </si>
  <si>
    <t>Water delivered (potable)</t>
  </si>
  <si>
    <t>BN2330</t>
  </si>
  <si>
    <t>Water delivered (billed measured residential)</t>
  </si>
  <si>
    <t>BN2000</t>
  </si>
  <si>
    <t>Water delivered (billed measured business)</t>
  </si>
  <si>
    <t>BN2010</t>
  </si>
  <si>
    <t>Total leakage</t>
  </si>
  <si>
    <t>BN2345</t>
  </si>
  <si>
    <t>Distribution losses</t>
  </si>
  <si>
    <t>BN2340</t>
  </si>
  <si>
    <t>Water taken unbilled</t>
  </si>
  <si>
    <t>BN2327</t>
  </si>
  <si>
    <t>Total number of booster pumping stations</t>
  </si>
  <si>
    <t>BN11390</t>
  </si>
  <si>
    <t>Total number of service reservoirs</t>
  </si>
  <si>
    <t>BN10990</t>
  </si>
  <si>
    <t>Total number of water towers</t>
  </si>
  <si>
    <t>BN11090</t>
  </si>
  <si>
    <t>Total length of potable mains laid or structurally refurbished pre-1880</t>
  </si>
  <si>
    <t>BB13000</t>
  </si>
  <si>
    <t>Total length of potable mains laid or structurally refurbished between 1881 and 1900</t>
  </si>
  <si>
    <t>BB13010</t>
  </si>
  <si>
    <t>Total length of potable mains laid or structurally refurbished between 1901 and 1920</t>
  </si>
  <si>
    <t>BB13020</t>
  </si>
  <si>
    <t>Total length of potable mains laid or structurally refurbished between 1921 and 1940</t>
  </si>
  <si>
    <t>BB13030</t>
  </si>
  <si>
    <t>Total length of potable mains laid or structurally refurbished between 1941 and 1960</t>
  </si>
  <si>
    <t>BB13040</t>
  </si>
  <si>
    <t>Total length of potable mains laid or structurally refurbished between 1961 and 1980</t>
  </si>
  <si>
    <t>BB13050</t>
  </si>
  <si>
    <t>Total length of potable mains laid or structurally refurbished between 1981 and 2000</t>
  </si>
  <si>
    <t>BB13060</t>
  </si>
  <si>
    <t>Total length of potable mains laid or structurally refurbished post 2001</t>
  </si>
  <si>
    <t>BB13070</t>
  </si>
  <si>
    <t>Wn2 guidance and line definitions</t>
  </si>
  <si>
    <t>The total length of potable water mains on 31 March of report year</t>
  </si>
  <si>
    <t>The total length of mains relined in report year. Include all spray applied lining.</t>
  </si>
  <si>
    <t>The total length of mains renewed in report year. Include mains whose prime purpose is renewal of an existing main, even where existing main remains in service (i.e. is not abandoned immediately on commissioning of new main). Include mains sleeving/pipe cracking/sliplining where used for this category of work.</t>
  </si>
  <si>
    <t>The total length of new mains laid in report year. Include new mains and mains renewals involving upsizing, whose prime justification is the requirement for additional capacity.</t>
  </si>
  <si>
    <t>Total kW's of all treated water pumpsets (duty, assist and standby - irrespective of the number that may be working at any one time) associated with Treated water distribution (into and within). Refer to RAG 2 Appendix 2 for proportional allocation.</t>
  </si>
  <si>
    <t>The total constructed capacity of treated water service reservoirs within the water supply system including treated water reservoirs at water treatment works and any secondary disinfection plant on reservoir sites. Include break pressure tanks. Exclude decommissioned assets.</t>
  </si>
  <si>
    <t>The total constructed capacity of treated water storage towers within the water supply system. Exclude decommissioned assets.</t>
  </si>
  <si>
    <t>Distribution input is the average amount of potable water entering the distribution system. See below for a diagrammatic representation of what this should include.</t>
  </si>
  <si>
    <t>Proportion of distribution input derived from impounding (gravity fed) reservoirs, including bulk supply. Operational sources from which no water has been obtained in the report year should not be included in the number of sources</t>
  </si>
  <si>
    <t xml:space="preserve">Proportion of distribution input derived from pumped storage reservoirs including bulk supply. Operational sources from which no water has been obtained in the report year should not be included in the number of sources. Please refer to additional guidance relating to number of sources. Pumped storage reservoirs will receive an element of gravity flow.  If this flow makes a material contribution (&gt;20%) to the volume of the reservoir the distribution input from this source should be allocated proportionally between the two reservoir types.  When reporting source numbers the source should be allocated according to the type of flow that delivers the larger part of the reservoir’s input.  For example, if 60% of the reservoir’s volume is pumped river water the source should be counted as a pumped storage source. 
</t>
  </si>
  <si>
    <t>Proportion of distribution input derived from AR supply schemes including bulk supply. AR schemes are a subset of managed aquifer recharge (MAR) schemes, which functions by recharging an aquifer before or after abstraction.  The water abstracted is not necessarily the water that has been recharged, so the water can be of natural quality and require more complex treatment. This excludes aquifer storage and recovery (ASR) water supply schemes (see line 20 below)</t>
  </si>
  <si>
    <t>Proportion of distribution input derived from ASR supply schemes including bulk supply. ASR schemes are a subset of managed aquifer recharge (MAR) schemes, which functions by recharging an aquifer, storing that water and maintaining its quality.  The aim is to enable simple and less costly treatment of the re-abstracted water, and that the water recharged is predominantly the water that is re-abstracted. This excludes artificial recharge (AR) water supply schemes (see line 19 above)</t>
  </si>
  <si>
    <t>Proportion of distribution input derived from saline abstractions including bulk supply. Operational sources from which no water has been obtained in the report year should not be included in the number of sources.</t>
  </si>
  <si>
    <t>Proportion of distribution input derived from reuse schemes. Direct effluent reuse, not returned to the environment.</t>
  </si>
  <si>
    <t>All non-potable water supplied as part of the appointed business. Include all non-potable water charged at standard and non-standard rates.</t>
  </si>
  <si>
    <t>All potable water supplied as part of the appointed business. This includes a) the average volume of water delivered for billed measured residential and business properties, b) the estimated volume of water delivered for billed unmeasured residential and business properties, c) supply pipe leakage, d) meter under registration for water delivered which is measured, e) unbilled water taken legally for legitimate purposes (public supplies for which no charge is made e.g. some sewer flushing etc, uncharged church supplies, fire training and fire-fighting supplies where these are not charged irrespective of whether or not they are metered). Do not include volumes associated with leakage allowance rebates to metered customers and f) water taken illegally providing it is based on actual occurrences using sound and auditable identification and recording procedures (if not this should be treated as distribution losses and excluded from this line).</t>
  </si>
  <si>
    <t>Average volume of water delivered to residential properties which is measured (Ml/d). This is to include supply pipe leakage and meter under-registration. Additional meters fitted to measured residential properties for ancillary supplies (e.g. external hosepipes) which are non-commercial are to be included, as should any fitted to unmeasured residential properties if this is how revenue is allocated. Exclude miscellaneous use (Distribution system operational use, Water taken legally unbilled and Water taken illegally unbilled).</t>
  </si>
  <si>
    <t>Average volume of water delivered to business properties which is measured (Ml/d). This is to include supply pipe leakage and meter under-registration. Additional meters fitted to measured business properties for ancillary supplies (e.g. external hosepipes) which are non-commercial are to be included, as should any fitted to unmeasured business properties if this is how revenue is allocated. Exclude miscellaneous use (Distribution system operational use, Water taken legally unbilled and Water taken illegally unbilled).</t>
  </si>
  <si>
    <t>Total leakage measures the sum of distribution losses and supply pipe losses in megalitres per day (Ml/d). It includes any uncontrolled losses between the treatment works and the customer’s stop tap. It does not include internal plumbing losses.</t>
  </si>
  <si>
    <t xml:space="preserve">Distribution losses represent the losses on the company's potable water distribution system, i.e. excluding supply pipe leakage, which is the customer's responsibility. </t>
  </si>
  <si>
    <t>Total water taken unbilled (whether legally or illegally). Water used by the company for mains tests, flushing, washouts, running to waste, or incurred through burst mains or other leakage should be excluded.</t>
  </si>
  <si>
    <t>The total number of booster pumping stations within the distribution system (potable only). Include those relating to peak network capacity provision and those designed to provide resilience and back up for pump failure.  For the avoidance of doubt this is the number of sites as opposed to the number of individual pumps</t>
  </si>
  <si>
    <t>The total number of treated water service reservoirs within the water supply system including treated water reservoirs at water treatment works and any secondary disinfection plant on reservoir sites. Include break pressure tanks. Exclude decommissioned assets. A single structure divided into separate cells counts as one reservoir.</t>
  </si>
  <si>
    <t>The total number of treated water service towers within the water supply system. Exclude decommissioned assets.</t>
  </si>
  <si>
    <t>WWS1 - Wholesale wastewater operating and capital expenditure by business unit</t>
  </si>
  <si>
    <t>Totals in Line 3 should equal the Totals sum of Lines 7-9 of WWS5 (providing no atypical costs).</t>
  </si>
  <si>
    <t>Totals in Line 10 should equal the equivalent sum of Lines 3 and 13 of WWS8 (providing no atypical costs).</t>
  </si>
  <si>
    <t>Totals in Line 9 should equal sum of Totals in Lines 8 and 16 in Bio3.</t>
  </si>
  <si>
    <t>Sum of Lines 14-16 should equal Line 47 of WWS2.</t>
  </si>
  <si>
    <t>Operating expenditure</t>
  </si>
  <si>
    <t>Service charges / Discharge Consents</t>
  </si>
  <si>
    <t>Bulk discharge</t>
  </si>
  <si>
    <t>BJ to BS</t>
  </si>
  <si>
    <t>Total operating expenditure (excluding third party services)</t>
  </si>
  <si>
    <t>Sum of lines 1 to 8.</t>
  </si>
  <si>
    <t>Capital expenditure</t>
  </si>
  <si>
    <t>Maintaining the long term capability of the assets ~ non~infra</t>
  </si>
  <si>
    <t>Other capital expenditure ~ non~infra</t>
  </si>
  <si>
    <t>Cash expenditure</t>
  </si>
  <si>
    <t>Sum of lines 25 to 34.</t>
  </si>
  <si>
    <t>Income received from sales which are external to the appointed business and which directly relate to the wastewater processes. It should be input as a negative number. 
This will include:
Electricity sales from sources such as CHP to external parties.
Electricity sales from back-up generators under the National Grid ‘STOR’.
Bio-methane gas sales to the National Grid. 
Renewables Obligation Certificates (ROCs) and payments made under the non-domestic RHI and Feed-in Tariff schemes. 
Sludge and sludge products such as cake, granules etc. to external parties.</t>
  </si>
  <si>
    <t>Total cost of service charges by the Environment Agency or Canal and River Trust for discharge permits.</t>
  </si>
  <si>
    <t xml:space="preserve">Any other operating costs  </t>
  </si>
  <si>
    <t>Infrastructure network reinforcement  - a water or sewerage undertaker’s capital expenditure for the provision of new infrastructure network assets or enhanced capacity in existing infrastructure network assets such as water mains, tanks, service reservoirs, sewers and pumping stations, in consequence of new connections and/or new developments. This expenditure relates solely to network reinforcement works that are needed on a water or sewerage undertaker’s existing network assets beyond the nearest practicable point where the connection to the water or sewerage undertaker’s network has, or will been made. Capital expenditure in this line should be the same categories of expenditure that was used to calculate a water or sewerage undertaker's infrastructure charges.</t>
  </si>
  <si>
    <t>Grants and contributions as reported in Table 4D/4E of RAG4. Input as a positive number.  This will be equal to table App 28 line 29 for years 2015-2025</t>
  </si>
  <si>
    <t>Please specify atypical items in the lines below.  Atypical items are defined as unusual items outside ordinary activities.  This would include items such as office moves and one-off reorganisations.  For avoidance of doubt these items should not be included in lines 1-24 above</t>
  </si>
  <si>
    <t>Residential properties connected during the year</t>
  </si>
  <si>
    <t>BP3410</t>
  </si>
  <si>
    <t>Inputs are expected to be between 4,000 and 60,000</t>
  </si>
  <si>
    <t>Business properties connected during the year</t>
  </si>
  <si>
    <t>BP3415</t>
  </si>
  <si>
    <t>Inputs are expected to be less than 2,500</t>
  </si>
  <si>
    <t>Total number of properties</t>
  </si>
  <si>
    <t>BN1178</t>
  </si>
  <si>
    <t>Sum of lines 5, 8 and 9.</t>
  </si>
  <si>
    <t>Resident population</t>
  </si>
  <si>
    <t>BN2630</t>
  </si>
  <si>
    <t>Inputs are expected to be between 1,500 and 16,000</t>
  </si>
  <si>
    <t>Non-resident population</t>
  </si>
  <si>
    <t>BN2620</t>
  </si>
  <si>
    <t>Inputs are expected to be between 40 and 600</t>
  </si>
  <si>
    <t>The number of new residential properties added for each period within the company's sewerage area during the report year.</t>
  </si>
  <si>
    <t>The number of new household properties added for each period within the company's sewerage area during the report year.</t>
  </si>
  <si>
    <t>The number of new business properties added for each period within the company's sewerage area during the report year. This should be the number of new connections; disconnections and demolished properties should not be netted off.</t>
  </si>
  <si>
    <t>The number of new non-household properties added for each period within the company's sewerage area during the report year. This should be the number of new connections; disconnections and demolished properties should not be netted off.</t>
  </si>
  <si>
    <t>Total number of connected properties. Calculated as the sum of lines 5, 8 and 9.</t>
  </si>
  <si>
    <t>The annual average resident population connected to the sewerage system.</t>
  </si>
  <si>
    <t>The annual average holiday and tourist population connected to the sewerage system. Do not include daily commuters or day visitors.</t>
  </si>
  <si>
    <t>In Cell Validation overrides</t>
  </si>
  <si>
    <t>Total pumping station capacity</t>
  </si>
  <si>
    <t>S4029</t>
  </si>
  <si>
    <t>Inputs are expected to be between 10,000 and 150,000 kW</t>
  </si>
  <si>
    <t>Number of network pumping stations</t>
  </si>
  <si>
    <t>S6021</t>
  </si>
  <si>
    <t>Inputs are expected to be between 900 and 7,000</t>
  </si>
  <si>
    <t>Total number of sewer blockages</t>
  </si>
  <si>
    <t>BN13522</t>
  </si>
  <si>
    <t>Inputs are expected to be between 3000 and 100,000</t>
  </si>
  <si>
    <t>Total number of gravity sewer collapses</t>
  </si>
  <si>
    <t>BN13521</t>
  </si>
  <si>
    <t>Inputs are expected to be between 50 and 1500</t>
  </si>
  <si>
    <t>Total number of sewer rising main bursts / collapses</t>
  </si>
  <si>
    <t>BN13520</t>
  </si>
  <si>
    <t>Inputs are expected to be less than or equal to 200</t>
  </si>
  <si>
    <t>Number of combined sewer overflows</t>
  </si>
  <si>
    <t>CPMS2005</t>
  </si>
  <si>
    <t>Inputs are expected to be between 400 and 2800</t>
  </si>
  <si>
    <t>Number of emergency overflows</t>
  </si>
  <si>
    <t>CPMS2004</t>
  </si>
  <si>
    <t>Inputs are expected to be less than or equal to 1,000</t>
  </si>
  <si>
    <t xml:space="preserve">Number of settled storm overflows </t>
  </si>
  <si>
    <t>CPMS2014</t>
  </si>
  <si>
    <t>Inputs are expected to be between 100 and 500</t>
  </si>
  <si>
    <t>BB2370</t>
  </si>
  <si>
    <t>Inputs are expected to be between 300 and 10,500 km</t>
  </si>
  <si>
    <t xml:space="preserve">Volume of trade effluent </t>
  </si>
  <si>
    <t>CPMS2012</t>
  </si>
  <si>
    <t>Ml/yr</t>
  </si>
  <si>
    <t>Inputs are expected to be between 2,000 and 50,000 Ml/yr</t>
  </si>
  <si>
    <t>Volume of wastewater receiving treatment at sewage treatment works</t>
  </si>
  <si>
    <t>CPMS2015</t>
  </si>
  <si>
    <t>Inputs are expected to be between 150,000 and 2,000,000 Ml/yr</t>
  </si>
  <si>
    <t>Length of gravity sewers rehabilitated</t>
  </si>
  <si>
    <t>BN13519</t>
  </si>
  <si>
    <t>Inputs are expected to be less than or equal to 150 km</t>
  </si>
  <si>
    <t>Length of rising mains replaced or structurally refurbished</t>
  </si>
  <si>
    <t>BN13523</t>
  </si>
  <si>
    <t>Inputs are expected to be less than or equal to 30 km</t>
  </si>
  <si>
    <t>Length of foul (only) public sewers</t>
  </si>
  <si>
    <t>BN13524</t>
  </si>
  <si>
    <t>Inputs are expected to be between 1,500 and 40,000 km</t>
  </si>
  <si>
    <t>Length of surface water (only) public sewers</t>
  </si>
  <si>
    <t>BN13525</t>
  </si>
  <si>
    <t>Inputs are expected to be between 2,000 and 25,000 km</t>
  </si>
  <si>
    <t>Length of combined public sewers</t>
  </si>
  <si>
    <t>BN13526</t>
  </si>
  <si>
    <t>Inputs are expected to be between 2,400 and 23,000 km</t>
  </si>
  <si>
    <t>Length of rising mains</t>
  </si>
  <si>
    <t>BN13527</t>
  </si>
  <si>
    <t>Inputs are expected to be between 400 and 5000 km</t>
  </si>
  <si>
    <t>`</t>
  </si>
  <si>
    <t>Length of other wastewater network pipework</t>
  </si>
  <si>
    <t>BN13534</t>
  </si>
  <si>
    <t>Inputs are expected to be less than 400 km</t>
  </si>
  <si>
    <t>Total length of "legacy" public sewers as at 31 March</t>
  </si>
  <si>
    <t>BN13535</t>
  </si>
  <si>
    <t>Sum of lines 16 to 20.</t>
  </si>
  <si>
    <t>Length of formerly private sewers and lateral drains (s105A sewers)</t>
  </si>
  <si>
    <t>BN13528</t>
  </si>
  <si>
    <t>Inputs are expected to be between 6,000 and 50,000 km</t>
  </si>
  <si>
    <t>Total installed pumping capacity of all in-line pumping stations (including standby pumps).  Include foul, combined, stormwater and terminal pumping stations. Exclude capacity of pumps delivering flows to or from off-line storm tanks and of inter-stage pumping within a sewage treatment works or sludge treatment centre. Report capacity of all installed pumps (irrespective of the number that may be working at any one time.)</t>
  </si>
  <si>
    <t xml:space="preserve">Number of in-line pumping stations on sewerage network on 31 March of the reporting year including surface water pumping stations that drain directly to receiving waters (rivers etc) and all terminal pumping stations. Pumping stations delivering flows to or from off-line storm tanks, FLIPS devices, sludge pumping stations and inter-stage pumping within sewage treatment works should all be excluded.
</t>
  </si>
  <si>
    <t>Total number of sewer blockages on the current network (ie. the sewerage network including private sewers and lateral drains transferred as a result of schemes made by the Secretary of State / Welsh Ministers under the Water Industry (Schemes for Adoption of Private Sewers) Regulations 2011.</t>
  </si>
  <si>
    <t>Total number of gravity sewer collapses on the current network (ie. the sewerage network including private sewers and lateral drains transferred as a result of schemes made by the Secretary of State / Welsh Ministers under the Water Industry (Schemes for Adoption of Private Sewers) Regulations 2011.</t>
  </si>
  <si>
    <t>Total number of rising mains bursts / collapses on the current network (ie. the sewerage network including private sewers and lateral drains transferred as a result of schemes made by the Secretary of State / Welsh Ministers under the Water Industry (Schemes for Adoption of Private Sewers) Regulations 2011.</t>
  </si>
  <si>
    <t>The total number of combined sewer overflows - a storm overflow (with no significant settlement) on a gravity sewer, a pumping station or STW inlet.</t>
  </si>
  <si>
    <t>The total number of emergency overflows at sewage pumping stations - an emergency overflow does not normally operate in storm conditions but is designed to operate in the event of asset failure i.e. electrical power failure, mechanical breakdown, rising main failure or blockage downstream. Must not be included if already counted as a CSO in line 8 (some overflows are permitted to operate as both an EO and a CSO) i.e. no overflows should be double counted. All emergency overflows at pumping stations should be included irrespective of whether they are located on the network or at a sewage treatment works.</t>
  </si>
  <si>
    <t>The total number of storm tank overflows - a storm overflow with significant settlement at a STW.</t>
  </si>
  <si>
    <t>Total length of sewer (including rising mains) laid or structurally refurbished post 2001. Reported length should include both legacy assets and formerly private sewers and lateral drains transferred into the company's ownership on (or in the case of rising mains, from) 1 October 2011.</t>
  </si>
  <si>
    <t>Total volume of trade effluent</t>
  </si>
  <si>
    <t>The flow to be reported will generally comprise domestic foul flow, trade effluent, surface water inflow and infiltration.</t>
  </si>
  <si>
    <t>Total length of sewer renovated or replaced in the report year.</t>
  </si>
  <si>
    <t>Length of gravity foul (only) public sewers on 31 March of report year excluding formerly private sewers transferred into the company's ownership on 1 October 2011.</t>
  </si>
  <si>
    <t>Length of gravity surface water (only) public sewers on 31 March of report year excluding formerly private sewers transferred into the company's ownership on 1 October 2011.</t>
  </si>
  <si>
    <t>Length of gravity combined public sewers on 31 March of report year excluding formerly private sewers transferred into the company's ownership on 1 October 2011.</t>
  </si>
  <si>
    <t>Length of rising mains on 31 March of report year excluding formerly private sewers transferred into the company's ownership from 1 October 2011.</t>
  </si>
  <si>
    <t>Total length of formerly private sewers and lateral drains (s105A sewers) transferred into the company's ownership on (or in the case of rising mains, from) 1 October 2011.</t>
  </si>
  <si>
    <t>Treatment categories</t>
  </si>
  <si>
    <t>Treatment works consents</t>
  </si>
  <si>
    <t>Primary</t>
  </si>
  <si>
    <t>Secondary</t>
  </si>
  <si>
    <t>Tertiary</t>
  </si>
  <si>
    <t>Phosphorus</t>
  </si>
  <si>
    <r>
      <t>BOD</t>
    </r>
    <r>
      <rPr>
        <b/>
        <vertAlign val="subscript"/>
        <sz val="10"/>
        <color rgb="FF0078C9"/>
        <rFont val="Gill Sans MT"/>
        <family val="2"/>
      </rPr>
      <t>5</t>
    </r>
  </si>
  <si>
    <t>Ammonia</t>
  </si>
  <si>
    <t>Validations</t>
  </si>
  <si>
    <t>Activated Sludge</t>
  </si>
  <si>
    <t>Biological</t>
  </si>
  <si>
    <t>A1</t>
  </si>
  <si>
    <t>A2</t>
  </si>
  <si>
    <t>B1</t>
  </si>
  <si>
    <t>B2</t>
  </si>
  <si>
    <t>&lt;=0.5mg/l</t>
  </si>
  <si>
    <t>&gt;0.5 to &lt;=1mg/l</t>
  </si>
  <si>
    <t>&gt;1mg/l</t>
  </si>
  <si>
    <t>No permit</t>
  </si>
  <si>
    <t>&lt;=7mg/l</t>
  </si>
  <si>
    <t>&gt;7 to &lt;=10mg/l</t>
  </si>
  <si>
    <t>&gt;10 to &lt;=20mg/l</t>
  </si>
  <si>
    <t>&gt;20mg/l</t>
  </si>
  <si>
    <t>&lt;=1mg/l</t>
  </si>
  <si>
    <t>&gt;1 to &lt;=3mg/l</t>
  </si>
  <si>
    <t>&gt;3 to &lt;=10mg/l</t>
  </si>
  <si>
    <t>&gt;10mg/l</t>
  </si>
  <si>
    <t>Load received at sewage treatment works in 2024-25</t>
  </si>
  <si>
    <t>Load received by STWs in size band 1</t>
  </si>
  <si>
    <r>
      <t>kg BOD</t>
    </r>
    <r>
      <rPr>
        <vertAlign val="subscript"/>
        <sz val="10"/>
        <color indexed="8"/>
        <rFont val="Gill Sans MT"/>
        <family val="2"/>
      </rPr>
      <t>5</t>
    </r>
    <r>
      <rPr>
        <sz val="10"/>
        <color indexed="8"/>
        <rFont val="Gill Sans MT"/>
        <family val="2"/>
      </rPr>
      <t>/day</t>
    </r>
  </si>
  <si>
    <t>Column N,T, Z &amp; AF should all be equal</t>
  </si>
  <si>
    <t>STWD001</t>
  </si>
  <si>
    <t>STWD002</t>
  </si>
  <si>
    <t>STWD003</t>
  </si>
  <si>
    <t>STWD004</t>
  </si>
  <si>
    <t>STWD005</t>
  </si>
  <si>
    <t>STWD006</t>
  </si>
  <si>
    <t>STWD007</t>
  </si>
  <si>
    <t>STWD012</t>
  </si>
  <si>
    <t>STWDP001</t>
  </si>
  <si>
    <t>STWDP002</t>
  </si>
  <si>
    <t>STWDP003</t>
  </si>
  <si>
    <t>STWDP004</t>
  </si>
  <si>
    <t>STWDP005</t>
  </si>
  <si>
    <t>STWDB001</t>
  </si>
  <si>
    <t>STWDB002</t>
  </si>
  <si>
    <t>STWDB003</t>
  </si>
  <si>
    <t>STWDB004</t>
  </si>
  <si>
    <t>STWDB005</t>
  </si>
  <si>
    <t>STWDB006</t>
  </si>
  <si>
    <t>STWDA001</t>
  </si>
  <si>
    <t>STWDA002</t>
  </si>
  <si>
    <t>STWDA003</t>
  </si>
  <si>
    <t>STWDA004</t>
  </si>
  <si>
    <t>STWDA005</t>
  </si>
  <si>
    <t>STWDA006</t>
  </si>
  <si>
    <t>Load received by STWs in size band 2</t>
  </si>
  <si>
    <t>STWD015</t>
  </si>
  <si>
    <t>STWD016</t>
  </si>
  <si>
    <t>STWD017</t>
  </si>
  <si>
    <t>STWD018</t>
  </si>
  <si>
    <t>STWD019</t>
  </si>
  <si>
    <t>STWD020</t>
  </si>
  <si>
    <t>STWD021</t>
  </si>
  <si>
    <t>STWD026</t>
  </si>
  <si>
    <t>STWDP015</t>
  </si>
  <si>
    <t>STWDP016</t>
  </si>
  <si>
    <t>STWDP017</t>
  </si>
  <si>
    <t>STWDP018</t>
  </si>
  <si>
    <t>STWDP019</t>
  </si>
  <si>
    <t>STWDB015</t>
  </si>
  <si>
    <t>STWDB016</t>
  </si>
  <si>
    <t>STWDB017</t>
  </si>
  <si>
    <t>STWDB018</t>
  </si>
  <si>
    <t>STWDB019</t>
  </si>
  <si>
    <t>STWDB020</t>
  </si>
  <si>
    <t>STWDA015</t>
  </si>
  <si>
    <t>STWDA016</t>
  </si>
  <si>
    <t>STWDA017</t>
  </si>
  <si>
    <t>STWDA018</t>
  </si>
  <si>
    <t>STWDA019</t>
  </si>
  <si>
    <t>STWDA020</t>
  </si>
  <si>
    <t>Load received by STWs in size band 3</t>
  </si>
  <si>
    <t>STWD029</t>
  </si>
  <si>
    <t>STWD030</t>
  </si>
  <si>
    <t>STWD031</t>
  </si>
  <si>
    <t>STWD032</t>
  </si>
  <si>
    <t>STWD033</t>
  </si>
  <si>
    <t>STWD034</t>
  </si>
  <si>
    <t>STWD035</t>
  </si>
  <si>
    <t>STWD040</t>
  </si>
  <si>
    <t>STWDP029</t>
  </si>
  <si>
    <t>STWDP030</t>
  </si>
  <si>
    <t>STWDP031</t>
  </si>
  <si>
    <t>STWDP032</t>
  </si>
  <si>
    <t>STWDP033</t>
  </si>
  <si>
    <t>STWDB029</t>
  </si>
  <si>
    <t>STWDB030</t>
  </si>
  <si>
    <t>STWDB031</t>
  </si>
  <si>
    <t>STWDB032</t>
  </si>
  <si>
    <t>STWDB033</t>
  </si>
  <si>
    <t>STWDB034</t>
  </si>
  <si>
    <t>STWDA029</t>
  </si>
  <si>
    <t>STWDA030</t>
  </si>
  <si>
    <t>STWDA031</t>
  </si>
  <si>
    <t>STWDA032</t>
  </si>
  <si>
    <t>STWDA033</t>
  </si>
  <si>
    <t>STWDA034</t>
  </si>
  <si>
    <t>Load received by STWs in size band 4</t>
  </si>
  <si>
    <t>AN to BQ</t>
  </si>
  <si>
    <t>STWD043</t>
  </si>
  <si>
    <t>STWD044</t>
  </si>
  <si>
    <t>STWD045</t>
  </si>
  <si>
    <t>STWD046</t>
  </si>
  <si>
    <t>STWD047</t>
  </si>
  <si>
    <t>STWD048</t>
  </si>
  <si>
    <t>STWD049</t>
  </si>
  <si>
    <t>STWD054</t>
  </si>
  <si>
    <t>STWDP043</t>
  </si>
  <si>
    <t>STWDP044</t>
  </si>
  <si>
    <t>STWDP045</t>
  </si>
  <si>
    <t>STWDP046</t>
  </si>
  <si>
    <t>STWDP047</t>
  </si>
  <si>
    <t>STWDB043</t>
  </si>
  <si>
    <t>STWDB044</t>
  </si>
  <si>
    <t>STWDB045</t>
  </si>
  <si>
    <t>STWDB046</t>
  </si>
  <si>
    <t>STWDB047</t>
  </si>
  <si>
    <t>STWDB048</t>
  </si>
  <si>
    <t>STWDA043</t>
  </si>
  <si>
    <t>STWDA044</t>
  </si>
  <si>
    <t>STWDA045</t>
  </si>
  <si>
    <t>STWDA046</t>
  </si>
  <si>
    <t>STWDA047</t>
  </si>
  <si>
    <t>STWDA048</t>
  </si>
  <si>
    <t>Load received by STWs in size band 5</t>
  </si>
  <si>
    <t>STWD057</t>
  </si>
  <si>
    <t>STWD058</t>
  </si>
  <si>
    <t>STWD059</t>
  </si>
  <si>
    <t>STWD060</t>
  </si>
  <si>
    <t>STWD061</t>
  </si>
  <si>
    <t>STWD062</t>
  </si>
  <si>
    <t>STWD063</t>
  </si>
  <si>
    <t>STWD068</t>
  </si>
  <si>
    <t>STWDP057</t>
  </si>
  <si>
    <t>STWDP058</t>
  </si>
  <si>
    <t>STWDP059</t>
  </si>
  <si>
    <t>STWDP060</t>
  </si>
  <si>
    <t>STWDP061</t>
  </si>
  <si>
    <t>STWDB057</t>
  </si>
  <si>
    <t>STWDB058</t>
  </si>
  <si>
    <t>STWDB059</t>
  </si>
  <si>
    <t>STWDB060</t>
  </si>
  <si>
    <t>STWDB061</t>
  </si>
  <si>
    <t>STWDB062</t>
  </si>
  <si>
    <t>STWDA057</t>
  </si>
  <si>
    <t>STWDA058</t>
  </si>
  <si>
    <t>STWDA059</t>
  </si>
  <si>
    <t>STWDA060</t>
  </si>
  <si>
    <t>STWDA061</t>
  </si>
  <si>
    <t>STWDA062</t>
  </si>
  <si>
    <t>Load received by STWs above size band 5</t>
  </si>
  <si>
    <t>STWD101</t>
  </si>
  <si>
    <t>STWD102</t>
  </si>
  <si>
    <t>STWD103</t>
  </si>
  <si>
    <t>STWD104</t>
  </si>
  <si>
    <t>STWD105</t>
  </si>
  <si>
    <t>STWD106</t>
  </si>
  <si>
    <t>STWD107</t>
  </si>
  <si>
    <t>STWD108</t>
  </si>
  <si>
    <t>STWDP101</t>
  </si>
  <si>
    <t>STWDP102</t>
  </si>
  <si>
    <t>STWDP103</t>
  </si>
  <si>
    <t>STWDP104</t>
  </si>
  <si>
    <t>STWDP105</t>
  </si>
  <si>
    <t>STWDB101</t>
  </si>
  <si>
    <t>STWDB102</t>
  </si>
  <si>
    <t>STWDB103</t>
  </si>
  <si>
    <t>STWDB104</t>
  </si>
  <si>
    <t>STWDB105</t>
  </si>
  <si>
    <t>STWDB106</t>
  </si>
  <si>
    <t>STWDA101</t>
  </si>
  <si>
    <t>STWDA102</t>
  </si>
  <si>
    <t>STWDA103</t>
  </si>
  <si>
    <t>STWDA104</t>
  </si>
  <si>
    <t>STWDA105</t>
  </si>
  <si>
    <t>STWDA106</t>
  </si>
  <si>
    <t>Total load received</t>
  </si>
  <si>
    <t>Sum of lines 1 to 6.</t>
  </si>
  <si>
    <t>STWD121</t>
  </si>
  <si>
    <t>STWD122</t>
  </si>
  <si>
    <t>STWD123</t>
  </si>
  <si>
    <t>STWD124</t>
  </si>
  <si>
    <t>STWD125</t>
  </si>
  <si>
    <t>STWD126</t>
  </si>
  <si>
    <t>STWD127</t>
  </si>
  <si>
    <t>STWD128</t>
  </si>
  <si>
    <t>STWDP121</t>
  </si>
  <si>
    <t>STWDP122</t>
  </si>
  <si>
    <t>STWDP123</t>
  </si>
  <si>
    <t>STWDP124</t>
  </si>
  <si>
    <t>STWDP125</t>
  </si>
  <si>
    <t>STWDB121</t>
  </si>
  <si>
    <t>STWDB122</t>
  </si>
  <si>
    <t>STWDB123</t>
  </si>
  <si>
    <t>STWDB124</t>
  </si>
  <si>
    <t>STWDB125</t>
  </si>
  <si>
    <t>STWDB126</t>
  </si>
  <si>
    <t>STWDA121</t>
  </si>
  <si>
    <t>STWDA122</t>
  </si>
  <si>
    <t>STWDA123</t>
  </si>
  <si>
    <t>STWDA124</t>
  </si>
  <si>
    <t>STWDA125</t>
  </si>
  <si>
    <t>STWDA126</t>
  </si>
  <si>
    <t xml:space="preserve">Load received from trade effluent customers at treatment works </t>
  </si>
  <si>
    <t>Entries are not expected to be greater than 23% greater than the total load received</t>
  </si>
  <si>
    <t>STWD130</t>
  </si>
  <si>
    <t>Number of sewage treatment works at 31 March 2025</t>
  </si>
  <si>
    <t>STWs in size band 1</t>
  </si>
  <si>
    <t>STWC001</t>
  </si>
  <si>
    <t>STWC002</t>
  </si>
  <si>
    <t>STWC003</t>
  </si>
  <si>
    <t>STWC004</t>
  </si>
  <si>
    <t>STWC005</t>
  </si>
  <si>
    <t>STWC006</t>
  </si>
  <si>
    <t>STWC007</t>
  </si>
  <si>
    <t>STWC108</t>
  </si>
  <si>
    <t>STWCP001</t>
  </si>
  <si>
    <t>STWCP002</t>
  </si>
  <si>
    <t>STWCP003</t>
  </si>
  <si>
    <t>STWCP004</t>
  </si>
  <si>
    <t>STWCP005</t>
  </si>
  <si>
    <t>STWCB001</t>
  </si>
  <si>
    <t>STWCB002</t>
  </si>
  <si>
    <t>STWCB003</t>
  </si>
  <si>
    <t>STWCB004</t>
  </si>
  <si>
    <t>STWCB005</t>
  </si>
  <si>
    <t>STWCB006</t>
  </si>
  <si>
    <t>STWCA001</t>
  </si>
  <si>
    <t>STWCA002</t>
  </si>
  <si>
    <t>STWCA003</t>
  </si>
  <si>
    <t>STWCA004</t>
  </si>
  <si>
    <t>STWCA005</t>
  </si>
  <si>
    <t>STWCA006</t>
  </si>
  <si>
    <t>STWs in size band 2</t>
  </si>
  <si>
    <t>STWC015</t>
  </si>
  <si>
    <t>STWC016</t>
  </si>
  <si>
    <t>STWC017</t>
  </si>
  <si>
    <t>STWC018</t>
  </si>
  <si>
    <t>STWC019</t>
  </si>
  <si>
    <t>STWC020</t>
  </si>
  <si>
    <t>STWC021</t>
  </si>
  <si>
    <t>STWC109</t>
  </si>
  <si>
    <t>STWCP015</t>
  </si>
  <si>
    <t>STWCP016</t>
  </si>
  <si>
    <t>STWCP017</t>
  </si>
  <si>
    <t>STWCP018</t>
  </si>
  <si>
    <t>STWCP019</t>
  </si>
  <si>
    <t>STWCB015</t>
  </si>
  <si>
    <t>STWCB016</t>
  </si>
  <si>
    <t>STWCB017</t>
  </si>
  <si>
    <t>STWCB018</t>
  </si>
  <si>
    <t>STWCB019</t>
  </si>
  <si>
    <t>STWCB020</t>
  </si>
  <si>
    <t>STWCA015</t>
  </si>
  <si>
    <t>STWCA016</t>
  </si>
  <si>
    <t>STWCA017</t>
  </si>
  <si>
    <t>STWCA018</t>
  </si>
  <si>
    <t>STWCA019</t>
  </si>
  <si>
    <t>STWCA020</t>
  </si>
  <si>
    <t>STWs in size band 3</t>
  </si>
  <si>
    <t>STWC029</t>
  </si>
  <si>
    <t>STWC030</t>
  </si>
  <si>
    <t>STWC031</t>
  </si>
  <si>
    <t>STWC032</t>
  </si>
  <si>
    <t>STWC033</t>
  </si>
  <si>
    <t>STWC034</t>
  </si>
  <si>
    <t>STWC035</t>
  </si>
  <si>
    <t>STWC110</t>
  </si>
  <si>
    <t>STWCP029</t>
  </si>
  <si>
    <t>STWCP030</t>
  </si>
  <si>
    <t>STWCP031</t>
  </si>
  <si>
    <t>STWCP032</t>
  </si>
  <si>
    <t>STWCP033</t>
  </si>
  <si>
    <t>STWCB029</t>
  </si>
  <si>
    <t>STWCB030</t>
  </si>
  <si>
    <t>STWCB031</t>
  </si>
  <si>
    <t>STWCB032</t>
  </si>
  <si>
    <t>STWCB033</t>
  </si>
  <si>
    <t>STWCB034</t>
  </si>
  <si>
    <t>STWCA029</t>
  </si>
  <si>
    <t>STWCA030</t>
  </si>
  <si>
    <t>STWCA031</t>
  </si>
  <si>
    <t>STWCA032</t>
  </si>
  <si>
    <t>STWCA033</t>
  </si>
  <si>
    <t>STWCA034</t>
  </si>
  <si>
    <t>STWs in size band 4</t>
  </si>
  <si>
    <t>STWC043</t>
  </si>
  <si>
    <t>STWC044</t>
  </si>
  <si>
    <t>STWC045</t>
  </si>
  <si>
    <t>STWC046</t>
  </si>
  <si>
    <t>STWC047</t>
  </si>
  <si>
    <t>STWC048</t>
  </si>
  <si>
    <t>STWC049</t>
  </si>
  <si>
    <t>STWC111</t>
  </si>
  <si>
    <t>STWCP043</t>
  </si>
  <si>
    <t>STWCP044</t>
  </si>
  <si>
    <t>STWCP045</t>
  </si>
  <si>
    <t>STWCP046</t>
  </si>
  <si>
    <t>STWCP047</t>
  </si>
  <si>
    <t>STWCB043</t>
  </si>
  <si>
    <t>STWCB044</t>
  </si>
  <si>
    <t>STWCB045</t>
  </si>
  <si>
    <t>STWCB046</t>
  </si>
  <si>
    <t>STWCB047</t>
  </si>
  <si>
    <t>STWCB048</t>
  </si>
  <si>
    <t>STWCA043</t>
  </si>
  <si>
    <t>STWCA044</t>
  </si>
  <si>
    <t>STWCA045</t>
  </si>
  <si>
    <t>STWCA046</t>
  </si>
  <si>
    <t>STWCA047</t>
  </si>
  <si>
    <t>STWCA048</t>
  </si>
  <si>
    <t>STWs in size band 5</t>
  </si>
  <si>
    <t>STWC057</t>
  </si>
  <si>
    <t>STWC058</t>
  </si>
  <si>
    <t>STWC059</t>
  </si>
  <si>
    <t>STWC060</t>
  </si>
  <si>
    <t>STWC061</t>
  </si>
  <si>
    <t>STWC062</t>
  </si>
  <si>
    <t>STWC063</t>
  </si>
  <si>
    <t>STWC112</t>
  </si>
  <si>
    <t>STWCP057</t>
  </si>
  <si>
    <t>STWCP058</t>
  </si>
  <si>
    <t>STWCP059</t>
  </si>
  <si>
    <t>STWCP060</t>
  </si>
  <si>
    <t>STWCP061</t>
  </si>
  <si>
    <t>STWCB057</t>
  </si>
  <si>
    <t>STWCB058</t>
  </si>
  <si>
    <t>STWCB059</t>
  </si>
  <si>
    <t>STWCB060</t>
  </si>
  <si>
    <t>STWCB061</t>
  </si>
  <si>
    <t>STWCB062</t>
  </si>
  <si>
    <t>STWCA057</t>
  </si>
  <si>
    <t>STWCA058</t>
  </si>
  <si>
    <t>STWCA059</t>
  </si>
  <si>
    <t>STWCA060</t>
  </si>
  <si>
    <t>STWCA061</t>
  </si>
  <si>
    <t>STWCA062</t>
  </si>
  <si>
    <t>STWs above size band 5</t>
  </si>
  <si>
    <t>STWC101</t>
  </si>
  <si>
    <t>STWC102</t>
  </si>
  <si>
    <t>STWC103</t>
  </si>
  <si>
    <t>STWC104</t>
  </si>
  <si>
    <t>STWC105</t>
  </si>
  <si>
    <t>STWC106</t>
  </si>
  <si>
    <t>STWC107</t>
  </si>
  <si>
    <t>STWC114</t>
  </si>
  <si>
    <t>STWCP101</t>
  </si>
  <si>
    <t>STWCP102</t>
  </si>
  <si>
    <t>STWCP103</t>
  </si>
  <si>
    <t>STWCP104</t>
  </si>
  <si>
    <t>STWCP105</t>
  </si>
  <si>
    <t>STWCB101</t>
  </si>
  <si>
    <t>STWCB102</t>
  </si>
  <si>
    <t>STWCB103</t>
  </si>
  <si>
    <t>STWCB104</t>
  </si>
  <si>
    <t>STWCB105</t>
  </si>
  <si>
    <t>STWCB106</t>
  </si>
  <si>
    <t>STWCA101</t>
  </si>
  <si>
    <t>STWCA102</t>
  </si>
  <si>
    <t>STWCA103</t>
  </si>
  <si>
    <t>STWCA104</t>
  </si>
  <si>
    <t>STWCA105</t>
  </si>
  <si>
    <t>STWCA106</t>
  </si>
  <si>
    <t>Total number of works</t>
  </si>
  <si>
    <t>Sum of lines 9 to 14.</t>
  </si>
  <si>
    <t>STWC121</t>
  </si>
  <si>
    <t>STWC122</t>
  </si>
  <si>
    <t>STWC123</t>
  </si>
  <si>
    <t>STWC124</t>
  </si>
  <si>
    <t>STWC125</t>
  </si>
  <si>
    <t>STWC126</t>
  </si>
  <si>
    <t>STWC127</t>
  </si>
  <si>
    <t>STWC115</t>
  </si>
  <si>
    <t>STWCP121</t>
  </si>
  <si>
    <t>STWCP122</t>
  </si>
  <si>
    <t>STWCP123</t>
  </si>
  <si>
    <t>STWCP124</t>
  </si>
  <si>
    <t>STWCP125</t>
  </si>
  <si>
    <t>STWCB121</t>
  </si>
  <si>
    <t>STWCB122</t>
  </si>
  <si>
    <t>STWCB123</t>
  </si>
  <si>
    <t>STWCB124</t>
  </si>
  <si>
    <t>STWCB125</t>
  </si>
  <si>
    <t>STWCB126</t>
  </si>
  <si>
    <t>STWCA121</t>
  </si>
  <si>
    <t>STWCA122</t>
  </si>
  <si>
    <t>STWCA123</t>
  </si>
  <si>
    <t>STWCA124</t>
  </si>
  <si>
    <t>STWCA125</t>
  </si>
  <si>
    <t>STWCA126</t>
  </si>
  <si>
    <t>C1</t>
  </si>
  <si>
    <t>D1</t>
  </si>
  <si>
    <t>E1</t>
  </si>
  <si>
    <t>F1</t>
  </si>
  <si>
    <t>Load received at sewage treatment works in 2017-18</t>
  </si>
  <si>
    <t>Number of sewage treatment works at 31 March 2018</t>
  </si>
  <si>
    <t>Population equivalent</t>
  </si>
  <si>
    <t>Current population equivalent served by STWs</t>
  </si>
  <si>
    <t>BN1603</t>
  </si>
  <si>
    <t>Entry in cells is expected to be more than the total trade effluent load/0.06 plus the resident population</t>
  </si>
  <si>
    <t>Unexpectedly low value given the resident population reported in Table WWS3 and the trade effluent load.</t>
  </si>
  <si>
    <t>Current population equivalent served by discharge relocation schemes</t>
  </si>
  <si>
    <t>S4019</t>
  </si>
  <si>
    <t>Entry should be consistent with capex reported in Table WWS2</t>
  </si>
  <si>
    <t>Current population equivalent served by filter bed STWs with tightened/new P consents</t>
  </si>
  <si>
    <t>S4020</t>
  </si>
  <si>
    <t>Current population equivalent served by activated sludge STWs with tightened/new P consents</t>
  </si>
  <si>
    <t>S4018</t>
  </si>
  <si>
    <t>Current population equivalent served by groundwater protection schemes</t>
  </si>
  <si>
    <t>S4021</t>
  </si>
  <si>
    <t>Current population equivalent served by STWs with a Flow1 driver scheme</t>
  </si>
  <si>
    <t>S4022</t>
  </si>
  <si>
    <t>Current population equivalent served by STWs with tightened/new N consents</t>
  </si>
  <si>
    <t>S4023</t>
  </si>
  <si>
    <t>Current population equivalent served by STWs with tightened/new sanitary parameter consents</t>
  </si>
  <si>
    <t>S4024</t>
  </si>
  <si>
    <t>Current population equivalent served by STWs with tightened/new UV consents</t>
  </si>
  <si>
    <t>S4025</t>
  </si>
  <si>
    <t>Additional information</t>
  </si>
  <si>
    <t xml:space="preserve">The following definitions are intended to agree (where they overlap) with those used in the Urban Waste Water Treatment Directive, eg. primary treatment requires the removal of at least 50% of suspended solids from the sewage entering the works and a reduction of at least 20% in BOD. Innovative processes eg Nereda, are to be classified according to equivalence of effluent quality.
</t>
  </si>
  <si>
    <t>Primary sewage treatment works</t>
  </si>
  <si>
    <t>Treatment methods are restricted to primary treatment (screening, comminution, maceration, grit and detritus removal, pre-aeration and grease removal, storm tanks, plus primary sedimentation, including where assisted by the addition of chemicals e.g. Clariflow).</t>
  </si>
  <si>
    <t>Secondary activated works</t>
  </si>
  <si>
    <t>Sewage treatment works providing secondary activated sludge treatment methods whose treatment methods include those for primary works plus works whose treatment methods include activated sludge (including diffused air aeration, coarse bubble aeration, mechanical aeration, oxygen injection, submerged filters) and other equivalent techniques including deep shaft process, extended aeration (single, double and triple ditches) and biological aerated filters as secondary treatment.</t>
  </si>
  <si>
    <t>Secondary biological works</t>
  </si>
  <si>
    <t>Sewage treatment works providing secondary biological treatment methods whose treatment methods include those for primary works plus works whose treatment methods include rotating biological contractors and biological filtration (including conventional filtration, high rate filtration, alternating double filtration and double filtration, root zone treatment (where used as a secondary treatment stage).</t>
  </si>
  <si>
    <t>Tertiary activated works</t>
  </si>
  <si>
    <t>A1 - Works with a secondary activated sludge process whose treatment methods also include prolonged settlement in conventional lagoons or raft lagoons, irrigation over grassland, constructed wetlands, root zone treatment (where used as a tertiary stage), drum filters, microstrainers, slow sand filters, tertiary nitrifying filters, wedge wire clarifiers or Clariflow installed in humus tanks, where used as a tertiary treatment stage.  
A2 - Works with a secondary activated sludge process whose treatment methods also include rapid-gravity sand filters, moving bed filters, pressure filters, nutrient removal control using physico-chemical and biological methods, disinfection, hard COD and colour removal, where used a s a tertiary treatment stage.</t>
  </si>
  <si>
    <t>Tertiary biological works</t>
  </si>
  <si>
    <t>B1 - Works with a secondary stage biological process whose treatment methods also include prolonged settlement in conventional lagoons or raft lagoons, irrigation over grassland, constructed wetlands, root zone treatment (where used as a tertiary stage), drum filters, microstrainers, slow sand filters, tertiary nitrifying filters, wedge wire clarifiers or Clariflow installed in humus tanks, where used as a tertiary treatment stage.  
B2 - Works with a secondary biological process whose treatment methods also include rapid-gravity sand filters, moving bed filters, pressure filters, nutrient removal control using physico-chemical and biological methods, disinfection, hard COD and colour removal, where used as a tertiary treatment stage.</t>
  </si>
  <si>
    <t>Average daily pollution loads in kg BOD5 received by sewage treatment works of size band 1. (See additional guidance)</t>
  </si>
  <si>
    <t>Average daily pollution loads in kg BOD5 received by sewage treatment works of size band 2. (See additional guidance)</t>
  </si>
  <si>
    <t>Average daily pollution loads in kg BOD5 received by sewage treatment works of size band 3. (See additional guidance)</t>
  </si>
  <si>
    <t>Average daily pollution loads in kg BOD5 received by sewage treatment works of size band 4. (See additional guidance)</t>
  </si>
  <si>
    <t>Average daily pollution loads in kg BOD5 received by sewage treatment works of size band 5. (See additional guidance)</t>
  </si>
  <si>
    <t>Average daily pollution loads in kg BOD5 received by sewage treatment works of all sizes. Calculated as sum of the six preceding lines.</t>
  </si>
  <si>
    <t>Average daily pollution load  in kg BOD5 received by sewage treatment works of all sizes from trade effluent customers.</t>
  </si>
  <si>
    <t>Number of sewage treatment works of size band 1. (See additional guidance)</t>
  </si>
  <si>
    <t>Number of sewage treatment works of size band 2. (See additional guidance)</t>
  </si>
  <si>
    <t>Number of sewage treatment works of size band 3. (See additional guidance)</t>
  </si>
  <si>
    <t>Number of sewage treatment works of size band 4. (See additional guidance)</t>
  </si>
  <si>
    <t>Number of sewage treatment works of size band 5. (See additional guidance)</t>
  </si>
  <si>
    <t>Number of sewage treatment works of size band above size band 5. (See additional guidance)</t>
  </si>
  <si>
    <t>Total number of sewage treatment works of all sizes. Calculated as sum of the six preceding lines.</t>
  </si>
  <si>
    <t>Population equivalent (resident) connected to sewage treatment works. Equivalent population should be calculated on the basis of 60g BOD5 per capita per day. Imported effluents should be included in calculation. No account should be taken of holiday population.</t>
  </si>
  <si>
    <t>Wastewater table summary</t>
  </si>
  <si>
    <t>Other table summary</t>
  </si>
  <si>
    <t>Validation flags</t>
  </si>
  <si>
    <t>Please complete column C</t>
  </si>
  <si>
    <t>Totals should equal 100%</t>
  </si>
  <si>
    <t>Labour</t>
  </si>
  <si>
    <t>APP240001</t>
  </si>
  <si>
    <t>Energy</t>
  </si>
  <si>
    <t>APP240002</t>
  </si>
  <si>
    <t>Chemicals</t>
  </si>
  <si>
    <t>APP240003</t>
  </si>
  <si>
    <t xml:space="preserve">Materials, plant and equipment </t>
  </si>
  <si>
    <t>APP240004</t>
  </si>
  <si>
    <t xml:space="preserve">Other </t>
  </si>
  <si>
    <t>APP240005</t>
  </si>
  <si>
    <t>APP240006</t>
  </si>
  <si>
    <t>Total should equal 100%.</t>
  </si>
  <si>
    <t>APP240007</t>
  </si>
  <si>
    <t>APP240008</t>
  </si>
  <si>
    <t>APP240009</t>
  </si>
  <si>
    <t>APP240010</t>
  </si>
  <si>
    <t>APP240011</t>
  </si>
  <si>
    <t>APP240012</t>
  </si>
  <si>
    <t>J</t>
  </si>
  <si>
    <t>Select company</t>
  </si>
  <si>
    <t>WS4 - Wholesale water properties and population</t>
  </si>
  <si>
    <t>WWS4 - Wholesale wastewater properties and population</t>
  </si>
  <si>
    <t>WWn1 - Wholesale wastewater network (explanatory variables)</t>
  </si>
  <si>
    <t>WWn2 - Wholesale wastewater sewage treatment (explanatory variables)</t>
  </si>
  <si>
    <t>Guidance and line definitions</t>
  </si>
  <si>
    <t>Capital expenditure on infrastructure assets excluding third party capex to maintain the long term capability of assets and to deliver base levels of service.   Where projects have drivers both of enhancement and capital maintenance, NI Water should apply a method of proportional allocation to allocate costs between enhancement and capital maintenance</t>
  </si>
  <si>
    <t>Capital expenditure on non-infrastructure assets excluding third party capex to maintain the long term capability of assets and to deliver base levels of service.   Where projects have drivers both of enhancement and capital maintenance, NI Water should apply a method of proportional allocation to allocate costs between enhancement and capital maintenance.</t>
  </si>
  <si>
    <t>Treatment guidance
This section covers the proportion of distribution input derived from works falling into each category of water treatment and the numbers of works in each category as detailed in the table. For both groundwater and surface water, a works is here defined as an individual location which receives raw or partially treated water for treatment (excluding secondary disinfection) and direct delivery to customers. If the output of a site needs to be blended so as to be come potable, then that site in itself is not defined as a works. However, where the total treatment process is split between a number of sites, the DI entering treated distribution should be split pro rata between bands based on the volumes treated at the individual sites. The pre-aeration of deep borehole water is included in SD and is not to be included in pH correction. NI Water should include in Lines 22-36 water treatment works that have not been used in the year but have not been decommissioned and state in their commentary any instances where this is the case.</t>
  </si>
  <si>
    <t>Capital expenditure on infrastructure assets excluding third party capex to maintain the long term capability of assets and to deliver base levels of service.   Where projects have drivers both of enhancement and capital maintenance, NI Water should apply a method of proportional allocation to allocate costs between enhancement and capital maintenance.</t>
  </si>
  <si>
    <t>Capital expenditure on non-infrastructure assets excluding third party capex to maintain the long term capability of assets and to deliver base levels of service.   Where projects  have drivers both of enhancement and capital maintenance, NI Water should apply a method of proportional allocation to allocate costs between enhancement and capital maintenance.</t>
  </si>
  <si>
    <t>Total length of sewer rising mains replaced or structurally refurbished in the report year. The term 'structurally refurbished' is intended to capture any pipeline rehabilitation technique which results in an improvement in the structural integrity of the pipe such that its expected service life has been materially extended. The term has been used in the definition of data items in previous submissions (eg. Table S5 Line 15 of the 2013 business plan) and NI Water should interpret the term in a way that is consistent with such submissions. However, for the avoidance of uncertainty, NI Water are invited to clarify the way in which they've interpreted the term 'structurally refurbished' in the accompanying commentary.  If a company is unable to identify the actual length of rising main that has been replaced / structurally refurbished, then it should submit an estimate and fully explain the methodology used and the assumptions made in the accompanying commentary.</t>
  </si>
  <si>
    <t>The average daily load received (in kg of BOD5/day) by STWs of size band 1 (&lt;= 15kg BOD5/day) for each treatment category. The convention outlined under the common definitions should be used to calculate the load for each STW. NI Water must classify the size band of a works using resident population only. NI Water must include non-resident population when reporting loads.</t>
  </si>
  <si>
    <t>The average daily load received (in kg of BOD5/day) by STWs of size band 2 (15 - 30kg BOD5/day) for each treatment category. The convention outlined under the common definitions should be used to calculate the load for each STW. NI Water must classify the size band of a works using resident population only. NI Water must include non-resident population when reporting loads.</t>
  </si>
  <si>
    <t>The average daily load received (in kg of BOD5/day) by STWs of size band 3 (30 - 120kg BOD5/day) for each treatment category. The convention outlined under the common definitions should be used to calculate the load for each STW. NI Water must classify the size band of a works using resident population only. NI Water must include non-resident population when reporting loads.</t>
  </si>
  <si>
    <t>The average daily load received (in kg of BOD5/day) by STWs of size band 4 (120 - 600kg BOD5/day) for each treatment category. The convention outlined under the common definitions should be used to calculate the load for each STW. NI Water must classify the size band of a works using resident population only. NI Water must include non-resident population when reporting loads.</t>
  </si>
  <si>
    <t>The average daily load received (in kg of BOD5/day) by STWs of size band 5 (600 - 1500kg BOD5/day) for each treatment category. The convention outlined under the common definitions should be used to calculate the load for each STW. NI Water must classify the size band of a works using resident population only. NI Water must include non-resident population when reporting loads.</t>
  </si>
  <si>
    <t>The average daily load received (in kg of BOD5/day) by STWs above size band 5 (&gt;1500kg BOD5/day) for each treatment category. The convention outlined under the common definitions should be used to calculate the load for each STW. NI Water must classify the size band of a works using resident population only. NI Water must include non-resident population when reporting loads.</t>
  </si>
  <si>
    <t>This table reports forecast proportions of expenditure in each input category. This will be used for the assessment of real price effects and input price pressures. Please exclude input costs related to contracted work where NI Water do not have a reasonable level of confidence about the proportion of inputs. If any costs are excluded, please explain in the commentaries what proportion of total expenditure it represents.</t>
  </si>
  <si>
    <t>This table identifies wholsesale water distribution explanatory variables. It reflects table 5 of the Ofwat 2017 Cost Assessment submission.  Lengths of decommissioned / abandoned mains should be excluded from all relevant lines (Lines 1 - 13, 29 - 36). The proportions entered in lines 15 to 22 should sum to unity.
Lines 29 - 36 are intended to capture mains lengths where a pipeline rehabilitation technique has resulted in an improvement in the structural integrity of the pipe such that its expected service life has been materially extended. NI Water are invited to clarify the way in which they have interpreted the phrase "structurally refurbished" in accompanying commentary.
Between them, lines 9 and 10 will capture all non-potable and partially treated water mains and conveyors that fall within the scope of the Network plus – Raw water transport upstream service.</t>
  </si>
  <si>
    <t>This table identifies wholesale wastewater properties and population. It reflects table 12 of the Ofwat 2017 Cost Assessment submission.  Non-resident population (reported in line 12) should comprise holiday and tourist population. An acceptable method of estimation would be to obtain from tourist boards estimates of the number of bed spaces available for non-residents. Except where there is firm evidence to the contrary, NI Water should assume a two-thirds occupancy rate for four months in the year. Non-resident population should exclude day visitors and daily commuters.</t>
  </si>
  <si>
    <t>Load received at sewage treatment works in 2012-13</t>
  </si>
  <si>
    <t>Number of sewage treatment works at 31 March 2013</t>
  </si>
  <si>
    <t>Load received at sewage treatment works in 2013-14</t>
  </si>
  <si>
    <t>Number of sewage treatment works at 31 March 2014</t>
  </si>
  <si>
    <t>Load received at sewage treatment works in 2014-15</t>
  </si>
  <si>
    <t>Number of sewage treatment works at 31 March 2015</t>
  </si>
  <si>
    <t>Load received at sewage treatment works in 2015-16</t>
  </si>
  <si>
    <t>Number of sewage treatment works at 31 March 2016</t>
  </si>
  <si>
    <t>Load received at sewage treatment works in 2016-17</t>
  </si>
  <si>
    <t>Number of sewage treatment works at 31 March 2017</t>
  </si>
  <si>
    <t>Blocks A to I Load received at sewage treatment works</t>
  </si>
  <si>
    <t>Blocks A1 to I1 Number of sewage treatment works</t>
  </si>
  <si>
    <t xml:space="preserve">Block J Population Equivalent </t>
  </si>
  <si>
    <t>Average daily pollution loads in kg BOD5 received by sewage treatment works above size band 5. (See additional guidance).</t>
  </si>
  <si>
    <t>Other1 - Input proportions</t>
  </si>
  <si>
    <t>Blocks A, B, C, D and E</t>
  </si>
  <si>
    <t xml:space="preserve">  </t>
  </si>
  <si>
    <t>Important message:</t>
  </si>
  <si>
    <t>- We have developed this template based on the benchmarking models developed by Ofwat and England and Wales companies for PR19.</t>
  </si>
  <si>
    <t>- All costs need to be inserted in nominal / outturn terms, and not indexed to any specific year.</t>
  </si>
  <si>
    <t>- Therefore we have highlighted variables in order of importance for the purpose of this study, which is described in the key below.</t>
  </si>
  <si>
    <t>- Different activities / business units are defined in the diagram below.</t>
  </si>
  <si>
    <t>Key:</t>
  </si>
  <si>
    <t>Absolutely essential</t>
  </si>
  <si>
    <t>Contents</t>
  </si>
  <si>
    <t>Desciption of different activities / business units</t>
  </si>
  <si>
    <t>- Not all variables presented in this template are absoloutely necessary for the successful completion of this efficiency study.</t>
  </si>
  <si>
    <t>- This information request has been put together to allow UR/CEPA to benchmark NI Water with England and Wales Water and Wastewater companies.</t>
  </si>
  <si>
    <t>Total proportion ~ wholesale wastewater</t>
  </si>
  <si>
    <t>Total proportion ~ wholesale water</t>
  </si>
  <si>
    <t>- All variables we ask for are described clearly on each worksheet.</t>
  </si>
  <si>
    <t>Wholesale Water Data &gt;&gt;</t>
  </si>
  <si>
    <t>Wholesale Wastewater Data &gt;&gt;</t>
  </si>
  <si>
    <t>Other &gt;&gt;</t>
  </si>
  <si>
    <t>Disclaimer</t>
  </si>
  <si>
    <t>© All rights reserved by Cambridge Economic Policy Associates Ltd (CEPA).</t>
  </si>
  <si>
    <t xml:space="preserve">This analysis has been conducted solely for the use and benefit of the Northern Ireland Utility Regulator. Neither the authors nor Cambridge Economic Policy Associates accept or assume any responsibility or duty of care to any third party. </t>
  </si>
  <si>
    <t>Wholesale Water</t>
  </si>
  <si>
    <t>For the 12 months ended</t>
  </si>
  <si>
    <t>Sewage</t>
  </si>
  <si>
    <t>Sludge / Bioresources</t>
  </si>
  <si>
    <t>Wholesale water (% of total wholesale water opex)</t>
  </si>
  <si>
    <t>Wholesale wastewater (% of total wholesale wastewater opex)</t>
  </si>
  <si>
    <t>Business rates</t>
  </si>
  <si>
    <t>Sum of lines 8 to 13.</t>
  </si>
  <si>
    <t>1 &amp; 8</t>
  </si>
  <si>
    <t>2 &amp; 9</t>
  </si>
  <si>
    <t>3 &amp; 10</t>
  </si>
  <si>
    <t>4 &amp; 11</t>
  </si>
  <si>
    <t>6 &amp; 13</t>
  </si>
  <si>
    <t>5 &amp; 12</t>
  </si>
  <si>
    <t>Please enter the company forecast proportions of opex expenditure on general labour.</t>
  </si>
  <si>
    <t>Please enter the company forecast proportions of opex expenditure on energy.</t>
  </si>
  <si>
    <t>Please enter the company forecast proportions of opex expenditure on chemicals.</t>
  </si>
  <si>
    <t>Please enter the company forecast proportions of opex expenditure on materials, plant and equipment.</t>
  </si>
  <si>
    <t>Please enter the company forecast proportions of opex expenditure on business rates.</t>
  </si>
  <si>
    <t>Please enter the company forecast proportions of opex expenditure on other input costs.</t>
  </si>
  <si>
    <t>Calculated total proportions of opex expenditure for each control.</t>
  </si>
  <si>
    <t>7 &amp; 14</t>
  </si>
  <si>
    <t xml:space="preserve">Total number of connected properties. </t>
  </si>
  <si>
    <t>High / Medium importance</t>
  </si>
  <si>
    <t>Medium / Low importance</t>
  </si>
  <si>
    <t>UR/CEPA PC21 Efficiency Analysis Draft Information Request</t>
  </si>
  <si>
    <t>NI Water Only</t>
  </si>
  <si>
    <r>
      <t xml:space="preserve">This table identifies wholesale wastewater sewage treatment explanatory variables. It reflects </t>
    </r>
    <r>
      <rPr>
        <sz val="10"/>
        <color rgb="FF0078C9"/>
        <rFont val="Gill Sans MT"/>
        <family val="2"/>
      </rPr>
      <t>table 14 of the Ofwat 2017 Cost Assessment submission</t>
    </r>
    <r>
      <rPr>
        <sz val="10"/>
        <rFont val="Gill Sans MT"/>
        <family val="2"/>
      </rPr>
      <t>.</t>
    </r>
  </si>
  <si>
    <r>
      <t xml:space="preserve">Population equivalent served by schemes to relocate the discharge to receiving waters, delivered in the report year and for which capital costs are reported in </t>
    </r>
    <r>
      <rPr>
        <sz val="10"/>
        <color rgb="FF0078C9"/>
        <rFont val="Gill Sans MT"/>
        <family val="2"/>
      </rPr>
      <t>WWS2 line 22.</t>
    </r>
    <r>
      <rPr>
        <sz val="10"/>
        <color indexed="8"/>
        <rFont val="Gill Sans MT"/>
        <family val="2"/>
      </rPr>
      <t xml:space="preserve"> Exclude population equivalent served where the output has primarily been met through opex rather than capex solutions. </t>
    </r>
  </si>
  <si>
    <r>
      <t xml:space="preserve">Population equivalent served by biological filter STWs at which there are new or tightened consent conditions for phosphorus, delivered in the report year and for which capital costs are reported in </t>
    </r>
    <r>
      <rPr>
        <sz val="10"/>
        <color rgb="FF0078C9"/>
        <rFont val="Gill Sans MT"/>
        <family val="2"/>
      </rPr>
      <t>WWS2 line 19</t>
    </r>
    <r>
      <rPr>
        <sz val="10"/>
        <color indexed="8"/>
        <rFont val="Gill Sans MT"/>
        <family val="2"/>
      </rPr>
      <t>. Exclude population equivalent served where the output has primarily been met through opex rather than capex solutions.</t>
    </r>
  </si>
  <si>
    <r>
      <t xml:space="preserve">Population equivalent served by activated sludge STWs at which there are new or tightened consent conditions for phosphorus, delivered in the report year and for which capital costs are reported in </t>
    </r>
    <r>
      <rPr>
        <sz val="10"/>
        <color rgb="FF0078C9"/>
        <rFont val="Gill Sans MT"/>
        <family val="2"/>
      </rPr>
      <t>WWS2 line 18</t>
    </r>
    <r>
      <rPr>
        <sz val="10"/>
        <color indexed="8"/>
        <rFont val="Gill Sans MT"/>
        <family val="2"/>
      </rPr>
      <t xml:space="preserve">. Exclude population equivalent served where the output has primarily been met through opex rather than capex solutions.  </t>
    </r>
  </si>
  <si>
    <r>
      <t xml:space="preserve">Population equivalent served by schemes to deliver improvements driven by the EU Groundwater Directive, delivered in the report. and for which capital costs are reported </t>
    </r>
    <r>
      <rPr>
        <sz val="10"/>
        <color rgb="FF0078C9"/>
        <rFont val="Gill Sans MT"/>
        <family val="2"/>
      </rPr>
      <t>in WWS2 line 15.</t>
    </r>
    <r>
      <rPr>
        <sz val="10"/>
        <color indexed="8"/>
        <rFont val="Gill Sans MT"/>
        <family val="2"/>
      </rPr>
      <t xml:space="preserve"> Exclude population equivalent served where the output has primarily been met through opex rather than capex solutions.</t>
    </r>
  </si>
  <si>
    <r>
      <t xml:space="preserve">Current population equivalent served by STWs with a Flow1 driver code, delivered in the report and for which capital costs are reported in </t>
    </r>
    <r>
      <rPr>
        <sz val="10"/>
        <color rgb="FF0078C9"/>
        <rFont val="Gill Sans MT"/>
        <family val="2"/>
      </rPr>
      <t>WWS2 line 23</t>
    </r>
    <r>
      <rPr>
        <sz val="10"/>
        <color indexed="8"/>
        <rFont val="Gill Sans MT"/>
        <family val="2"/>
      </rPr>
      <t>. Exclude population equivalent served where the output has primarily been met through opex rather than capex solutions.</t>
    </r>
  </si>
  <si>
    <r>
      <t xml:space="preserve">Population equivalent served by STWs at which there are new or tightened consent conditions for nitrogen, delivered in the report and for which capital costs are reported in </t>
    </r>
    <r>
      <rPr>
        <sz val="10"/>
        <color rgb="FF0078C9"/>
        <rFont val="Gill Sans MT"/>
        <family val="2"/>
      </rPr>
      <t>WWS2</t>
    </r>
    <r>
      <rPr>
        <sz val="10"/>
        <color indexed="8"/>
        <rFont val="Gill Sans MT"/>
        <family val="2"/>
      </rPr>
      <t xml:space="preserve"> </t>
    </r>
    <r>
      <rPr>
        <sz val="10"/>
        <color rgb="FF0078C9"/>
        <rFont val="Gill Sans MT"/>
        <family val="2"/>
      </rPr>
      <t>line 17</t>
    </r>
    <r>
      <rPr>
        <sz val="10"/>
        <color indexed="8"/>
        <rFont val="Gill Sans MT"/>
        <family val="2"/>
      </rPr>
      <t>. Exclude population equivalent served where the output has primarily been met through opex rather than capex solutions.</t>
    </r>
  </si>
  <si>
    <r>
      <t xml:space="preserve">Population equivalent served by STWs at which there are new or tightened consent conditions for one or more sanitary parameters, delivered in the report year and for which capital costs are reported in </t>
    </r>
    <r>
      <rPr>
        <sz val="10"/>
        <color rgb="FF0078C9"/>
        <rFont val="Gill Sans MT"/>
        <family val="2"/>
      </rPr>
      <t>WWS2 line 20</t>
    </r>
    <r>
      <rPr>
        <sz val="10"/>
        <color indexed="8"/>
        <rFont val="Gill Sans MT"/>
        <family val="2"/>
      </rPr>
      <t>. Exclude population equivalent served where the output has primarily been met through opex rather than capex solutions.</t>
    </r>
  </si>
  <si>
    <r>
      <t xml:space="preserve">Population equivalent served by STWs at which there are new or tightened consent conditions for microbiological parameters to meet the requirements of the EU Shellfish Waters or revised Bathing Water Directives, delivered in the report year and for which capital costs are reported in </t>
    </r>
    <r>
      <rPr>
        <sz val="10"/>
        <color rgb="FF0078C9"/>
        <rFont val="Gill Sans MT"/>
        <family val="2"/>
      </rPr>
      <t>WWS2</t>
    </r>
    <r>
      <rPr>
        <sz val="10"/>
        <color indexed="8"/>
        <rFont val="Gill Sans MT"/>
        <family val="2"/>
      </rPr>
      <t xml:space="preserve"> </t>
    </r>
    <r>
      <rPr>
        <sz val="10"/>
        <color rgb="FF0078C9"/>
        <rFont val="Gill Sans MT"/>
        <family val="2"/>
      </rPr>
      <t>line 21</t>
    </r>
    <r>
      <rPr>
        <sz val="10"/>
        <color indexed="8"/>
        <rFont val="Gill Sans MT"/>
        <family val="2"/>
      </rPr>
      <t>. Exclude population equivalent served where the output has primarily been met through opex rather than capex solutions.</t>
    </r>
  </si>
  <si>
    <r>
      <t xml:space="preserve">Sewer age </t>
    </r>
    <r>
      <rPr>
        <sz val="10"/>
        <rFont val="Gill Sans MT"/>
        <family val="2"/>
      </rPr>
      <t>profile (constructed post 2001)</t>
    </r>
  </si>
  <si>
    <r>
      <t xml:space="preserve">This table identifies wholesale wastewater network explanatory variables. It reflects </t>
    </r>
    <r>
      <rPr>
        <sz val="10"/>
        <color rgb="FF0078C9"/>
        <rFont val="Gill Sans MT"/>
        <family val="2"/>
      </rPr>
      <t>table 13 of the Ofwat 2017 Cost Assessment submission</t>
    </r>
    <r>
      <rPr>
        <sz val="10"/>
        <rFont val="Gill Sans MT"/>
        <family val="2"/>
      </rPr>
      <t>.</t>
    </r>
  </si>
  <si>
    <r>
      <t xml:space="preserve">This table identifies totex by business unit and atypical expenditure. It reflects </t>
    </r>
    <r>
      <rPr>
        <sz val="10"/>
        <color rgb="FF0078C9"/>
        <rFont val="Gill Sans MT"/>
        <family val="2"/>
      </rPr>
      <t xml:space="preserve">table 8 of the Ofwat 2017 Cost Assessment submission, and </t>
    </r>
    <r>
      <rPr>
        <sz val="10"/>
        <rFont val="Gill Sans MT"/>
        <family val="2"/>
      </rPr>
      <t>is also closely associated with pro forma 4E and 4K in the APR (as per RAG4).</t>
    </r>
  </si>
  <si>
    <r>
      <t xml:space="preserve">Total operating costs excluding third party services. Calculated as the sum of </t>
    </r>
    <r>
      <rPr>
        <sz val="10"/>
        <color rgb="FF0078C9"/>
        <rFont val="Gill Sans MT"/>
        <family val="2"/>
      </rPr>
      <t>WWS1 lines 1 to 8</t>
    </r>
    <r>
      <rPr>
        <sz val="10"/>
        <rFont val="Gill Sans MT"/>
        <family val="2"/>
      </rPr>
      <t>.</t>
    </r>
  </si>
  <si>
    <r>
      <t xml:space="preserve">Total operating expenditure for the wholesale business only within each business category. Calculated as the sum of </t>
    </r>
    <r>
      <rPr>
        <sz val="10"/>
        <color rgb="FF0078C9"/>
        <rFont val="Gill Sans MT"/>
        <family val="2"/>
      </rPr>
      <t>WWS1 lines 9 and 10</t>
    </r>
    <r>
      <rPr>
        <sz val="10"/>
        <rFont val="Gill Sans MT"/>
        <family val="2"/>
      </rPr>
      <t xml:space="preserve">. </t>
    </r>
  </si>
  <si>
    <r>
      <t xml:space="preserve">Any capital expenditure on infrastructure assets other than defined in </t>
    </r>
    <r>
      <rPr>
        <sz val="10"/>
        <color rgb="FF0078C9"/>
        <rFont val="Gill Sans MT"/>
        <family val="2"/>
      </rPr>
      <t>WWS1 line 11</t>
    </r>
    <r>
      <rPr>
        <sz val="10"/>
        <rFont val="Gill Sans MT"/>
        <family val="2"/>
      </rPr>
      <t xml:space="preserve"> excluding third party capex.</t>
    </r>
  </si>
  <si>
    <r>
      <t xml:space="preserve">Any capital expenditure on non-infrastructure assets other than defined in </t>
    </r>
    <r>
      <rPr>
        <sz val="10"/>
        <color rgb="FF0078C9"/>
        <rFont val="Gill Sans MT"/>
        <family val="2"/>
      </rPr>
      <t>WWS1 line 12</t>
    </r>
    <r>
      <rPr>
        <sz val="10"/>
        <rFont val="Gill Sans MT"/>
        <family val="2"/>
      </rPr>
      <t xml:space="preserve"> excluding third party capex.</t>
    </r>
  </si>
  <si>
    <r>
      <t xml:space="preserve">Total gross capital expenditure excluding third party services. Calculated as the sum of </t>
    </r>
    <r>
      <rPr>
        <sz val="10"/>
        <color rgb="FF0078C9"/>
        <rFont val="Gill Sans MT"/>
        <family val="2"/>
      </rPr>
      <t>WWS1 lines 12 to 16</t>
    </r>
    <r>
      <rPr>
        <sz val="10"/>
        <rFont val="Gill Sans MT"/>
        <family val="2"/>
      </rPr>
      <t>.</t>
    </r>
  </si>
  <si>
    <r>
      <t xml:space="preserve">Total gross capital expenditure. Calculated as the sum of </t>
    </r>
    <r>
      <rPr>
        <sz val="10"/>
        <color rgb="FF0078C9"/>
        <rFont val="Gill Sans MT"/>
        <family val="2"/>
      </rPr>
      <t>WWS1 lines 17 and 18</t>
    </r>
    <r>
      <rPr>
        <sz val="10"/>
        <rFont val="Gill Sans MT"/>
        <family val="2"/>
      </rPr>
      <t>.</t>
    </r>
  </si>
  <si>
    <r>
      <t xml:space="preserve">Totex. Calculated as the sum of </t>
    </r>
    <r>
      <rPr>
        <sz val="10"/>
        <color rgb="FF0078C9"/>
        <rFont val="Gill Sans MT"/>
        <family val="2"/>
      </rPr>
      <t>WWS1 lines 11 and 19 minus 20</t>
    </r>
    <r>
      <rPr>
        <sz val="10"/>
        <rFont val="Gill Sans MT"/>
        <family val="2"/>
      </rPr>
      <t>.</t>
    </r>
  </si>
  <si>
    <r>
      <t xml:space="preserve">Totex including cash items. Calculated as the sum of </t>
    </r>
    <r>
      <rPr>
        <sz val="10"/>
        <color rgb="FF0078C9"/>
        <rFont val="Gill Sans MT"/>
        <family val="2"/>
      </rPr>
      <t>WWS1 lines 21 to 23</t>
    </r>
    <r>
      <rPr>
        <sz val="10"/>
        <rFont val="Gill Sans MT"/>
        <family val="2"/>
      </rPr>
      <t>.</t>
    </r>
  </si>
  <si>
    <r>
      <t xml:space="preserve">Total atypical expenditure. Calculated as the sum of </t>
    </r>
    <r>
      <rPr>
        <sz val="10"/>
        <color rgb="FF0078C9"/>
        <rFont val="Gill Sans MT"/>
        <family val="2"/>
      </rPr>
      <t>WWS1 lines 25 to 34</t>
    </r>
    <r>
      <rPr>
        <sz val="10"/>
        <rFont val="Gill Sans MT"/>
        <family val="2"/>
      </rPr>
      <t>.</t>
    </r>
  </si>
  <si>
    <r>
      <t xml:space="preserve">Total expenditure. Calculated as the sum of </t>
    </r>
    <r>
      <rPr>
        <sz val="10"/>
        <color rgb="FF0078C9"/>
        <rFont val="Gill Sans MT"/>
        <family val="2"/>
      </rPr>
      <t>WWS1 lines 24 and 35</t>
    </r>
    <r>
      <rPr>
        <sz val="10"/>
        <rFont val="Gill Sans MT"/>
        <family val="2"/>
      </rPr>
      <t>.</t>
    </r>
  </si>
  <si>
    <r>
      <t xml:space="preserve">Proportion of distribution input derived from river abstractions including bulk supply. Operational sources from which no water has been obtained in the report year should not be included in the number of sources. Please refer to additional guidance in </t>
    </r>
    <r>
      <rPr>
        <sz val="10"/>
        <color rgb="FF0078C9"/>
        <rFont val="Gill Sans MT"/>
        <family val="2"/>
      </rPr>
      <t>Wr1 line 16</t>
    </r>
    <r>
      <rPr>
        <sz val="10"/>
        <color indexed="8"/>
        <rFont val="Gill Sans MT"/>
        <family val="2"/>
      </rPr>
      <t xml:space="preserve"> relating to number of sources</t>
    </r>
  </si>
  <si>
    <r>
      <t xml:space="preserve">Proportion of distribution input derived from groundwater works including bulk supply, but excluding managed aquifer recharge (MAR) water supply schemes. Operational sources from which no water has been obtained in the report year should not be included in the number of sources.  Please refer to additional guidance in </t>
    </r>
    <r>
      <rPr>
        <sz val="10"/>
        <color rgb="FF0078C9"/>
        <rFont val="Gill Sans MT"/>
        <family val="2"/>
      </rPr>
      <t>Wr1 line 16</t>
    </r>
    <r>
      <rPr>
        <sz val="10"/>
        <color indexed="8"/>
        <rFont val="Gill Sans MT"/>
        <family val="2"/>
      </rPr>
      <t xml:space="preserve"> guidance relating to number of sources.</t>
    </r>
  </si>
  <si>
    <r>
      <t xml:space="preserve">This table indentifies wholesale network plus raw water transport and water treatment explanatory variables. It reflects </t>
    </r>
    <r>
      <rPr>
        <sz val="10"/>
        <color rgb="FF0078C9"/>
        <rFont val="Gill Sans MT"/>
        <family val="2"/>
      </rPr>
      <t>table 4 of the Ofwat 2017 Cost Assessment submission</t>
    </r>
    <r>
      <rPr>
        <sz val="10"/>
        <rFont val="Gill Sans MT"/>
        <family val="2"/>
      </rPr>
      <t>.  Please note rows 8 to 22 refer to distribution input from works as opposed to volume of water treated at the works.</t>
    </r>
  </si>
  <si>
    <t>·   Marginal chlorination
·   Pre-aeration</t>
  </si>
  <si>
    <t>·   Rapid gravity filtration
·   Slow sand filtration
·   Pressure filtration</t>
  </si>
  <si>
    <t>·   Super chlorination
·   Coagulation
·   Flocculation
·   Biofiltration
·   pH correction
·   Softening</t>
  </si>
  <si>
    <t>·   Membrane filtration (excluding desalination)
·   Ozone addition
·   Activated carbon / pesticide removal
·   UV treatment
·   Arsenic removal
·   Nitrate removal</t>
  </si>
  <si>
    <t>·   Desalination 
·   Re-use</t>
  </si>
  <si>
    <r>
      <t xml:space="preserve">Total number of surface water works providing single stage complex physical or chemical treatment but excluding processes in </t>
    </r>
    <r>
      <rPr>
        <sz val="10"/>
        <color rgb="FF0078C9"/>
        <rFont val="Gill Sans MT"/>
        <family val="2"/>
      </rPr>
      <t>W4, W5 &amp; W6</t>
    </r>
  </si>
  <si>
    <r>
      <t xml:space="preserve">Total number of surface water works providing more than one stage of complex treatment but excluding processes in </t>
    </r>
    <r>
      <rPr>
        <sz val="10"/>
        <color rgb="FF0078C9"/>
        <rFont val="Gill Sans MT"/>
        <family val="2"/>
      </rPr>
      <t>W4, W5 &amp; W6</t>
    </r>
  </si>
  <si>
    <r>
      <t xml:space="preserve">Total number of ground water works providing single stage complex physical or chemical treatment but excluding processes in </t>
    </r>
    <r>
      <rPr>
        <sz val="10"/>
        <color rgb="FF0078C9"/>
        <rFont val="Gill Sans MT"/>
        <family val="2"/>
      </rPr>
      <t>W4, W5 &amp; W6</t>
    </r>
  </si>
  <si>
    <r>
      <t xml:space="preserve">Total number of ground water works providing more than one stage of complex treatment but excluding processes in </t>
    </r>
    <r>
      <rPr>
        <sz val="10"/>
        <color rgb="FF0078C9"/>
        <rFont val="Gill Sans MT"/>
        <family val="2"/>
      </rPr>
      <t>W4, W5 &amp; W6</t>
    </r>
  </si>
  <si>
    <r>
      <t xml:space="preserve">This table identifies wholesale water explanatory variables. It reflects </t>
    </r>
    <r>
      <rPr>
        <sz val="10"/>
        <color rgb="FF0078C9"/>
        <rFont val="Gill Sans MT"/>
        <family val="2"/>
      </rPr>
      <t>table 3 of the Ofwat 2017 Cost Assessment submission</t>
    </r>
    <r>
      <rPr>
        <sz val="10"/>
        <rFont val="Gill Sans MT"/>
        <family val="2"/>
      </rPr>
      <t>. The amount of water in each source category is a measure of how difficult a company's water is to treat. When classifying the water into one of the categories, please see the Ofwat June Return Reporting Requirements and Definitions Manual (Chapter 12) for guidance on allocation.</t>
    </r>
  </si>
  <si>
    <r>
      <t xml:space="preserve">Water from groundwater works including bulk supply, but excluding managed aquifer recharge (MAR) water supply schemes. Operational sources from which no water has been obtained in the report year should not be included in the number of sources.  Please refer to additional in </t>
    </r>
    <r>
      <rPr>
        <sz val="10"/>
        <color rgb="FF0078C9"/>
        <rFont val="Gill Sans MT"/>
        <family val="2"/>
      </rPr>
      <t>Wr1 line 13</t>
    </r>
    <r>
      <rPr>
        <sz val="10"/>
        <color indexed="8"/>
        <rFont val="Gill Sans MT"/>
        <family val="2"/>
      </rPr>
      <t xml:space="preserve"> guidance relating to number of sources.</t>
    </r>
  </si>
  <si>
    <r>
      <t xml:space="preserve">Number of sources of impounding reservoirs. Please refer to additional guidance in </t>
    </r>
    <r>
      <rPr>
        <sz val="10"/>
        <color rgb="FF0078C9"/>
        <rFont val="Gill Sans MT"/>
        <family val="2"/>
      </rPr>
      <t>Wr1 line 16</t>
    </r>
    <r>
      <rPr>
        <sz val="10"/>
        <color indexed="8"/>
        <rFont val="Gill Sans MT"/>
        <family val="2"/>
      </rPr>
      <t xml:space="preserve"> relating to number of sources</t>
    </r>
  </si>
  <si>
    <r>
      <t xml:space="preserve">Number of sources of pumped storage reservoirs. Please refer to additional guidance in </t>
    </r>
    <r>
      <rPr>
        <sz val="10"/>
        <color rgb="FF0078C9"/>
        <rFont val="Gill Sans MT"/>
        <family val="2"/>
      </rPr>
      <t>Wr1 line 16</t>
    </r>
    <r>
      <rPr>
        <sz val="10"/>
        <color indexed="8"/>
        <rFont val="Gill Sans MT"/>
        <family val="2"/>
      </rPr>
      <t xml:space="preserve"> relating to number of sources. Pumped storage reservoirs will receive an element of gravity flow. The source should be allocated according to the type of flow that delivers the larger part of the reservoir’s input.  For example, if 60% of the reservoir’s volume is pumped river water the source should be counted as a pumped storage source.</t>
    </r>
  </si>
  <si>
    <r>
      <t xml:space="preserve">Number of sources of river abstractions. Please refer to additional guidance in </t>
    </r>
    <r>
      <rPr>
        <sz val="10"/>
        <color rgb="FF0078C9"/>
        <rFont val="Gill Sans MT"/>
        <family val="2"/>
      </rPr>
      <t>Wr1 line 16</t>
    </r>
    <r>
      <rPr>
        <sz val="10"/>
        <color indexed="8"/>
        <rFont val="Gill Sans MT"/>
        <family val="2"/>
      </rPr>
      <t xml:space="preserve"> relating to number of sources</t>
    </r>
  </si>
  <si>
    <r>
      <t>Number of sources of groundwater works, excluding MAR water supply schemes. Please refer to additional guidance in </t>
    </r>
    <r>
      <rPr>
        <sz val="10"/>
        <color rgb="FF0078C9"/>
        <rFont val="Gill Sans MT"/>
        <family val="2"/>
      </rPr>
      <t>Wr1 line 16</t>
    </r>
    <r>
      <rPr>
        <sz val="10"/>
        <color indexed="8"/>
        <rFont val="Gill Sans MT"/>
        <family val="2"/>
      </rPr>
      <t> relating to number of sources. For detailed definitions of water supply schemes, see associated data lines for distribution input.</t>
    </r>
  </si>
  <si>
    <r>
      <t xml:space="preserve">Number of sources of AR water supply schemes. Please refer to additional guidance in </t>
    </r>
    <r>
      <rPr>
        <sz val="10"/>
        <color rgb="FF0078C9"/>
        <rFont val="Gill Sans MT"/>
        <family val="2"/>
      </rPr>
      <t>Wr1 line 16</t>
    </r>
    <r>
      <rPr>
        <sz val="10"/>
        <color indexed="8"/>
        <rFont val="Gill Sans MT"/>
        <family val="2"/>
      </rPr>
      <t xml:space="preserve"> relating to number of sources. For detailed definitions of water supply schemes, see associated data lines for distribution input.</t>
    </r>
  </si>
  <si>
    <r>
      <t xml:space="preserve">Number of sources of ASR water supply schemes. Please refer to additional guidance in </t>
    </r>
    <r>
      <rPr>
        <sz val="10"/>
        <color rgb="FF0078C9"/>
        <rFont val="Gill Sans MT"/>
        <family val="2"/>
      </rPr>
      <t>Wr1 line 16</t>
    </r>
    <r>
      <rPr>
        <sz val="10"/>
        <color indexed="8"/>
        <rFont val="Gill Sans MT"/>
        <family val="2"/>
      </rPr>
      <t xml:space="preserve"> relating to number of sources. For detailed definitions of water supply schemes, see associated data lines for distribution input.</t>
    </r>
  </si>
  <si>
    <r>
      <t xml:space="preserve">Total number of sources of saline abstraction schemes. Please refer to additional guidance in </t>
    </r>
    <r>
      <rPr>
        <sz val="10"/>
        <color rgb="FF0078C9"/>
        <rFont val="Gill Sans MT"/>
        <family val="2"/>
      </rPr>
      <t>Wr1 line 16</t>
    </r>
    <r>
      <rPr>
        <sz val="10"/>
        <rFont val="Gill Sans MT"/>
        <family val="2"/>
      </rPr>
      <t xml:space="preserve"> relating to number of sources</t>
    </r>
  </si>
  <si>
    <r>
      <t xml:space="preserve">The total number of sources operated by a company. This should equal the sum of </t>
    </r>
    <r>
      <rPr>
        <sz val="10"/>
        <color rgb="FF0078C9"/>
        <rFont val="Gill Sans MT"/>
        <family val="2"/>
      </rPr>
      <t>Wr1 lines 9 to 15</t>
    </r>
    <r>
      <rPr>
        <sz val="10"/>
        <color indexed="8"/>
        <rFont val="Gill Sans MT"/>
        <family val="2"/>
      </rPr>
      <t>. Subject to RAG4, a source is defined as an independent raw water supply that directly supplies a treatment works, such as impounding reservoirs, river abstractions and groundwater. Standby or mothballed sources from which no water has been obtained in the year should not be included.</t>
    </r>
  </si>
  <si>
    <r>
      <t xml:space="preserve">Total number of reuse schemes. </t>
    </r>
    <r>
      <rPr>
        <b/>
        <sz val="7.4"/>
        <rFont val="Gill Sans MT"/>
        <family val="2"/>
      </rPr>
      <t>Do not</t>
    </r>
    <r>
      <rPr>
        <sz val="10"/>
        <rFont val="Gill Sans MT"/>
        <family val="2"/>
      </rPr>
      <t xml:space="preserve"> include in number of sources (line 16).</t>
    </r>
  </si>
  <si>
    <t>Total number of new residential connections</t>
  </si>
  <si>
    <r>
      <t>km</t>
    </r>
    <r>
      <rPr>
        <vertAlign val="superscript"/>
        <sz val="6.4"/>
        <color indexed="8"/>
        <rFont val="Gill Sans MT"/>
        <family val="2"/>
      </rPr>
      <t>2</t>
    </r>
  </si>
  <si>
    <r>
      <t xml:space="preserve">The table asks for the number of properties and population. It reflects </t>
    </r>
    <r>
      <rPr>
        <sz val="10"/>
        <color rgb="FF0078C9"/>
        <rFont val="Gill Sans MT"/>
        <family val="2"/>
      </rPr>
      <t>table 6 of the Ofwat 2017 Cost Assessment submission</t>
    </r>
    <r>
      <rPr>
        <sz val="10"/>
        <rFont val="Gill Sans MT"/>
        <family val="2"/>
      </rPr>
      <t>.</t>
    </r>
  </si>
  <si>
    <r>
      <t xml:space="preserve">The total number of properties (domestic and non-domestic) connected to the distribution system at the end of the report year. This must include properties which are connected but not billed (for example, temporarily unoccupied) but should exclude properties which have been permanently disconnected. A group of properties supplied by a single connection should be counted as several properties. They should only be treated as a single property if a single bill covers the whole property. Equals the sum of </t>
    </r>
    <r>
      <rPr>
        <sz val="10"/>
        <color rgb="FF0078C9"/>
        <rFont val="Gill Sans MT"/>
        <family val="2"/>
      </rPr>
      <t>WS3 lines 6 and 7</t>
    </r>
    <r>
      <rPr>
        <sz val="10"/>
        <color indexed="8"/>
        <rFont val="Gill Sans MT"/>
        <family val="2"/>
      </rPr>
      <t>.</t>
    </r>
  </si>
  <si>
    <t>This table identifies totex by business unit and atypical expenditure. It reflects table 1 of the Ofwat 2017 Cost Assessment submission, and is also closely associated with pro forma 4D and 4J in the Ofwat APR (as per RAG4).</t>
  </si>
  <si>
    <r>
      <t xml:space="preserve">Total operating costs excluding third party services.   The sum of </t>
    </r>
    <r>
      <rPr>
        <sz val="10"/>
        <color rgb="FF0078C9"/>
        <rFont val="Gill Sans MT"/>
        <family val="2"/>
      </rPr>
      <t>WS1 lines 1 to 8</t>
    </r>
    <r>
      <rPr>
        <sz val="10"/>
        <rFont val="Gill Sans MT"/>
        <family val="2"/>
      </rPr>
      <t>.</t>
    </r>
  </si>
  <si>
    <r>
      <t xml:space="preserve">Total operating expenditure for the wholesale business only within each business category. The sum of </t>
    </r>
    <r>
      <rPr>
        <sz val="10"/>
        <color rgb="FF0078C9"/>
        <rFont val="Gill Sans MT"/>
        <family val="2"/>
      </rPr>
      <t>WS1 lines 9 and 10.</t>
    </r>
  </si>
  <si>
    <r>
      <t xml:space="preserve">Any capital expenditure on infrastructure assets other than defined in </t>
    </r>
    <r>
      <rPr>
        <sz val="10"/>
        <color rgb="FF0078C9"/>
        <rFont val="Gill Sans MT"/>
        <family val="2"/>
      </rPr>
      <t>WS1 line 12</t>
    </r>
    <r>
      <rPr>
        <sz val="10"/>
        <rFont val="Gill Sans MT"/>
        <family val="2"/>
      </rPr>
      <t xml:space="preserve"> excluding third party capex.</t>
    </r>
  </si>
  <si>
    <r>
      <t xml:space="preserve">Any capital expenditure on non-infrastructure assets other than defined in </t>
    </r>
    <r>
      <rPr>
        <sz val="10"/>
        <color rgb="FF0078C9"/>
        <rFont val="Gill Sans MT"/>
        <family val="2"/>
      </rPr>
      <t>WS1 line 13</t>
    </r>
    <r>
      <rPr>
        <sz val="10"/>
        <rFont val="Gill Sans MT"/>
        <family val="2"/>
      </rPr>
      <t xml:space="preserve"> excluding third party capex.</t>
    </r>
  </si>
  <si>
    <r>
      <t xml:space="preserve">Total gross capital expenditure excluding third party services -  the sum of </t>
    </r>
    <r>
      <rPr>
        <sz val="10"/>
        <color rgb="FF0078C9"/>
        <rFont val="Gill Sans MT"/>
        <family val="2"/>
      </rPr>
      <t>WS1 lines 12 to 16</t>
    </r>
    <r>
      <rPr>
        <sz val="10"/>
        <rFont val="Gill Sans MT"/>
        <family val="2"/>
      </rPr>
      <t>.</t>
    </r>
  </si>
  <si>
    <r>
      <t xml:space="preserve">The sum of </t>
    </r>
    <r>
      <rPr>
        <sz val="10"/>
        <color rgb="FF0078C9"/>
        <rFont val="Gill Sans MT"/>
        <family val="2"/>
      </rPr>
      <t>WS1 lines 17 and 18.</t>
    </r>
  </si>
  <si>
    <r>
      <t xml:space="preserve">The sum of </t>
    </r>
    <r>
      <rPr>
        <sz val="10"/>
        <color rgb="FF0078C9"/>
        <rFont val="Gill Sans MT"/>
        <family val="2"/>
      </rPr>
      <t>WS1 lines 11 and 19 minus line 20.</t>
    </r>
  </si>
  <si>
    <r>
      <t xml:space="preserve">The sum of </t>
    </r>
    <r>
      <rPr>
        <sz val="10"/>
        <color rgb="FF0078C9"/>
        <rFont val="Gill Sans MT"/>
        <family val="2"/>
      </rPr>
      <t>WS1 lines 21 to 23.</t>
    </r>
  </si>
  <si>
    <r>
      <t xml:space="preserve">Sum of </t>
    </r>
    <r>
      <rPr>
        <sz val="10"/>
        <color rgb="FF0078C9"/>
        <rFont val="Gill Sans MT"/>
        <family val="2"/>
      </rPr>
      <t>WS1 lines 25 to 34.</t>
    </r>
  </si>
  <si>
    <r>
      <t xml:space="preserve">Sum of </t>
    </r>
    <r>
      <rPr>
        <sz val="10"/>
        <color rgb="FF0078C9"/>
        <rFont val="Gill Sans MT"/>
        <family val="2"/>
      </rPr>
      <t>WS1 lines 24 and 35.</t>
    </r>
  </si>
  <si>
    <t>30-37</t>
  </si>
  <si>
    <t>38-45</t>
  </si>
  <si>
    <t>Total length of "legacy" public sewers as at 31 March.</t>
  </si>
  <si>
    <r>
      <t xml:space="preserve">Length of other wastewater network pipework on 31 March of report year excluding formerly private sewers transferred into the company's ownership on 1 October 2011 that are not captured in </t>
    </r>
    <r>
      <rPr>
        <sz val="10"/>
        <color rgb="FF0078C9"/>
        <rFont val="Gill Sans MT"/>
        <family val="2"/>
      </rPr>
      <t>WWn1 lines 14 to 17</t>
    </r>
    <r>
      <rPr>
        <sz val="10"/>
        <color indexed="8"/>
        <rFont val="Gill Sans MT"/>
        <family val="2"/>
      </rPr>
      <t xml:space="preserve"> (eg sludge mains, overflow pipes, etc).</t>
    </r>
  </si>
  <si>
    <t>- 2012/13 to 2017/18 historical data would be ideal.</t>
  </si>
  <si>
    <t>PPP Only (remaining)</t>
  </si>
  <si>
    <t>PPP Only (Alpha)</t>
  </si>
  <si>
    <t>- PPP costs are required to be split between remaining "PPP Only (remaining)" = Kinnegar PFI &amp; Omega PPPand previous "PPP Only (Alpha)" = Alpha PPP.</t>
  </si>
  <si>
    <t>Confidence grade</t>
  </si>
  <si>
    <t>Quality assurance / confidence grades (CGs)</t>
  </si>
  <si>
    <t xml:space="preserve">The confidence grade combines elements of reliability and accuracy, for example: </t>
  </si>
  <si>
    <t xml:space="preserve">A2 Data based on sound records etc. (A, highly reliable) and estimated to be within +/- 5% (accuracy band 2); </t>
  </si>
  <si>
    <t xml:space="preserve">Companies should employ a quality-assured approach in the methodology used to assign confidence grades, particularly if sampling techniques are in place. </t>
  </si>
  <si>
    <t>Confidence grades provide a reasoned basis for companies to qualify the reliability and accuracy of the data.</t>
  </si>
  <si>
    <t>Reliability and accuracy bands are shown in the tables below.</t>
  </si>
  <si>
    <t>Reliability Band</t>
  </si>
  <si>
    <t>Description</t>
  </si>
  <si>
    <t>Sound textual records, procedures, investigations or analysis properly documented and recognised as the best method of assessment.</t>
  </si>
  <si>
    <t>As A, but with minor shortcomings. Examples include old assessment, some missing documentation, some reliance on unconfirmed reports, some use of extrapolation.</t>
  </si>
  <si>
    <t>Extrapolation from limited sample for which Grade A or B data is available.</t>
  </si>
  <si>
    <t>Unconfirmed verbal reports, cursory inspections or analysis.</t>
  </si>
  <si>
    <t>Accuracy band</t>
  </si>
  <si>
    <t>Accuracy to or within +/-</t>
  </si>
  <si>
    <t>But outside +/-</t>
  </si>
  <si>
    <t>X</t>
  </si>
  <si>
    <t>Accuracy outside +/- 100 %, small numbers or otherwise incompatible (see table below)</t>
  </si>
  <si>
    <t>Certain reliability and accuracy band combinations are considered to be incompatible and these are blocked out in the table below</t>
  </si>
  <si>
    <t>Compatible confidence grades</t>
  </si>
  <si>
    <t>Reliability band</t>
  </si>
  <si>
    <t>C2</t>
  </si>
  <si>
    <t>A3</t>
  </si>
  <si>
    <t>B3</t>
  </si>
  <si>
    <t>C3</t>
  </si>
  <si>
    <t>D3</t>
  </si>
  <si>
    <t>A4</t>
  </si>
  <si>
    <t>B4</t>
  </si>
  <si>
    <t>C4</t>
  </si>
  <si>
    <t>D4</t>
  </si>
  <si>
    <t>C5</t>
  </si>
  <si>
    <t>D5</t>
  </si>
  <si>
    <t>D6</t>
  </si>
  <si>
    <t>AX</t>
  </si>
  <si>
    <t>BX</t>
  </si>
  <si>
    <t>CX</t>
  </si>
  <si>
    <t>DX</t>
  </si>
  <si>
    <t>UR expects companies to be able to report confidence grades of A2, A3, B2 or better.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</si>
</sst>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
    <numFmt numFmtId="166" formatCode="#,##0.000"/>
    <numFmt numFmtId="167" formatCode="#,##0_);\(#,##0\);&quot;-  &quot;;&quot; &quot;@&quot; &quot;"/>
    <numFmt numFmtId="168" formatCode="#,##0_ ;[Red]\-#,##0\ "/>
    <numFmt numFmtId="169" formatCode="0.00%_);\-0.00%_);&quot;-  &quot;;&quot; &quot;@&quot; &quot;"/>
    <numFmt numFmtId="170" formatCode="&quot;£&quot;#,##0.00"/>
  </numFmts>
  <fonts count="47" x14ac:knownFonts="1">
    <font>
      <sz val="11"/>
      <color theme="1"/>
      <name val="Calibri"/>
      <family val="2"/>
      <scheme val="minor"/>
    </font>
    <font>
      <sz val="11"/>
      <color theme="1"/>
      <name val="Arial"/>
      <family val="2"/>
    </font>
    <font>
      <sz val="10"/>
      <color theme="1"/>
      <name val="Arial"/>
      <family val="2"/>
    </font>
    <font>
      <sz val="9"/>
      <color theme="1"/>
      <name val="Arial"/>
      <family val="2"/>
    </font>
    <font>
      <sz val="10"/>
      <name val="Arial"/>
      <family val="2"/>
    </font>
    <font>
      <sz val="11"/>
      <color theme="1"/>
      <name val="Verdana"/>
      <family val="2"/>
    </font>
    <font>
      <sz val="10"/>
      <color theme="1"/>
      <name val="Gill Sans MT"/>
      <family val="2"/>
    </font>
    <font>
      <sz val="9"/>
      <color theme="1"/>
      <name val="Gill Sans MT"/>
      <family val="2"/>
    </font>
    <font>
      <sz val="10"/>
      <name val="Gill Sans MT"/>
      <family val="2"/>
    </font>
    <font>
      <sz val="10"/>
      <color theme="0"/>
      <name val="Gill Sans MT"/>
      <family val="2"/>
    </font>
    <font>
      <b/>
      <sz val="10"/>
      <color theme="1"/>
      <name val="Gill Sans MT"/>
      <family val="2"/>
    </font>
    <font>
      <sz val="10"/>
      <color theme="8"/>
      <name val="Gill Sans MT"/>
      <family val="2"/>
    </font>
    <font>
      <sz val="10"/>
      <color rgb="FF0078C9"/>
      <name val="Gill Sans MT"/>
      <family val="2"/>
    </font>
    <font>
      <sz val="8"/>
      <color theme="1"/>
      <name val="Gill Sans MT"/>
      <family val="2"/>
    </font>
    <font>
      <b/>
      <sz val="10"/>
      <color indexed="8"/>
      <name val="Gill Sans MT"/>
      <family val="2"/>
    </font>
    <font>
      <b/>
      <vertAlign val="subscript"/>
      <sz val="10"/>
      <color rgb="FF0078C9"/>
      <name val="Gill Sans MT"/>
      <family val="2"/>
    </font>
    <font>
      <vertAlign val="subscript"/>
      <sz val="10"/>
      <color indexed="8"/>
      <name val="Gill Sans MT"/>
      <family val="2"/>
    </font>
    <font>
      <sz val="10"/>
      <color indexed="8"/>
      <name val="Gill Sans MT"/>
      <family val="2"/>
    </font>
    <font>
      <sz val="15"/>
      <color theme="0"/>
      <name val="Gill Sans MT"/>
      <family val="2"/>
    </font>
    <font>
      <sz val="14"/>
      <color theme="0"/>
      <name val="Gill Sans MT"/>
      <family val="2"/>
    </font>
    <font>
      <sz val="11"/>
      <color theme="1"/>
      <name val="Gill Sans MT"/>
      <family val="2"/>
    </font>
    <font>
      <b/>
      <sz val="20"/>
      <color theme="0"/>
      <name val="Gill Sans MT"/>
      <family val="2"/>
    </font>
    <font>
      <sz val="11"/>
      <color theme="0"/>
      <name val="Gill Sans MT"/>
      <family val="2"/>
    </font>
    <font>
      <b/>
      <sz val="16"/>
      <color theme="1"/>
      <name val="Gill Sans MT"/>
      <family val="2"/>
    </font>
    <font>
      <b/>
      <u/>
      <sz val="11"/>
      <color theme="1"/>
      <name val="Gill Sans MT"/>
      <family val="2"/>
    </font>
    <font>
      <b/>
      <sz val="11"/>
      <color theme="1"/>
      <name val="Gill Sans MT"/>
      <family val="2"/>
    </font>
    <font>
      <b/>
      <sz val="14"/>
      <color theme="0"/>
      <name val="Gill Sans MT"/>
      <family val="2"/>
    </font>
    <font>
      <u/>
      <sz val="11"/>
      <color theme="1"/>
      <name val="Gill Sans MT"/>
      <family val="2"/>
    </font>
    <font>
      <sz val="9"/>
      <name val="Gill Sans MT"/>
      <family val="2"/>
    </font>
    <font>
      <b/>
      <sz val="10"/>
      <name val="Gill Sans MT"/>
      <family val="2"/>
    </font>
    <font>
      <sz val="9.5"/>
      <color theme="1"/>
      <name val="Gill Sans MT"/>
      <family val="2"/>
    </font>
    <font>
      <sz val="11"/>
      <color rgb="FF0078C9"/>
      <name val="Gill Sans MT"/>
      <family val="2"/>
    </font>
    <font>
      <sz val="14"/>
      <color theme="1"/>
      <name val="Gill Sans MT"/>
      <family val="2"/>
    </font>
    <font>
      <sz val="9"/>
      <color theme="0"/>
      <name val="Gill Sans MT"/>
      <family val="2"/>
    </font>
    <font>
      <sz val="8"/>
      <name val="Gill Sans MT"/>
      <family val="2"/>
    </font>
    <font>
      <sz val="9"/>
      <color rgb="FF0078C9"/>
      <name val="Gill Sans MT"/>
      <family val="2"/>
    </font>
    <font>
      <sz val="10"/>
      <color rgb="FF000000"/>
      <name val="Gill Sans MT"/>
      <family val="2"/>
    </font>
    <font>
      <b/>
      <sz val="11"/>
      <color rgb="FFFF0000"/>
      <name val="Gill Sans MT"/>
      <family val="2"/>
    </font>
    <font>
      <sz val="15"/>
      <color theme="1"/>
      <name val="Gill Sans MT"/>
      <family val="2"/>
    </font>
    <font>
      <sz val="8"/>
      <color indexed="8"/>
      <name val="Gill Sans MT"/>
      <family val="2"/>
    </font>
    <font>
      <sz val="11"/>
      <name val="Gill Sans MT"/>
      <family val="2"/>
    </font>
    <font>
      <sz val="8"/>
      <color rgb="FF000000"/>
      <name val="Gill Sans MT"/>
      <family val="2"/>
    </font>
    <font>
      <b/>
      <sz val="7.4"/>
      <name val="Gill Sans MT"/>
      <family val="2"/>
    </font>
    <font>
      <vertAlign val="superscript"/>
      <sz val="6.4"/>
      <color indexed="8"/>
      <name val="Gill Sans MT"/>
      <family val="2"/>
    </font>
    <font>
      <sz val="15"/>
      <name val="Gill Sans MT"/>
      <family val="2"/>
    </font>
    <font>
      <sz val="8"/>
      <color rgb="FF0078C9"/>
      <name val="Gill Sans MT"/>
      <family val="2"/>
    </font>
    <font>
      <sz val="15"/>
      <color theme="0"/>
      <name val="Franklin Gothic Demi"/>
      <family val="2"/>
    </font>
  </fonts>
  <fills count="24">
    <fill>
      <patternFill patternType="none"/>
    </fill>
    <fill>
      <patternFill patternType="gray125"/>
    </fill>
    <fill>
      <patternFill patternType="solid">
        <fgColor theme="0"/>
        <bgColor indexed="64"/>
      </patternFill>
    </fill>
    <fill>
      <patternFill patternType="solid">
        <fgColor rgb="FF003479"/>
        <bgColor indexed="64"/>
      </patternFill>
    </fill>
    <fill>
      <patternFill patternType="solid">
        <fgColor rgb="FFE0DCD8"/>
        <bgColor indexed="64"/>
      </patternFill>
    </fill>
    <fill>
      <patternFill patternType="solid">
        <fgColor rgb="FFFFFF00"/>
        <bgColor indexed="64"/>
      </patternFill>
    </fill>
    <fill>
      <patternFill patternType="solid">
        <fgColor rgb="FFFE4819"/>
        <bgColor indexed="64"/>
      </patternFill>
    </fill>
    <fill>
      <patternFill patternType="solid">
        <fgColor rgb="FFFCEABF"/>
        <bgColor indexed="64"/>
      </patternFill>
    </fill>
    <fill>
      <patternFill patternType="solid">
        <fgColor rgb="FFBFDDF1"/>
        <bgColor indexed="64"/>
      </patternFill>
    </fill>
    <fill>
      <patternFill patternType="solid">
        <fgColor theme="4" tint="0.59999389629810485"/>
        <bgColor indexed="64"/>
      </patternFill>
    </fill>
    <fill>
      <patternFill patternType="solid">
        <fgColor rgb="FFF2BFE0"/>
        <bgColor indexed="64"/>
      </patternFill>
    </fill>
    <fill>
      <patternFill patternType="solid">
        <fgColor theme="9" tint="0.59999389629810485"/>
        <bgColor indexed="64"/>
      </patternFill>
    </fill>
    <fill>
      <patternFill patternType="solid">
        <fgColor indexed="65"/>
        <bgColor indexed="64"/>
      </patternFill>
    </fill>
    <fill>
      <patternFill patternType="solid">
        <fgColor theme="0"/>
        <bgColor rgb="FFFF0000"/>
      </patternFill>
    </fill>
    <fill>
      <patternFill patternType="solid">
        <fgColor rgb="FF1F497D"/>
        <bgColor indexed="64"/>
      </patternFill>
    </fill>
    <fill>
      <patternFill patternType="solid">
        <fgColor theme="0" tint="-0.14999847407452621"/>
        <bgColor indexed="64"/>
      </patternFill>
    </fill>
    <fill>
      <patternFill patternType="solid">
        <fgColor theme="5"/>
        <bgColor indexed="64"/>
      </patternFill>
    </fill>
    <fill>
      <patternFill patternType="solid">
        <fgColor theme="5"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4040"/>
        <bgColor indexed="64"/>
      </patternFill>
    </fill>
    <fill>
      <patternFill patternType="solid">
        <fgColor rgb="FFFF0000"/>
        <bgColor indexed="64"/>
      </patternFill>
    </fill>
    <fill>
      <patternFill patternType="solid">
        <fgColor theme="4"/>
        <bgColor indexed="64"/>
      </patternFill>
    </fill>
    <fill>
      <patternFill patternType="solid">
        <fgColor theme="1"/>
        <bgColor indexed="64"/>
      </patternFill>
    </fill>
  </fills>
  <borders count="102">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indexed="64"/>
      </bottom>
      <diagonal/>
    </border>
    <border>
      <left style="medium">
        <color auto="1"/>
      </left>
      <right style="medium">
        <color auto="1"/>
      </right>
      <top style="thin">
        <color auto="1"/>
      </top>
      <bottom style="thin">
        <color auto="1"/>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rgb="FF857362"/>
      </right>
      <top style="medium">
        <color rgb="FF857362"/>
      </top>
      <bottom style="medium">
        <color rgb="FF857362"/>
      </bottom>
      <diagonal/>
    </border>
    <border>
      <left style="medium">
        <color rgb="FF857362"/>
      </left>
      <right style="thin">
        <color rgb="FF857362"/>
      </right>
      <top style="medium">
        <color rgb="FF857362"/>
      </top>
      <bottom style="medium">
        <color rgb="FF857362"/>
      </bottom>
      <diagonal/>
    </border>
    <border>
      <left style="thin">
        <color rgb="FF857362"/>
      </left>
      <right style="thin">
        <color rgb="FF857362"/>
      </right>
      <top style="medium">
        <color rgb="FF857362"/>
      </top>
      <bottom style="medium">
        <color rgb="FF857362"/>
      </bottom>
      <diagonal/>
    </border>
    <border>
      <left style="thin">
        <color rgb="FF857362"/>
      </left>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thin">
        <color rgb="FF857362"/>
      </left>
      <right style="medium">
        <color rgb="FF857362"/>
      </right>
      <top style="thin">
        <color rgb="FF857362"/>
      </top>
      <bottom style="thin">
        <color rgb="FF857362"/>
      </bottom>
      <diagonal/>
    </border>
    <border>
      <left style="thin">
        <color rgb="FF857362"/>
      </left>
      <right style="medium">
        <color rgb="FF857362"/>
      </right>
      <top style="medium">
        <color rgb="FF857362"/>
      </top>
      <bottom style="thin">
        <color rgb="FF857362"/>
      </bottom>
      <diagonal/>
    </border>
    <border>
      <left style="medium">
        <color rgb="FF857362"/>
      </left>
      <right/>
      <top style="medium">
        <color rgb="FF857362"/>
      </top>
      <bottom/>
      <diagonal/>
    </border>
    <border>
      <left style="thin">
        <color rgb="FF857362"/>
      </left>
      <right style="medium">
        <color rgb="FF857362"/>
      </right>
      <top style="medium">
        <color rgb="FF857362"/>
      </top>
      <bottom/>
      <diagonal/>
    </border>
    <border>
      <left style="thin">
        <color theme="0"/>
      </left>
      <right style="thin">
        <color theme="0"/>
      </right>
      <top style="thin">
        <color theme="0"/>
      </top>
      <bottom style="thin">
        <color theme="0"/>
      </bottom>
      <diagonal/>
    </border>
    <border>
      <left style="medium">
        <color rgb="FF857362"/>
      </left>
      <right style="thin">
        <color rgb="FF857362"/>
      </right>
      <top style="medium">
        <color rgb="FF857362"/>
      </top>
      <bottom style="thin">
        <color rgb="FF857362"/>
      </bottom>
      <diagonal/>
    </border>
    <border>
      <left style="thin">
        <color rgb="FF857362"/>
      </left>
      <right style="thin">
        <color rgb="FF857362"/>
      </right>
      <top style="medium">
        <color rgb="FF857362"/>
      </top>
      <bottom style="thin">
        <color rgb="FF857362"/>
      </bottom>
      <diagonal/>
    </border>
    <border>
      <left style="thin">
        <color rgb="FF857362"/>
      </left>
      <right/>
      <top style="medium">
        <color rgb="FF857362"/>
      </top>
      <bottom style="thin">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medium">
        <color rgb="FF857362"/>
      </left>
      <right/>
      <top style="thin">
        <color rgb="FF857362"/>
      </top>
      <bottom style="thin">
        <color rgb="FF857362"/>
      </bottom>
      <diagonal/>
    </border>
    <border>
      <left style="medium">
        <color rgb="FF857362"/>
      </left>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top style="thin">
        <color rgb="FF857362"/>
      </top>
      <bottom style="thin">
        <color rgb="FF857362"/>
      </bottom>
      <diagonal/>
    </border>
    <border>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top style="thin">
        <color rgb="FF857362"/>
      </top>
      <bottom style="medium">
        <color rgb="FF857362"/>
      </bottom>
      <diagonal/>
    </border>
    <border>
      <left style="medium">
        <color rgb="FF857362"/>
      </left>
      <right style="medium">
        <color rgb="FF857362"/>
      </right>
      <top style="thin">
        <color rgb="FF857362"/>
      </top>
      <bottom style="medium">
        <color rgb="FF857362"/>
      </bottom>
      <diagonal/>
    </border>
    <border>
      <left/>
      <right style="medium">
        <color theme="2" tint="-0.499984740745262"/>
      </right>
      <top style="thin">
        <color theme="2" tint="-0.499984740745262"/>
      </top>
      <bottom style="thin">
        <color theme="2" tint="-0.499984740745262"/>
      </bottom>
      <diagonal/>
    </border>
    <border>
      <left/>
      <right style="medium">
        <color theme="2" tint="-0.499984740745262"/>
      </right>
      <top style="thin">
        <color theme="2" tint="-0.499984740745262"/>
      </top>
      <bottom style="medium">
        <color theme="2" tint="-0.499984740745262"/>
      </bottom>
      <diagonal/>
    </border>
    <border>
      <left style="thin">
        <color rgb="FF857362"/>
      </left>
      <right style="thin">
        <color rgb="FF857362"/>
      </right>
      <top/>
      <bottom style="thin">
        <color rgb="FF857362"/>
      </bottom>
      <diagonal/>
    </border>
    <border>
      <left style="medium">
        <color rgb="FF857362"/>
      </left>
      <right style="thin">
        <color rgb="FF857362"/>
      </right>
      <top/>
      <bottom style="thin">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style="medium">
        <color rgb="FF857362"/>
      </left>
      <right style="medium">
        <color theme="2" tint="-0.499984740745262"/>
      </right>
      <top style="thin">
        <color rgb="FF857362"/>
      </top>
      <bottom style="medium">
        <color rgb="FF857362"/>
      </bottom>
      <diagonal/>
    </border>
    <border>
      <left style="medium">
        <color rgb="FF857362"/>
      </left>
      <right style="medium">
        <color theme="2" tint="-0.499984740745262"/>
      </right>
      <top style="medium">
        <color rgb="FF857362"/>
      </top>
      <bottom style="medium">
        <color rgb="FF857362"/>
      </bottom>
      <diagonal/>
    </border>
    <border>
      <left/>
      <right style="thin">
        <color rgb="FF857362"/>
      </right>
      <top style="medium">
        <color rgb="FF857362"/>
      </top>
      <bottom style="medium">
        <color rgb="FF857362"/>
      </bottom>
      <diagonal/>
    </border>
    <border>
      <left/>
      <right/>
      <top/>
      <bottom style="medium">
        <color rgb="FF857362"/>
      </bottom>
      <diagonal/>
    </border>
    <border>
      <left style="medium">
        <color rgb="FF857362"/>
      </left>
      <right/>
      <top/>
      <bottom style="medium">
        <color rgb="FF857362"/>
      </bottom>
      <diagonal/>
    </border>
    <border>
      <left style="thin">
        <color rgb="FF857362"/>
      </left>
      <right style="thin">
        <color rgb="FF857362"/>
      </right>
      <top/>
      <bottom style="medium">
        <color rgb="FF857362"/>
      </bottom>
      <diagonal/>
    </border>
    <border>
      <left/>
      <right style="medium">
        <color rgb="FF857362"/>
      </right>
      <top/>
      <bottom style="medium">
        <color rgb="FF857362"/>
      </bottom>
      <diagonal/>
    </border>
    <border>
      <left/>
      <right/>
      <top style="medium">
        <color rgb="FF857362"/>
      </top>
      <bottom/>
      <diagonal/>
    </border>
    <border>
      <left/>
      <right style="medium">
        <color rgb="FF857362"/>
      </right>
      <top style="medium">
        <color rgb="FF857362"/>
      </top>
      <bottom style="thin">
        <color rgb="FF857362"/>
      </bottom>
      <diagonal/>
    </border>
    <border>
      <left style="medium">
        <color rgb="FF857362"/>
      </left>
      <right/>
      <top/>
      <bottom style="thin">
        <color rgb="FF857362"/>
      </bottom>
      <diagonal/>
    </border>
    <border>
      <left style="thin">
        <color rgb="FF857362"/>
      </left>
      <right/>
      <top style="thin">
        <color rgb="FF857362"/>
      </top>
      <bottom/>
      <diagonal/>
    </border>
    <border>
      <left/>
      <right style="medium">
        <color rgb="FF857362"/>
      </right>
      <top style="thin">
        <color rgb="FF857362"/>
      </top>
      <bottom/>
      <diagonal/>
    </border>
    <border>
      <left style="thin">
        <color rgb="FF857362"/>
      </left>
      <right style="medium">
        <color rgb="FF857362"/>
      </right>
      <top/>
      <bottom style="medium">
        <color rgb="FF857362"/>
      </bottom>
      <diagonal/>
    </border>
    <border>
      <left/>
      <right style="medium">
        <color rgb="FF857362"/>
      </right>
      <top/>
      <bottom/>
      <diagonal/>
    </border>
    <border>
      <left style="thin">
        <color rgb="FF857362"/>
      </left>
      <right style="medium">
        <color rgb="FF857362"/>
      </right>
      <top style="thin">
        <color rgb="FF857362"/>
      </top>
      <bottom/>
      <diagonal/>
    </border>
    <border>
      <left style="medium">
        <color rgb="FF857362"/>
      </left>
      <right/>
      <top/>
      <bottom/>
      <diagonal/>
    </border>
    <border>
      <left/>
      <right/>
      <top style="medium">
        <color rgb="FF857362"/>
      </top>
      <bottom style="thin">
        <color rgb="FF857362"/>
      </bottom>
      <diagonal/>
    </border>
    <border>
      <left style="medium">
        <color rgb="FF857362"/>
      </left>
      <right style="thin">
        <color rgb="FF857362"/>
      </right>
      <top/>
      <bottom style="medium">
        <color rgb="FF857362"/>
      </bottom>
      <diagonal/>
    </border>
    <border>
      <left style="thin">
        <color rgb="FF857362"/>
      </left>
      <right/>
      <top/>
      <bottom style="medium">
        <color rgb="FF857362"/>
      </bottom>
      <diagonal/>
    </border>
    <border>
      <left style="thin">
        <color indexed="64"/>
      </left>
      <right/>
      <top style="thin">
        <color rgb="FF857362"/>
      </top>
      <bottom style="thin">
        <color rgb="FF857362"/>
      </bottom>
      <diagonal/>
    </border>
    <border>
      <left/>
      <right/>
      <top style="thin">
        <color rgb="FF857362"/>
      </top>
      <bottom style="medium">
        <color rgb="FF857362"/>
      </bottom>
      <diagonal/>
    </border>
    <border>
      <left/>
      <right style="medium">
        <color rgb="FF857362"/>
      </right>
      <top style="thin">
        <color rgb="FF857362"/>
      </top>
      <bottom style="medium">
        <color rgb="FF857362"/>
      </bottom>
      <diagonal/>
    </border>
    <border>
      <left style="medium">
        <color rgb="FF857362"/>
      </left>
      <right style="medium">
        <color rgb="FF857362"/>
      </right>
      <top style="medium">
        <color rgb="FF857362"/>
      </top>
      <bottom/>
      <diagonal/>
    </border>
    <border>
      <left style="medium">
        <color rgb="FF857362"/>
      </left>
      <right style="medium">
        <color rgb="FF857362"/>
      </right>
      <top/>
      <bottom style="medium">
        <color rgb="FF857362"/>
      </bottom>
      <diagonal/>
    </border>
    <border>
      <left/>
      <right style="thin">
        <color rgb="FF857362"/>
      </right>
      <top style="medium">
        <color rgb="FF857362"/>
      </top>
      <bottom style="thin">
        <color rgb="FF857362"/>
      </bottom>
      <diagonal/>
    </border>
    <border>
      <left/>
      <right/>
      <top style="thin">
        <color rgb="FF857362"/>
      </top>
      <bottom/>
      <diagonal/>
    </border>
    <border>
      <left style="thin">
        <color rgb="FF857362"/>
      </left>
      <right/>
      <top/>
      <bottom/>
      <diagonal/>
    </border>
    <border>
      <left style="thin">
        <color rgb="FF857362"/>
      </left>
      <right style="thin">
        <color rgb="FF857362"/>
      </right>
      <top style="medium">
        <color rgb="FF857362"/>
      </top>
      <bottom/>
      <diagonal/>
    </border>
    <border>
      <left style="thin">
        <color rgb="FF857362"/>
      </left>
      <right/>
      <top style="medium">
        <color rgb="FF857362"/>
      </top>
      <bottom/>
      <diagonal/>
    </border>
    <border>
      <left/>
      <right style="medium">
        <color rgb="FF857362"/>
      </right>
      <top style="medium">
        <color rgb="FF857362"/>
      </top>
      <bottom/>
      <diagonal/>
    </border>
    <border>
      <left style="medium">
        <color auto="1"/>
      </left>
      <right style="medium">
        <color auto="1"/>
      </right>
      <top style="thin">
        <color auto="1"/>
      </top>
      <bottom style="medium">
        <color auto="1"/>
      </bottom>
      <diagonal/>
    </border>
    <border>
      <left/>
      <right style="thin">
        <color rgb="FF857362"/>
      </right>
      <top style="medium">
        <color rgb="FF857362"/>
      </top>
      <bottom/>
      <diagonal/>
    </border>
    <border>
      <left style="medium">
        <color rgb="FF857362"/>
      </left>
      <right style="thin">
        <color rgb="FF857362"/>
      </right>
      <top style="medium">
        <color rgb="FF857362"/>
      </top>
      <bottom/>
      <diagonal/>
    </border>
    <border>
      <left/>
      <right style="thin">
        <color rgb="FF857362"/>
      </right>
      <top/>
      <bottom style="medium">
        <color rgb="FF857362"/>
      </bottom>
      <diagonal/>
    </border>
    <border>
      <left style="thin">
        <color theme="0"/>
      </left>
      <right style="thin">
        <color theme="0"/>
      </right>
      <top/>
      <bottom style="thin">
        <color theme="0"/>
      </bottom>
      <diagonal/>
    </border>
    <border>
      <left style="thin">
        <color rgb="FF857362"/>
      </left>
      <right style="medium">
        <color theme="2" tint="-0.499984740745262"/>
      </right>
      <top style="medium">
        <color theme="2" tint="-0.499984740745262"/>
      </top>
      <bottom style="thin">
        <color theme="2" tint="-0.499984740745262"/>
      </bottom>
      <diagonal/>
    </border>
    <border>
      <left style="thin">
        <color rgb="FF857362"/>
      </left>
      <right style="medium">
        <color theme="2" tint="-0.499984740745262"/>
      </right>
      <top style="thin">
        <color theme="2" tint="-0.499984740745262"/>
      </top>
      <bottom style="thin">
        <color theme="2" tint="-0.499984740745262"/>
      </bottom>
      <diagonal/>
    </border>
    <border>
      <left style="thin">
        <color rgb="FF857362"/>
      </left>
      <right style="medium">
        <color theme="2" tint="-0.499984740745262"/>
      </right>
      <top style="thin">
        <color theme="2" tint="-0.499984740745262"/>
      </top>
      <bottom style="medium">
        <color theme="2" tint="-0.499984740745262"/>
      </bottom>
      <diagonal/>
    </border>
    <border>
      <left style="thin">
        <color rgb="FF857362"/>
      </left>
      <right style="medium">
        <color theme="2" tint="-0.499984740745262"/>
      </right>
      <top style="medium">
        <color rgb="FF857362"/>
      </top>
      <bottom style="thin">
        <color rgb="FF857362"/>
      </bottom>
      <diagonal/>
    </border>
    <border>
      <left style="thin">
        <color rgb="FF857362"/>
      </left>
      <right style="medium">
        <color theme="2" tint="-0.499984740745262"/>
      </right>
      <top style="thin">
        <color rgb="FF857362"/>
      </top>
      <bottom style="thin">
        <color rgb="FF857362"/>
      </bottom>
      <diagonal/>
    </border>
    <border>
      <left style="thin">
        <color rgb="FF857362"/>
      </left>
      <right style="medium">
        <color theme="2" tint="-0.499984740745262"/>
      </right>
      <top style="thin">
        <color rgb="FF857362"/>
      </top>
      <bottom style="medium">
        <color rgb="FF857362"/>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7">
    <xf numFmtId="0" fontId="0" fillId="0" borderId="0"/>
    <xf numFmtId="0" fontId="1" fillId="0" borderId="0"/>
    <xf numFmtId="0" fontId="1" fillId="0" borderId="0"/>
    <xf numFmtId="0" fontId="3" fillId="6" borderId="0" applyBorder="0"/>
    <xf numFmtId="0" fontId="4" fillId="0" borderId="0"/>
    <xf numFmtId="0" fontId="1" fillId="0" borderId="0"/>
    <xf numFmtId="9" fontId="1" fillId="0" borderId="0" applyFont="0" applyFill="0" applyBorder="0" applyAlignment="0" applyProtection="0"/>
    <xf numFmtId="0" fontId="2" fillId="8" borderId="23">
      <alignment horizontal="right" vertical="center" wrapText="1"/>
    </xf>
    <xf numFmtId="0" fontId="5" fillId="0" borderId="0"/>
    <xf numFmtId="9" fontId="5" fillId="0" borderId="0" applyFont="0" applyFill="0" applyBorder="0" applyAlignment="0" applyProtection="0"/>
    <xf numFmtId="0" fontId="4" fillId="0" borderId="0"/>
    <xf numFmtId="0" fontId="1" fillId="0" borderId="0"/>
    <xf numFmtId="0" fontId="5" fillId="0" borderId="0"/>
    <xf numFmtId="0" fontId="1" fillId="0" borderId="0"/>
    <xf numFmtId="169" fontId="1" fillId="0" borderId="0" applyFont="0" applyFill="0" applyBorder="0" applyProtection="0">
      <alignment vertical="top"/>
    </xf>
    <xf numFmtId="170" fontId="46" fillId="3" borderId="0" applyNumberFormat="0">
      <alignment horizontal="left"/>
    </xf>
    <xf numFmtId="0" fontId="1" fillId="0" borderId="0"/>
  </cellStyleXfs>
  <cellXfs count="973">
    <xf numFmtId="0" fontId="0" fillId="0" borderId="0" xfId="0"/>
    <xf numFmtId="0" fontId="6" fillId="2" borderId="0" xfId="8" applyFont="1" applyFill="1" applyBorder="1" applyAlignment="1">
      <alignment horizontal="left" vertical="top"/>
    </xf>
    <xf numFmtId="0" fontId="8" fillId="2" borderId="0" xfId="11" applyFont="1" applyFill="1" applyBorder="1" applyAlignment="1" applyProtection="1">
      <alignment vertical="center"/>
    </xf>
    <xf numFmtId="0" fontId="9" fillId="2" borderId="0" xfId="11" applyFont="1" applyFill="1" applyBorder="1" applyAlignment="1" applyProtection="1">
      <alignment vertical="center"/>
    </xf>
    <xf numFmtId="0" fontId="6" fillId="2" borderId="0" xfId="11" applyFont="1" applyFill="1"/>
    <xf numFmtId="0" fontId="6" fillId="2" borderId="0" xfId="11" applyFont="1" applyFill="1" applyAlignment="1" applyProtection="1">
      <alignment vertical="center"/>
    </xf>
    <xf numFmtId="0" fontId="6" fillId="0" borderId="0" xfId="11" applyFont="1"/>
    <xf numFmtId="0" fontId="10" fillId="2" borderId="0" xfId="11" applyFont="1" applyFill="1"/>
    <xf numFmtId="0" fontId="11" fillId="2" borderId="0" xfId="11" applyFont="1" applyFill="1" applyBorder="1" applyAlignment="1" applyProtection="1">
      <alignment horizontal="center" vertical="center"/>
    </xf>
    <xf numFmtId="0" fontId="11" fillId="2" borderId="0" xfId="11" applyFont="1" applyFill="1" applyBorder="1" applyAlignment="1">
      <alignment horizontal="center" vertical="center" wrapText="1"/>
    </xf>
    <xf numFmtId="0" fontId="6" fillId="2" borderId="0" xfId="11" applyFont="1" applyFill="1" applyProtection="1"/>
    <xf numFmtId="0" fontId="6" fillId="2" borderId="0" xfId="11" applyFont="1" applyFill="1" applyAlignment="1" applyProtection="1">
      <alignment horizontal="center"/>
    </xf>
    <xf numFmtId="0" fontId="6" fillId="2" borderId="0" xfId="11" applyFont="1" applyFill="1" applyAlignment="1">
      <alignment vertical="center"/>
    </xf>
    <xf numFmtId="0" fontId="7" fillId="2" borderId="0" xfId="11" applyFont="1" applyFill="1"/>
    <xf numFmtId="0" fontId="6" fillId="2" borderId="0" xfId="8" applyFont="1" applyFill="1" applyAlignment="1">
      <alignment horizontal="left" vertical="top"/>
    </xf>
    <xf numFmtId="0" fontId="6" fillId="2" borderId="0" xfId="8" applyFont="1" applyFill="1" applyAlignment="1">
      <alignment horizontal="center" vertical="top"/>
    </xf>
    <xf numFmtId="0" fontId="10" fillId="2" borderId="0" xfId="8" applyFont="1" applyFill="1" applyAlignment="1">
      <alignment horizontal="center" vertical="top"/>
    </xf>
    <xf numFmtId="0" fontId="12" fillId="2" borderId="81" xfId="1" applyFont="1" applyFill="1" applyBorder="1" applyAlignment="1">
      <alignment horizontal="left" vertical="top"/>
    </xf>
    <xf numFmtId="0" fontId="12" fillId="2" borderId="81" xfId="1" applyFont="1" applyFill="1" applyBorder="1" applyAlignment="1">
      <alignment horizontal="center" vertical="top"/>
    </xf>
    <xf numFmtId="0" fontId="13" fillId="2" borderId="0" xfId="8" applyFont="1" applyFill="1" applyAlignment="1">
      <alignment horizontal="center" vertical="top"/>
    </xf>
    <xf numFmtId="164" fontId="6" fillId="2" borderId="0" xfId="8" applyNumberFormat="1" applyFont="1" applyFill="1" applyAlignment="1">
      <alignment vertical="top"/>
    </xf>
    <xf numFmtId="0" fontId="6" fillId="2" borderId="0" xfId="8" applyFont="1" applyFill="1" applyAlignment="1" applyProtection="1">
      <alignment horizontal="left" vertical="top"/>
    </xf>
    <xf numFmtId="0" fontId="6" fillId="2" borderId="0" xfId="8" applyFont="1" applyFill="1" applyAlignment="1">
      <alignment horizontal="center" vertical="top" wrapText="1"/>
    </xf>
    <xf numFmtId="0" fontId="6" fillId="0" borderId="0" xfId="8" applyFont="1" applyFill="1" applyAlignment="1">
      <alignment horizontal="left" vertical="top"/>
    </xf>
    <xf numFmtId="0" fontId="8" fillId="2" borderId="0" xfId="8" applyFont="1" applyFill="1" applyBorder="1" applyAlignment="1">
      <alignment horizontal="left" vertical="top"/>
    </xf>
    <xf numFmtId="0" fontId="8" fillId="2" borderId="0" xfId="4" applyFont="1" applyFill="1" applyBorder="1" applyAlignment="1">
      <alignment horizontal="left" vertical="top" wrapText="1"/>
    </xf>
    <xf numFmtId="0" fontId="8" fillId="2" borderId="0" xfId="4" applyFont="1" applyFill="1" applyBorder="1" applyAlignment="1">
      <alignment horizontal="center" vertical="top" wrapText="1"/>
    </xf>
    <xf numFmtId="0" fontId="6" fillId="2" borderId="0" xfId="8" applyFont="1" applyFill="1" applyBorder="1" applyAlignment="1">
      <alignment horizontal="center" vertical="top"/>
    </xf>
    <xf numFmtId="0" fontId="6" fillId="2" borderId="0" xfId="8" applyFont="1" applyFill="1" applyAlignment="1">
      <alignment horizontal="left" vertical="top" wrapText="1"/>
    </xf>
    <xf numFmtId="0" fontId="10" fillId="2" borderId="0" xfId="8" applyFont="1" applyFill="1" applyAlignment="1">
      <alignment horizontal="left" vertical="top"/>
    </xf>
    <xf numFmtId="0" fontId="10" fillId="2" borderId="0" xfId="8" applyFont="1" applyFill="1" applyBorder="1" applyAlignment="1">
      <alignment horizontal="left" vertical="top"/>
    </xf>
    <xf numFmtId="0" fontId="14" fillId="2" borderId="0" xfId="4" applyFont="1" applyFill="1" applyBorder="1" applyAlignment="1">
      <alignment horizontal="left" vertical="top" wrapText="1"/>
    </xf>
    <xf numFmtId="0" fontId="14" fillId="2" borderId="0" xfId="4" applyFont="1" applyFill="1" applyBorder="1" applyAlignment="1">
      <alignment horizontal="center" vertical="top" wrapText="1"/>
    </xf>
    <xf numFmtId="3" fontId="6" fillId="2" borderId="0" xfId="8" applyNumberFormat="1" applyFont="1" applyFill="1" applyAlignment="1">
      <alignment horizontal="left" vertical="top"/>
    </xf>
    <xf numFmtId="3" fontId="6" fillId="2" borderId="0" xfId="8" applyNumberFormat="1" applyFont="1" applyFill="1" applyAlignment="1">
      <alignment horizontal="center" vertical="top"/>
    </xf>
    <xf numFmtId="1" fontId="6" fillId="2" borderId="0" xfId="8" applyNumberFormat="1" applyFont="1" applyFill="1" applyAlignment="1">
      <alignment vertical="top"/>
    </xf>
    <xf numFmtId="0" fontId="17" fillId="2" borderId="0" xfId="4" applyFont="1" applyFill="1" applyBorder="1" applyAlignment="1">
      <alignment horizontal="left" vertical="top" wrapText="1"/>
    </xf>
    <xf numFmtId="0" fontId="6" fillId="0" borderId="0" xfId="8" applyFont="1" applyBorder="1" applyAlignment="1">
      <alignment horizontal="left" vertical="top"/>
    </xf>
    <xf numFmtId="0" fontId="17" fillId="0" borderId="0" xfId="4" applyFont="1" applyBorder="1" applyAlignment="1">
      <alignment horizontal="left" vertical="top" wrapText="1"/>
    </xf>
    <xf numFmtId="0" fontId="10" fillId="2" borderId="0" xfId="8" applyFont="1" applyFill="1" applyBorder="1" applyAlignment="1">
      <alignment horizontal="center" vertical="top"/>
    </xf>
    <xf numFmtId="0" fontId="17" fillId="2" borderId="0" xfId="4" applyFont="1" applyFill="1" applyBorder="1" applyAlignment="1">
      <alignment horizontal="center" vertical="top" wrapText="1"/>
    </xf>
    <xf numFmtId="0" fontId="19" fillId="22" borderId="93" xfId="1" applyFont="1" applyFill="1" applyBorder="1" applyAlignment="1" applyProtection="1">
      <alignment horizontal="centerContinuous" vertical="center"/>
    </xf>
    <xf numFmtId="0" fontId="19" fillId="22" borderId="81" xfId="1" applyFont="1" applyFill="1" applyBorder="1" applyAlignment="1" applyProtection="1">
      <alignment horizontal="centerContinuous" vertical="center"/>
    </xf>
    <xf numFmtId="0" fontId="19" fillId="22" borderId="94" xfId="1" applyFont="1" applyFill="1" applyBorder="1" applyAlignment="1" applyProtection="1">
      <alignment horizontal="centerContinuous" vertical="center"/>
    </xf>
    <xf numFmtId="0" fontId="20" fillId="15" borderId="0" xfId="0" applyFont="1" applyFill="1"/>
    <xf numFmtId="0" fontId="20" fillId="15" borderId="0" xfId="0" applyFont="1" applyFill="1" applyAlignment="1">
      <alignment wrapText="1"/>
    </xf>
    <xf numFmtId="0" fontId="21" fillId="16" borderId="82" xfId="0" applyFont="1" applyFill="1" applyBorder="1"/>
    <xf numFmtId="0" fontId="22" fillId="16" borderId="83" xfId="0" applyFont="1" applyFill="1" applyBorder="1" applyAlignment="1">
      <alignment wrapText="1"/>
    </xf>
    <xf numFmtId="0" fontId="22" fillId="16" borderId="83" xfId="0" applyFont="1" applyFill="1" applyBorder="1"/>
    <xf numFmtId="0" fontId="22" fillId="16" borderId="84" xfId="0" applyFont="1" applyFill="1" applyBorder="1"/>
    <xf numFmtId="14" fontId="23" fillId="17" borderId="82" xfId="0" applyNumberFormat="1" applyFont="1" applyFill="1" applyBorder="1" applyAlignment="1">
      <alignment horizontal="centerContinuous"/>
    </xf>
    <xf numFmtId="0" fontId="20" fillId="17" borderId="83" xfId="0" applyFont="1" applyFill="1" applyBorder="1" applyAlignment="1">
      <alignment horizontal="centerContinuous"/>
    </xf>
    <xf numFmtId="0" fontId="20" fillId="17" borderId="83" xfId="0" applyFont="1" applyFill="1" applyBorder="1" applyAlignment="1">
      <alignment horizontal="centerContinuous" wrapText="1"/>
    </xf>
    <xf numFmtId="0" fontId="20" fillId="17" borderId="83" xfId="0" applyFont="1" applyFill="1" applyBorder="1" applyAlignment="1">
      <alignment wrapText="1"/>
    </xf>
    <xf numFmtId="0" fontId="20" fillId="17" borderId="83" xfId="0" applyFont="1" applyFill="1" applyBorder="1"/>
    <xf numFmtId="0" fontId="20" fillId="17" borderId="84" xfId="0" applyFont="1" applyFill="1" applyBorder="1"/>
    <xf numFmtId="0" fontId="20" fillId="2" borderId="85" xfId="0" applyFont="1" applyFill="1" applyBorder="1" applyAlignment="1">
      <alignment horizontal="left"/>
    </xf>
    <xf numFmtId="0" fontId="20" fillId="2" borderId="0" xfId="0" applyFont="1" applyFill="1" applyBorder="1" applyAlignment="1">
      <alignment wrapText="1"/>
    </xf>
    <xf numFmtId="0" fontId="20" fillId="2" borderId="0" xfId="0" applyFont="1" applyFill="1" applyBorder="1"/>
    <xf numFmtId="0" fontId="20" fillId="2" borderId="0" xfId="0" applyFont="1" applyFill="1" applyBorder="1" applyAlignment="1">
      <alignment vertical="center"/>
    </xf>
    <xf numFmtId="0" fontId="20" fillId="2" borderId="86" xfId="0" applyFont="1" applyFill="1" applyBorder="1"/>
    <xf numFmtId="0" fontId="24" fillId="2" borderId="0" xfId="0" applyFont="1" applyFill="1" applyBorder="1" applyAlignment="1"/>
    <xf numFmtId="0" fontId="20" fillId="2" borderId="0" xfId="0" quotePrefix="1" applyFont="1" applyFill="1" applyBorder="1" applyAlignment="1"/>
    <xf numFmtId="0" fontId="20" fillId="2" borderId="0" xfId="0" applyFont="1" applyFill="1" applyBorder="1" applyAlignment="1"/>
    <xf numFmtId="0" fontId="25" fillId="2" borderId="0" xfId="0" applyFont="1" applyFill="1" applyBorder="1" applyAlignment="1">
      <alignment wrapText="1"/>
    </xf>
    <xf numFmtId="0" fontId="20" fillId="20" borderId="0" xfId="0" applyFont="1" applyFill="1" applyBorder="1" applyAlignment="1">
      <alignment wrapText="1"/>
    </xf>
    <xf numFmtId="0" fontId="20" fillId="18" borderId="0" xfId="0" applyFont="1" applyFill="1" applyBorder="1" applyAlignment="1">
      <alignment wrapText="1"/>
    </xf>
    <xf numFmtId="0" fontId="20" fillId="19" borderId="0" xfId="0" applyFont="1" applyFill="1" applyBorder="1" applyAlignment="1">
      <alignment wrapText="1"/>
    </xf>
    <xf numFmtId="0" fontId="20" fillId="2" borderId="85" xfId="0" applyFont="1" applyFill="1" applyBorder="1" applyAlignment="1">
      <alignment horizontal="center"/>
    </xf>
    <xf numFmtId="0" fontId="24" fillId="2" borderId="0" xfId="0" applyFont="1" applyFill="1" applyBorder="1" applyAlignment="1">
      <alignment wrapText="1"/>
    </xf>
    <xf numFmtId="0" fontId="25" fillId="2" borderId="0" xfId="0" applyFont="1" applyFill="1" applyBorder="1" applyAlignment="1"/>
    <xf numFmtId="0" fontId="20" fillId="2" borderId="0" xfId="0" applyFont="1" applyFill="1" applyBorder="1" applyAlignment="1">
      <alignment horizontal="left" indent="1"/>
    </xf>
    <xf numFmtId="0" fontId="20" fillId="2" borderId="87" xfId="0" applyFont="1" applyFill="1" applyBorder="1" applyAlignment="1">
      <alignment horizontal="center"/>
    </xf>
    <xf numFmtId="0" fontId="20" fillId="2" borderId="88" xfId="0" applyFont="1" applyFill="1" applyBorder="1" applyAlignment="1">
      <alignment wrapText="1"/>
    </xf>
    <xf numFmtId="0" fontId="20" fillId="2" borderId="88" xfId="0" applyFont="1" applyFill="1" applyBorder="1"/>
    <xf numFmtId="0" fontId="20" fillId="2" borderId="88" xfId="0" applyFont="1" applyFill="1" applyBorder="1" applyAlignment="1">
      <alignment vertical="center"/>
    </xf>
    <xf numFmtId="0" fontId="20" fillId="2" borderId="89" xfId="0" applyFont="1" applyFill="1" applyBorder="1"/>
    <xf numFmtId="0" fontId="26" fillId="16" borderId="82" xfId="0" applyFont="1" applyFill="1" applyBorder="1"/>
    <xf numFmtId="0" fontId="26" fillId="16" borderId="83" xfId="0" applyFont="1" applyFill="1" applyBorder="1" applyAlignment="1">
      <alignment wrapText="1"/>
    </xf>
    <xf numFmtId="0" fontId="26" fillId="16" borderId="83" xfId="0" applyFont="1" applyFill="1" applyBorder="1"/>
    <xf numFmtId="0" fontId="26" fillId="16" borderId="84" xfId="0" applyFont="1" applyFill="1" applyBorder="1"/>
    <xf numFmtId="0" fontId="20" fillId="2" borderId="85" xfId="0" applyFont="1" applyFill="1" applyBorder="1"/>
    <xf numFmtId="0" fontId="20" fillId="2" borderId="87" xfId="0" applyFont="1" applyFill="1" applyBorder="1"/>
    <xf numFmtId="0" fontId="27" fillId="2" borderId="90" xfId="0" applyFont="1" applyFill="1" applyBorder="1"/>
    <xf numFmtId="0" fontId="20" fillId="2" borderId="91" xfId="0" applyFont="1" applyFill="1" applyBorder="1"/>
    <xf numFmtId="0" fontId="20" fillId="2" borderId="92" xfId="0" applyFont="1" applyFill="1" applyBorder="1"/>
    <xf numFmtId="0" fontId="18" fillId="3" borderId="0" xfId="1" applyFont="1" applyFill="1" applyBorder="1" applyAlignment="1">
      <alignment vertical="center"/>
    </xf>
    <xf numFmtId="0" fontId="18" fillId="3" borderId="0" xfId="2" applyFont="1" applyFill="1" applyAlignment="1">
      <alignment horizontal="right" vertical="center"/>
    </xf>
    <xf numFmtId="0" fontId="18" fillId="3" borderId="0" xfId="1" applyFont="1" applyFill="1" applyBorder="1" applyAlignment="1">
      <alignment horizontal="left" vertical="center"/>
    </xf>
    <xf numFmtId="0" fontId="20" fillId="2" borderId="0" xfId="1" applyFont="1" applyFill="1" applyAlignment="1" applyProtection="1">
      <alignment vertical="center"/>
    </xf>
    <xf numFmtId="0" fontId="20" fillId="4" borderId="0" xfId="1" applyFont="1" applyFill="1" applyAlignment="1" applyProtection="1">
      <alignment vertical="center"/>
    </xf>
    <xf numFmtId="0" fontId="20" fillId="0" borderId="0" xfId="1" applyFont="1" applyFill="1" applyAlignment="1" applyProtection="1">
      <alignment vertical="center"/>
    </xf>
    <xf numFmtId="0" fontId="20" fillId="0" borderId="0" xfId="1" applyFont="1" applyAlignment="1" applyProtection="1">
      <alignment vertical="center"/>
    </xf>
    <xf numFmtId="0" fontId="20" fillId="2" borderId="0" xfId="0" applyFont="1" applyFill="1" applyAlignment="1">
      <alignment vertical="top"/>
    </xf>
    <xf numFmtId="0" fontId="20" fillId="2" borderId="0" xfId="1" applyFont="1" applyFill="1" applyAlignment="1">
      <alignment vertical="center"/>
    </xf>
    <xf numFmtId="0" fontId="12" fillId="4" borderId="8" xfId="1" applyFont="1" applyFill="1" applyBorder="1" applyAlignment="1">
      <alignment horizontal="center" vertical="center" wrapText="1"/>
    </xf>
    <xf numFmtId="0" fontId="12" fillId="4" borderId="8"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2" fillId="0" borderId="11" xfId="1" applyFont="1" applyFill="1" applyBorder="1" applyAlignment="1">
      <alignment horizontal="center" vertical="center"/>
    </xf>
    <xf numFmtId="0" fontId="12" fillId="2" borderId="0" xfId="1" applyFont="1" applyFill="1" applyBorder="1" applyAlignment="1">
      <alignment horizontal="center" vertical="center"/>
    </xf>
    <xf numFmtId="0" fontId="12" fillId="4" borderId="4" xfId="1" applyFont="1" applyFill="1" applyBorder="1" applyAlignment="1">
      <alignment horizontal="center" vertical="center" wrapText="1"/>
    </xf>
    <xf numFmtId="0" fontId="12" fillId="4" borderId="11" xfId="1" applyFont="1" applyFill="1" applyBorder="1" applyAlignment="1">
      <alignment horizontal="center" vertical="center" wrapText="1"/>
    </xf>
    <xf numFmtId="0" fontId="12" fillId="4" borderId="14" xfId="1" applyFont="1" applyFill="1" applyBorder="1" applyAlignment="1" applyProtection="1">
      <alignment horizontal="center" vertical="center"/>
    </xf>
    <xf numFmtId="0" fontId="12" fillId="4" borderId="11" xfId="1" applyFont="1" applyFill="1" applyBorder="1" applyAlignment="1" applyProtection="1">
      <alignment horizontal="center" vertical="center"/>
    </xf>
    <xf numFmtId="0" fontId="12" fillId="2" borderId="47" xfId="1" applyFont="1" applyFill="1" applyBorder="1" applyAlignment="1" applyProtection="1">
      <alignment vertical="center"/>
    </xf>
    <xf numFmtId="0" fontId="20" fillId="5" borderId="0" xfId="1" applyFont="1" applyFill="1" applyAlignment="1" applyProtection="1">
      <alignment vertical="center"/>
    </xf>
    <xf numFmtId="0" fontId="13" fillId="0" borderId="0" xfId="1" applyFont="1" applyFill="1" applyAlignment="1" applyProtection="1">
      <alignment horizontal="left" vertical="center"/>
    </xf>
    <xf numFmtId="0" fontId="13" fillId="0" borderId="0" xfId="1" applyFont="1" applyFill="1" applyAlignment="1" applyProtection="1">
      <alignment vertical="center"/>
    </xf>
    <xf numFmtId="0" fontId="7" fillId="0" borderId="0" xfId="1" applyFont="1" applyFill="1" applyAlignment="1" applyProtection="1">
      <alignment horizontal="center" vertical="center"/>
    </xf>
    <xf numFmtId="2" fontId="20" fillId="2" borderId="0" xfId="0" applyNumberFormat="1" applyFont="1" applyFill="1" applyAlignment="1">
      <alignment vertical="top"/>
    </xf>
    <xf numFmtId="0" fontId="7" fillId="2" borderId="0" xfId="0" applyFont="1" applyFill="1" applyAlignment="1">
      <alignment vertical="top"/>
    </xf>
    <xf numFmtId="0" fontId="13" fillId="2" borderId="16" xfId="3" applyFont="1" applyFill="1" applyBorder="1" applyAlignment="1" applyProtection="1">
      <alignment horizontal="center" vertical="center"/>
    </xf>
    <xf numFmtId="0" fontId="12" fillId="4" borderId="7" xfId="1" applyFont="1" applyFill="1" applyBorder="1" applyAlignment="1">
      <alignment horizontal="center" vertical="center"/>
    </xf>
    <xf numFmtId="0" fontId="12" fillId="4" borderId="11" xfId="1" applyFont="1" applyFill="1" applyBorder="1" applyAlignment="1">
      <alignment vertical="center"/>
    </xf>
    <xf numFmtId="0" fontId="7" fillId="0" borderId="17" xfId="1" applyFont="1" applyBorder="1" applyAlignment="1">
      <alignment horizontal="center" vertical="center"/>
    </xf>
    <xf numFmtId="0" fontId="6" fillId="18" borderId="18" xfId="1" applyFont="1" applyFill="1" applyBorder="1" applyAlignment="1">
      <alignment vertical="center"/>
    </xf>
    <xf numFmtId="0" fontId="13" fillId="2" borderId="18" xfId="1" applyFont="1" applyFill="1" applyBorder="1" applyAlignment="1">
      <alignment horizontal="center" vertical="center"/>
    </xf>
    <xf numFmtId="0" fontId="13" fillId="0" borderId="67" xfId="1" applyFont="1" applyBorder="1" applyAlignment="1">
      <alignment horizontal="center" vertical="center"/>
    </xf>
    <xf numFmtId="0" fontId="13" fillId="0" borderId="68" xfId="1" applyFont="1" applyBorder="1" applyAlignment="1">
      <alignment horizontal="center" vertical="center"/>
    </xf>
    <xf numFmtId="10" fontId="28" fillId="7" borderId="17" xfId="10" applyNumberFormat="1" applyFont="1" applyFill="1" applyBorder="1" applyAlignment="1" applyProtection="1">
      <alignment vertical="center"/>
      <protection locked="0"/>
    </xf>
    <xf numFmtId="10" fontId="28" fillId="7" borderId="18" xfId="10" applyNumberFormat="1" applyFont="1" applyFill="1" applyBorder="1" applyAlignment="1" applyProtection="1">
      <alignment vertical="center"/>
      <protection locked="0"/>
    </xf>
    <xf numFmtId="10" fontId="28" fillId="7" borderId="13" xfId="10" applyNumberFormat="1" applyFont="1" applyFill="1" applyBorder="1" applyAlignment="1" applyProtection="1">
      <alignment vertical="center"/>
      <protection locked="0"/>
    </xf>
    <xf numFmtId="0" fontId="7" fillId="2" borderId="21" xfId="0" applyFont="1" applyFill="1" applyBorder="1" applyAlignment="1">
      <alignment vertical="top"/>
    </xf>
    <xf numFmtId="0" fontId="7" fillId="2" borderId="13" xfId="0" applyFont="1" applyFill="1" applyBorder="1" applyAlignment="1">
      <alignment vertical="top"/>
    </xf>
    <xf numFmtId="0" fontId="13" fillId="6" borderId="16" xfId="3" applyFont="1" applyBorder="1" applyAlignment="1" applyProtection="1">
      <alignment horizontal="center" vertical="center"/>
    </xf>
    <xf numFmtId="0" fontId="7" fillId="5" borderId="0" xfId="1" applyFont="1" applyFill="1" applyAlignment="1" applyProtection="1">
      <alignment horizontal="center" vertical="center"/>
    </xf>
    <xf numFmtId="0" fontId="7" fillId="0" borderId="37" xfId="1" applyFont="1" applyBorder="1" applyAlignment="1">
      <alignment horizontal="center" vertical="center"/>
    </xf>
    <xf numFmtId="0" fontId="6" fillId="18" borderId="36" xfId="1" applyFont="1" applyFill="1" applyBorder="1" applyAlignment="1">
      <alignment vertical="center"/>
    </xf>
    <xf numFmtId="0" fontId="13" fillId="2" borderId="36" xfId="1" applyFont="1" applyFill="1" applyBorder="1" applyAlignment="1">
      <alignment horizontal="center" vertical="center"/>
    </xf>
    <xf numFmtId="0" fontId="13" fillId="0" borderId="23" xfId="1" applyFont="1" applyBorder="1" applyAlignment="1">
      <alignment horizontal="center" vertical="center"/>
    </xf>
    <xf numFmtId="0" fontId="13" fillId="0" borderId="12" xfId="1" applyFont="1" applyBorder="1" applyAlignment="1">
      <alignment horizontal="center" vertical="center"/>
    </xf>
    <xf numFmtId="10" fontId="28" fillId="7" borderId="22" xfId="10" applyNumberFormat="1" applyFont="1" applyFill="1" applyBorder="1" applyAlignment="1" applyProtection="1">
      <alignment vertical="center"/>
      <protection locked="0"/>
    </xf>
    <xf numFmtId="10" fontId="28" fillId="7" borderId="23" xfId="10" applyNumberFormat="1" applyFont="1" applyFill="1" applyBorder="1" applyAlignment="1" applyProtection="1">
      <alignment vertical="center"/>
      <protection locked="0"/>
    </xf>
    <xf numFmtId="10" fontId="28" fillId="7" borderId="12" xfId="10" applyNumberFormat="1" applyFont="1" applyFill="1" applyBorder="1" applyAlignment="1" applyProtection="1">
      <alignment vertical="center"/>
      <protection locked="0"/>
    </xf>
    <xf numFmtId="0" fontId="7" fillId="2" borderId="25" xfId="0" applyFont="1" applyFill="1" applyBorder="1" applyAlignment="1">
      <alignment vertical="top"/>
    </xf>
    <xf numFmtId="0" fontId="7" fillId="2" borderId="12" xfId="0" applyFont="1" applyFill="1" applyBorder="1" applyAlignment="1">
      <alignment vertical="top"/>
    </xf>
    <xf numFmtId="0" fontId="6" fillId="18" borderId="39" xfId="1" applyFont="1" applyFill="1" applyBorder="1" applyAlignment="1">
      <alignment vertical="center"/>
    </xf>
    <xf numFmtId="0" fontId="13" fillId="2" borderId="39" xfId="1" applyFont="1" applyFill="1" applyBorder="1" applyAlignment="1">
      <alignment horizontal="center" vertical="center"/>
    </xf>
    <xf numFmtId="0" fontId="6" fillId="18" borderId="23" xfId="1" applyFont="1" applyFill="1" applyBorder="1" applyAlignment="1">
      <alignment vertical="center"/>
    </xf>
    <xf numFmtId="0" fontId="13" fillId="2" borderId="23" xfId="1" applyFont="1" applyFill="1" applyBorder="1" applyAlignment="1">
      <alignment horizontal="center" vertical="center"/>
    </xf>
    <xf numFmtId="10" fontId="28" fillId="7" borderId="38" xfId="10" applyNumberFormat="1" applyFont="1" applyFill="1" applyBorder="1" applyAlignment="1" applyProtection="1">
      <alignment vertical="center"/>
      <protection locked="0"/>
    </xf>
    <xf numFmtId="10" fontId="28" fillId="7" borderId="39" xfId="10" applyNumberFormat="1" applyFont="1" applyFill="1" applyBorder="1" applyAlignment="1" applyProtection="1">
      <alignment vertical="center"/>
      <protection locked="0"/>
    </xf>
    <xf numFmtId="10" fontId="28" fillId="7" borderId="54" xfId="10" applyNumberFormat="1" applyFont="1" applyFill="1" applyBorder="1" applyAlignment="1" applyProtection="1">
      <alignment vertical="center"/>
      <protection locked="0"/>
    </xf>
    <xf numFmtId="0" fontId="7" fillId="0" borderId="38" xfId="1" applyFont="1" applyBorder="1" applyAlignment="1">
      <alignment horizontal="center" vertical="center"/>
    </xf>
    <xf numFmtId="0" fontId="7" fillId="0" borderId="26" xfId="1" applyFont="1" applyBorder="1" applyAlignment="1">
      <alignment horizontal="center" vertical="center"/>
    </xf>
    <xf numFmtId="0" fontId="6" fillId="18" borderId="31" xfId="1" applyFont="1" applyFill="1" applyBorder="1" applyAlignment="1">
      <alignment vertical="center"/>
    </xf>
    <xf numFmtId="0" fontId="13" fillId="2" borderId="60" xfId="0" applyFont="1" applyFill="1" applyBorder="1" applyAlignment="1">
      <alignment horizontal="center" vertical="center"/>
    </xf>
    <xf numFmtId="0" fontId="13" fillId="0" borderId="31" xfId="1" applyFont="1" applyBorder="1" applyAlignment="1">
      <alignment horizontal="center" vertical="center"/>
    </xf>
    <xf numFmtId="0" fontId="13" fillId="0" borderId="27" xfId="1" applyFont="1" applyBorder="1" applyAlignment="1">
      <alignment horizontal="center" vertical="center"/>
    </xf>
    <xf numFmtId="10" fontId="28" fillId="8" borderId="30" xfId="10" applyNumberFormat="1" applyFont="1" applyFill="1" applyBorder="1" applyAlignment="1" applyProtection="1">
      <alignment vertical="center"/>
      <protection locked="0"/>
    </xf>
    <xf numFmtId="10" fontId="28" fillId="8" borderId="31" xfId="10" applyNumberFormat="1" applyFont="1" applyFill="1" applyBorder="1" applyAlignment="1" applyProtection="1">
      <alignment vertical="center"/>
      <protection locked="0"/>
    </xf>
    <xf numFmtId="10" fontId="28" fillId="8" borderId="27" xfId="10" applyNumberFormat="1" applyFont="1" applyFill="1" applyBorder="1" applyAlignment="1" applyProtection="1">
      <alignment vertical="center"/>
      <protection locked="0"/>
    </xf>
    <xf numFmtId="0" fontId="7" fillId="2" borderId="26" xfId="0" applyFont="1" applyFill="1" applyBorder="1" applyAlignment="1">
      <alignment vertical="top"/>
    </xf>
    <xf numFmtId="0" fontId="7" fillId="2" borderId="27" xfId="0" applyFont="1" applyFill="1" applyBorder="1" applyAlignment="1">
      <alignment vertical="top"/>
    </xf>
    <xf numFmtId="164" fontId="20" fillId="2" borderId="0" xfId="0" applyNumberFormat="1" applyFont="1" applyFill="1" applyAlignment="1">
      <alignment vertical="top"/>
    </xf>
    <xf numFmtId="0" fontId="8" fillId="0" borderId="0" xfId="4" applyFont="1" applyFill="1" applyAlignment="1">
      <alignment vertical="center"/>
    </xf>
    <xf numFmtId="0" fontId="8" fillId="2" borderId="0" xfId="4" applyFont="1" applyFill="1" applyAlignment="1">
      <alignment vertical="center"/>
    </xf>
    <xf numFmtId="0" fontId="8" fillId="2" borderId="0" xfId="4" applyFont="1" applyFill="1" applyBorder="1" applyAlignment="1">
      <alignment vertical="center"/>
    </xf>
    <xf numFmtId="0" fontId="29" fillId="2" borderId="0" xfId="1" applyFont="1" applyFill="1" applyBorder="1"/>
    <xf numFmtId="0" fontId="30" fillId="0" borderId="0" xfId="5" applyFont="1" applyFill="1" applyAlignment="1" applyProtection="1">
      <alignment horizontal="center" vertical="center"/>
    </xf>
    <xf numFmtId="0" fontId="20" fillId="0" borderId="0" xfId="0" applyFont="1" applyFill="1" applyAlignment="1">
      <alignment vertical="top"/>
    </xf>
    <xf numFmtId="0" fontId="6" fillId="7" borderId="23" xfId="1" applyFont="1" applyFill="1" applyBorder="1" applyAlignment="1">
      <alignment horizontal="center" vertical="center"/>
    </xf>
    <xf numFmtId="0" fontId="6" fillId="2" borderId="0" xfId="1" applyFont="1" applyFill="1" applyBorder="1" applyAlignment="1">
      <alignment horizontal="left" vertical="center"/>
    </xf>
    <xf numFmtId="0" fontId="30" fillId="0" borderId="0" xfId="1" applyFont="1" applyFill="1" applyAlignment="1" applyProtection="1">
      <alignment vertical="center"/>
    </xf>
    <xf numFmtId="0" fontId="6" fillId="10" borderId="23" xfId="1" applyFont="1" applyFill="1" applyBorder="1" applyAlignment="1">
      <alignment horizontal="center" vertical="center"/>
    </xf>
    <xf numFmtId="0" fontId="6" fillId="8" borderId="23" xfId="1" applyFont="1" applyFill="1" applyBorder="1" applyAlignment="1">
      <alignment horizontal="center" vertical="center"/>
    </xf>
    <xf numFmtId="0" fontId="6" fillId="11" borderId="23" xfId="1" applyFont="1" applyFill="1" applyBorder="1" applyAlignment="1">
      <alignment horizontal="center" vertical="center"/>
    </xf>
    <xf numFmtId="0" fontId="31" fillId="2" borderId="0" xfId="1" applyNumberFormat="1" applyFont="1" applyFill="1" applyBorder="1" applyAlignment="1" applyProtection="1">
      <alignment vertical="center"/>
    </xf>
    <xf numFmtId="0" fontId="30" fillId="0" borderId="0" xfId="1" applyFont="1" applyFill="1" applyAlignment="1" applyProtection="1">
      <alignment horizontal="center" vertical="center" wrapText="1"/>
    </xf>
    <xf numFmtId="0" fontId="8" fillId="2" borderId="0" xfId="4" applyFont="1" applyFill="1" applyAlignment="1" applyProtection="1">
      <alignment vertical="center"/>
    </xf>
    <xf numFmtId="0" fontId="8" fillId="2" borderId="0" xfId="4" applyFont="1" applyFill="1" applyAlignment="1" applyProtection="1">
      <alignment horizontal="left" vertical="center"/>
    </xf>
    <xf numFmtId="0" fontId="20" fillId="2" borderId="0" xfId="1" applyFont="1" applyFill="1" applyProtection="1"/>
    <xf numFmtId="0" fontId="30" fillId="0" borderId="0" xfId="1" applyFont="1" applyFill="1" applyAlignment="1" applyProtection="1">
      <alignment horizontal="center" vertical="center"/>
    </xf>
    <xf numFmtId="0" fontId="8" fillId="0" borderId="17" xfId="4" applyFont="1" applyFill="1" applyBorder="1" applyAlignment="1" applyProtection="1">
      <alignment horizontal="center" vertical="top"/>
    </xf>
    <xf numFmtId="0" fontId="8" fillId="2" borderId="0" xfId="4" applyFont="1" applyFill="1" applyBorder="1" applyAlignment="1" applyProtection="1">
      <alignment vertical="top"/>
    </xf>
    <xf numFmtId="0" fontId="8" fillId="0" borderId="22" xfId="4" applyNumberFormat="1" applyFont="1" applyFill="1" applyBorder="1" applyAlignment="1" applyProtection="1">
      <alignment horizontal="center" vertical="top" wrapText="1"/>
    </xf>
    <xf numFmtId="49" fontId="8" fillId="2" borderId="0" xfId="4" applyNumberFormat="1" applyFont="1" applyFill="1" applyBorder="1" applyAlignment="1" applyProtection="1">
      <alignment vertical="top" wrapText="1"/>
    </xf>
    <xf numFmtId="0" fontId="8" fillId="0" borderId="30" xfId="4" applyNumberFormat="1" applyFont="1" applyFill="1" applyBorder="1" applyAlignment="1" applyProtection="1">
      <alignment horizontal="center" vertical="top" wrapText="1"/>
    </xf>
    <xf numFmtId="0" fontId="20" fillId="2" borderId="0" xfId="0" applyFont="1" applyFill="1" applyAlignment="1">
      <alignment vertical="center"/>
    </xf>
    <xf numFmtId="0" fontId="32" fillId="2" borderId="0" xfId="0" applyFont="1" applyFill="1" applyAlignment="1">
      <alignment vertical="center"/>
    </xf>
    <xf numFmtId="0" fontId="20" fillId="2" borderId="1" xfId="0" applyFont="1" applyFill="1" applyBorder="1" applyAlignment="1">
      <alignment vertical="center"/>
    </xf>
    <xf numFmtId="0" fontId="20" fillId="2" borderId="70" xfId="0" applyFont="1" applyFill="1" applyBorder="1" applyAlignment="1">
      <alignment vertical="center" wrapText="1"/>
    </xf>
    <xf numFmtId="0" fontId="18" fillId="3" borderId="0" xfId="8" applyFont="1" applyFill="1" applyAlignment="1">
      <alignment horizontal="left" vertical="top"/>
    </xf>
    <xf numFmtId="0" fontId="18" fillId="3" borderId="0" xfId="8" applyFont="1" applyFill="1" applyAlignment="1">
      <alignment horizontal="left" vertical="top" wrapText="1"/>
    </xf>
    <xf numFmtId="0" fontId="18" fillId="3" borderId="0" xfId="1" applyFont="1" applyFill="1" applyBorder="1" applyAlignment="1" applyProtection="1">
      <alignment vertical="center"/>
    </xf>
    <xf numFmtId="0" fontId="18" fillId="3" borderId="0" xfId="1" applyFont="1" applyFill="1" applyBorder="1" applyAlignment="1" applyProtection="1">
      <alignment horizontal="right" vertical="center"/>
    </xf>
    <xf numFmtId="0" fontId="20" fillId="3" borderId="0" xfId="2" applyFont="1" applyFill="1"/>
    <xf numFmtId="0" fontId="22" fillId="3" borderId="0" xfId="1" applyFont="1" applyFill="1" applyBorder="1" applyAlignment="1">
      <alignment horizontal="left" vertical="center"/>
    </xf>
    <xf numFmtId="0" fontId="20" fillId="2" borderId="0" xfId="0" applyFont="1" applyFill="1" applyBorder="1" applyAlignment="1">
      <alignment vertical="top"/>
    </xf>
    <xf numFmtId="0" fontId="20" fillId="2" borderId="0" xfId="2" applyFont="1" applyFill="1"/>
    <xf numFmtId="0" fontId="20"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2" fillId="4" borderId="8" xfId="1" applyFont="1" applyFill="1" applyBorder="1" applyAlignment="1" applyProtection="1">
      <alignment horizontal="center" vertical="center" wrapText="1"/>
    </xf>
    <xf numFmtId="0" fontId="12" fillId="4" borderId="8" xfId="1" applyFont="1" applyFill="1" applyBorder="1" applyAlignment="1" applyProtection="1">
      <alignment horizontal="center" vertical="center"/>
    </xf>
    <xf numFmtId="0" fontId="12" fillId="4" borderId="30" xfId="1" applyFont="1" applyFill="1" applyBorder="1" applyAlignment="1" applyProtection="1">
      <alignment horizontal="center" vertical="center" wrapText="1"/>
    </xf>
    <xf numFmtId="0" fontId="12" fillId="4" borderId="27" xfId="1" applyFont="1" applyFill="1" applyBorder="1" applyAlignment="1" applyProtection="1">
      <alignment horizontal="center" vertical="center" wrapText="1"/>
    </xf>
    <xf numFmtId="0" fontId="12" fillId="4" borderId="31" xfId="1" applyFont="1" applyFill="1" applyBorder="1" applyAlignment="1" applyProtection="1">
      <alignment horizontal="center" vertical="center" wrapText="1"/>
    </xf>
    <xf numFmtId="0" fontId="12" fillId="4" borderId="32" xfId="1" applyFont="1" applyFill="1" applyBorder="1" applyAlignment="1" applyProtection="1">
      <alignment horizontal="center" vertical="center" wrapText="1"/>
    </xf>
    <xf numFmtId="0" fontId="12" fillId="2" borderId="47" xfId="4" applyFont="1" applyFill="1" applyBorder="1" applyAlignment="1" applyProtection="1">
      <alignment horizontal="left" vertical="center"/>
    </xf>
    <xf numFmtId="0" fontId="12" fillId="2" borderId="0" xfId="1" applyFont="1" applyFill="1" applyBorder="1" applyAlignment="1" applyProtection="1">
      <alignment horizontal="center" vertical="center" wrapText="1"/>
    </xf>
    <xf numFmtId="0" fontId="12" fillId="2" borderId="0" xfId="1" applyFont="1" applyFill="1" applyBorder="1" applyAlignment="1" applyProtection="1">
      <alignment horizontal="center" vertical="center"/>
    </xf>
    <xf numFmtId="0" fontId="20" fillId="2" borderId="0" xfId="8"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47" xfId="1" applyFont="1" applyFill="1" applyBorder="1" applyAlignment="1" applyProtection="1">
      <alignment vertical="center" wrapText="1"/>
    </xf>
    <xf numFmtId="0" fontId="12" fillId="4" borderId="15" xfId="1" applyFont="1" applyFill="1" applyBorder="1" applyAlignment="1" applyProtection="1">
      <alignment vertical="center"/>
    </xf>
    <xf numFmtId="0" fontId="13" fillId="6" borderId="0" xfId="3" applyFont="1" applyBorder="1" applyAlignment="1" applyProtection="1">
      <alignment horizontal="center" vertical="center"/>
    </xf>
    <xf numFmtId="0" fontId="7" fillId="0" borderId="17" xfId="1" applyFont="1" applyBorder="1" applyAlignment="1" applyProtection="1">
      <alignment horizontal="center" vertical="center"/>
    </xf>
    <xf numFmtId="0" fontId="6" fillId="18" borderId="18" xfId="1" applyFont="1" applyFill="1" applyBorder="1" applyAlignment="1" applyProtection="1">
      <alignment vertical="center"/>
    </xf>
    <xf numFmtId="0" fontId="13" fillId="0" borderId="18" xfId="1" applyFont="1" applyBorder="1" applyAlignment="1" applyProtection="1">
      <alignment horizontal="center" vertical="center"/>
    </xf>
    <xf numFmtId="0" fontId="13" fillId="0" borderId="13" xfId="1" applyFont="1" applyBorder="1" applyAlignment="1" applyProtection="1">
      <alignment horizontal="center" vertical="center"/>
    </xf>
    <xf numFmtId="1" fontId="28" fillId="7" borderId="17" xfId="2" applyNumberFormat="1" applyFont="1" applyFill="1" applyBorder="1" applyAlignment="1" applyProtection="1">
      <alignment vertical="center"/>
      <protection locked="0"/>
    </xf>
    <xf numFmtId="1" fontId="28" fillId="7" borderId="18" xfId="2" applyNumberFormat="1" applyFont="1" applyFill="1" applyBorder="1" applyAlignment="1" applyProtection="1">
      <alignment vertical="center"/>
      <protection locked="0"/>
    </xf>
    <xf numFmtId="1" fontId="7" fillId="8" borderId="48" xfId="1" applyNumberFormat="1" applyFont="1" applyFill="1" applyBorder="1" applyAlignment="1" applyProtection="1">
      <alignment vertical="center"/>
    </xf>
    <xf numFmtId="3" fontId="7" fillId="8" borderId="48" xfId="1" applyNumberFormat="1" applyFont="1" applyFill="1" applyBorder="1" applyAlignment="1" applyProtection="1">
      <alignment vertical="center"/>
    </xf>
    <xf numFmtId="164" fontId="33" fillId="2" borderId="17" xfId="1" applyNumberFormat="1" applyFont="1" applyFill="1" applyBorder="1" applyAlignment="1">
      <alignment horizontal="left" vertical="center"/>
    </xf>
    <xf numFmtId="164" fontId="28" fillId="2" borderId="13" xfId="1" applyNumberFormat="1" applyFont="1" applyFill="1" applyBorder="1" applyAlignment="1">
      <alignment horizontal="left" vertical="center"/>
    </xf>
    <xf numFmtId="0" fontId="6" fillId="0" borderId="18" xfId="1" applyFont="1" applyBorder="1" applyAlignment="1" applyProtection="1">
      <alignment vertical="center"/>
    </xf>
    <xf numFmtId="3" fontId="7" fillId="2" borderId="17" xfId="13" applyNumberFormat="1" applyFont="1" applyFill="1" applyBorder="1" applyAlignment="1" applyProtection="1">
      <alignment horizontal="center" vertical="center"/>
      <protection locked="0"/>
    </xf>
    <xf numFmtId="3" fontId="7" fillId="2" borderId="18" xfId="13" applyNumberFormat="1" applyFont="1" applyFill="1" applyBorder="1" applyAlignment="1" applyProtection="1">
      <alignment horizontal="center" vertical="center"/>
      <protection locked="0"/>
    </xf>
    <xf numFmtId="3" fontId="7" fillId="2" borderId="48" xfId="1" applyNumberFormat="1" applyFont="1" applyFill="1" applyBorder="1" applyAlignment="1" applyProtection="1">
      <alignment horizontal="center" vertical="center"/>
    </xf>
    <xf numFmtId="0" fontId="7" fillId="2" borderId="0" xfId="1" applyFont="1" applyFill="1" applyAlignment="1" applyProtection="1">
      <alignment horizontal="center" vertical="center"/>
    </xf>
    <xf numFmtId="0" fontId="7" fillId="0" borderId="22" xfId="1" applyFont="1" applyBorder="1" applyAlignment="1" applyProtection="1">
      <alignment horizontal="center" vertical="center"/>
    </xf>
    <xf numFmtId="0" fontId="6" fillId="18" borderId="23" xfId="1" applyFont="1" applyFill="1" applyBorder="1" applyAlignment="1" applyProtection="1">
      <alignment vertical="center"/>
    </xf>
    <xf numFmtId="0" fontId="13" fillId="0" borderId="23" xfId="1" applyFont="1" applyBorder="1" applyAlignment="1" applyProtection="1">
      <alignment horizontal="center" vertical="center"/>
    </xf>
    <xf numFmtId="0" fontId="13" fillId="0" borderId="12" xfId="1" applyFont="1" applyBorder="1" applyAlignment="1" applyProtection="1">
      <alignment horizontal="center" vertical="center"/>
    </xf>
    <xf numFmtId="1" fontId="28" fillId="7" borderId="23" xfId="2" applyNumberFormat="1" applyFont="1" applyFill="1" applyBorder="1" applyAlignment="1" applyProtection="1">
      <alignment vertical="center"/>
      <protection locked="0"/>
    </xf>
    <xf numFmtId="1" fontId="7" fillId="8" borderId="29" xfId="1" applyNumberFormat="1" applyFont="1" applyFill="1" applyBorder="1" applyAlignment="1" applyProtection="1">
      <alignment vertical="center"/>
    </xf>
    <xf numFmtId="1" fontId="28" fillId="7" borderId="22" xfId="2" applyNumberFormat="1" applyFont="1" applyFill="1" applyBorder="1" applyAlignment="1" applyProtection="1">
      <alignment vertical="center"/>
      <protection locked="0"/>
    </xf>
    <xf numFmtId="3" fontId="7" fillId="8" borderId="29" xfId="1" applyNumberFormat="1" applyFont="1" applyFill="1" applyBorder="1" applyAlignment="1" applyProtection="1">
      <alignment vertical="center"/>
    </xf>
    <xf numFmtId="164" fontId="7" fillId="2" borderId="22" xfId="1" applyNumberFormat="1" applyFont="1" applyFill="1" applyBorder="1" applyAlignment="1">
      <alignment horizontal="left" vertical="center"/>
    </xf>
    <xf numFmtId="164" fontId="7" fillId="2" borderId="12" xfId="1" applyNumberFormat="1" applyFont="1" applyFill="1" applyBorder="1" applyAlignment="1">
      <alignment horizontal="left" vertical="center"/>
    </xf>
    <xf numFmtId="0" fontId="6" fillId="0" borderId="23" xfId="1" applyFont="1" applyBorder="1" applyAlignment="1" applyProtection="1">
      <alignment vertical="center"/>
    </xf>
    <xf numFmtId="3" fontId="7" fillId="2" borderId="22" xfId="13" applyNumberFormat="1" applyFont="1" applyFill="1" applyBorder="1" applyAlignment="1" applyProtection="1">
      <alignment horizontal="center" vertical="center"/>
      <protection locked="0"/>
    </xf>
    <xf numFmtId="3" fontId="7" fillId="2" borderId="23" xfId="13" applyNumberFormat="1" applyFont="1" applyFill="1" applyBorder="1" applyAlignment="1" applyProtection="1">
      <alignment horizontal="center" vertical="center"/>
      <protection locked="0"/>
    </xf>
    <xf numFmtId="3" fontId="7" fillId="2" borderId="29" xfId="1" applyNumberFormat="1" applyFont="1" applyFill="1" applyBorder="1" applyAlignment="1" applyProtection="1">
      <alignment horizontal="center" vertical="center"/>
    </xf>
    <xf numFmtId="0" fontId="28" fillId="0" borderId="22" xfId="1" applyFont="1" applyBorder="1" applyAlignment="1" applyProtection="1">
      <alignment horizontal="center" vertical="center"/>
    </xf>
    <xf numFmtId="0" fontId="8" fillId="18" borderId="23" xfId="1" applyFont="1" applyFill="1" applyBorder="1" applyAlignment="1" applyProtection="1">
      <alignment vertical="center"/>
    </xf>
    <xf numFmtId="0" fontId="34" fillId="0" borderId="23" xfId="1" applyFont="1" applyBorder="1" applyAlignment="1" applyProtection="1">
      <alignment horizontal="center" vertical="center"/>
    </xf>
    <xf numFmtId="0" fontId="34" fillId="0" borderId="12" xfId="1" applyFont="1" applyBorder="1" applyAlignment="1" applyProtection="1">
      <alignment horizontal="center" vertical="center"/>
    </xf>
    <xf numFmtId="0" fontId="8" fillId="0" borderId="23" xfId="1" applyFont="1" applyFill="1" applyBorder="1" applyAlignment="1" applyProtection="1">
      <alignment vertical="center"/>
    </xf>
    <xf numFmtId="1" fontId="28" fillId="8" borderId="30" xfId="4" applyNumberFormat="1" applyFont="1" applyFill="1" applyBorder="1" applyAlignment="1" applyProtection="1">
      <alignment vertical="center"/>
    </xf>
    <xf numFmtId="1" fontId="28" fillId="8" borderId="31" xfId="4" applyNumberFormat="1" applyFont="1" applyFill="1" applyBorder="1" applyAlignment="1" applyProtection="1">
      <alignment vertical="center"/>
    </xf>
    <xf numFmtId="1" fontId="28" fillId="8" borderId="61" xfId="4" applyNumberFormat="1" applyFont="1" applyFill="1" applyBorder="1" applyAlignment="1" applyProtection="1">
      <alignment vertical="center"/>
    </xf>
    <xf numFmtId="3" fontId="28" fillId="8" borderId="30" xfId="4" applyNumberFormat="1" applyFont="1" applyFill="1" applyBorder="1" applyAlignment="1" applyProtection="1">
      <alignment vertical="center"/>
    </xf>
    <xf numFmtId="3" fontId="28" fillId="8" borderId="31" xfId="4" applyNumberFormat="1" applyFont="1" applyFill="1" applyBorder="1" applyAlignment="1" applyProtection="1">
      <alignment vertical="center"/>
    </xf>
    <xf numFmtId="3" fontId="28" fillId="8" borderId="61" xfId="4" applyNumberFormat="1" applyFont="1" applyFill="1" applyBorder="1" applyAlignment="1" applyProtection="1">
      <alignment vertical="center"/>
    </xf>
    <xf numFmtId="0" fontId="7" fillId="2" borderId="30" xfId="2" applyFont="1" applyFill="1" applyBorder="1" applyAlignment="1">
      <alignment horizontal="left"/>
    </xf>
    <xf numFmtId="0" fontId="7" fillId="2" borderId="12" xfId="2" applyFont="1" applyFill="1" applyBorder="1" applyAlignment="1">
      <alignment horizontal="left"/>
    </xf>
    <xf numFmtId="3" fontId="28" fillId="2" borderId="30" xfId="4" applyNumberFormat="1" applyFont="1" applyFill="1" applyBorder="1" applyAlignment="1" applyProtection="1">
      <alignment horizontal="center" vertical="center"/>
    </xf>
    <xf numFmtId="3" fontId="28" fillId="2" borderId="31" xfId="4" applyNumberFormat="1" applyFont="1" applyFill="1" applyBorder="1" applyAlignment="1" applyProtection="1">
      <alignment horizontal="center" vertical="center"/>
    </xf>
    <xf numFmtId="3" fontId="28" fillId="2" borderId="61" xfId="4" applyNumberFormat="1" applyFont="1" applyFill="1" applyBorder="1" applyAlignment="1" applyProtection="1">
      <alignment horizontal="center" vertical="center"/>
    </xf>
    <xf numFmtId="0" fontId="7" fillId="0" borderId="30" xfId="1" applyFont="1" applyBorder="1" applyAlignment="1" applyProtection="1">
      <alignment horizontal="center" vertical="center"/>
    </xf>
    <xf numFmtId="0" fontId="6" fillId="18" borderId="31" xfId="1" applyFont="1" applyFill="1" applyBorder="1" applyAlignment="1" applyProtection="1">
      <alignment vertical="center"/>
    </xf>
    <xf numFmtId="0" fontId="13" fillId="0" borderId="31" xfId="1" applyFont="1" applyBorder="1" applyAlignment="1" applyProtection="1">
      <alignment horizontal="center" vertical="center"/>
    </xf>
    <xf numFmtId="0" fontId="13" fillId="0" borderId="27" xfId="1" applyFont="1" applyBorder="1" applyAlignment="1" applyProtection="1">
      <alignment horizontal="center" vertical="center"/>
    </xf>
    <xf numFmtId="1" fontId="28" fillId="7" borderId="33" xfId="2" applyNumberFormat="1" applyFont="1" applyFill="1" applyBorder="1" applyAlignment="1" applyProtection="1">
      <alignment vertical="center"/>
      <protection locked="0"/>
    </xf>
    <xf numFmtId="0" fontId="7" fillId="2" borderId="33" xfId="2" applyFont="1" applyFill="1" applyBorder="1"/>
    <xf numFmtId="0" fontId="6" fillId="0" borderId="31" xfId="1" applyFont="1" applyBorder="1" applyAlignment="1" applyProtection="1">
      <alignment vertical="center"/>
    </xf>
    <xf numFmtId="3" fontId="7" fillId="2" borderId="33" xfId="13" applyNumberFormat="1" applyFont="1" applyFill="1" applyBorder="1" applyAlignment="1" applyProtection="1">
      <alignment horizontal="center" vertical="center"/>
      <protection locked="0"/>
    </xf>
    <xf numFmtId="0" fontId="35" fillId="2" borderId="0" xfId="1" applyFont="1" applyFill="1" applyBorder="1" applyAlignment="1">
      <alignment horizontal="center" vertical="center" wrapText="1"/>
    </xf>
    <xf numFmtId="0" fontId="7" fillId="2" borderId="0" xfId="2" applyFont="1" applyFill="1"/>
    <xf numFmtId="1" fontId="7" fillId="8" borderId="61" xfId="1" applyNumberFormat="1" applyFont="1" applyFill="1" applyBorder="1" applyAlignment="1" applyProtection="1">
      <alignment vertical="center"/>
    </xf>
    <xf numFmtId="0" fontId="7" fillId="2" borderId="27" xfId="2" applyFont="1" applyFill="1" applyBorder="1" applyAlignment="1">
      <alignment horizontal="left"/>
    </xf>
    <xf numFmtId="0" fontId="13" fillId="2" borderId="0" xfId="5" applyFont="1" applyFill="1" applyAlignment="1" applyProtection="1">
      <alignment horizontal="center" vertical="center"/>
    </xf>
    <xf numFmtId="3" fontId="7" fillId="2" borderId="61" xfId="1" applyNumberFormat="1" applyFont="1" applyFill="1" applyBorder="1" applyAlignment="1" applyProtection="1">
      <alignment horizontal="center" vertical="center"/>
    </xf>
    <xf numFmtId="0" fontId="13" fillId="4" borderId="0" xfId="5" applyFont="1" applyFill="1" applyAlignment="1" applyProtection="1">
      <alignment horizontal="center" vertical="center"/>
    </xf>
    <xf numFmtId="0" fontId="7" fillId="2" borderId="0" xfId="2" applyFont="1" applyFill="1" applyBorder="1"/>
    <xf numFmtId="0" fontId="7" fillId="2" borderId="0" xfId="5" applyFont="1" applyFill="1" applyAlignment="1" applyProtection="1">
      <alignment horizontal="center" vertical="center"/>
    </xf>
    <xf numFmtId="0" fontId="7" fillId="4" borderId="0" xfId="5" applyFont="1" applyFill="1" applyAlignment="1" applyProtection="1">
      <alignment horizontal="center" vertical="center"/>
    </xf>
    <xf numFmtId="0" fontId="30" fillId="2" borderId="0" xfId="5" applyFont="1" applyFill="1" applyAlignment="1" applyProtection="1">
      <alignment horizontal="center" vertical="center"/>
    </xf>
    <xf numFmtId="0" fontId="30" fillId="4" borderId="0" xfId="5" applyFont="1" applyFill="1" applyAlignment="1" applyProtection="1">
      <alignment horizontal="center" vertical="center"/>
    </xf>
    <xf numFmtId="0" fontId="30" fillId="2" borderId="0" xfId="1" applyFont="1" applyFill="1" applyAlignment="1" applyProtection="1">
      <alignment vertical="center"/>
    </xf>
    <xf numFmtId="0" fontId="30" fillId="4" borderId="0" xfId="1" applyFont="1" applyFill="1" applyAlignment="1" applyProtection="1">
      <alignment vertical="center"/>
    </xf>
    <xf numFmtId="0" fontId="7" fillId="2" borderId="30" xfId="2" applyFont="1" applyFill="1" applyBorder="1"/>
    <xf numFmtId="0" fontId="12" fillId="0" borderId="4" xfId="4" applyFont="1" applyFill="1" applyBorder="1" applyAlignment="1" applyProtection="1">
      <alignment horizontal="center" vertical="center" wrapText="1"/>
    </xf>
    <xf numFmtId="0" fontId="12" fillId="0" borderId="8" xfId="4" applyFont="1" applyFill="1" applyBorder="1" applyAlignment="1" applyProtection="1">
      <alignment horizontal="center" vertical="center" wrapText="1"/>
    </xf>
    <xf numFmtId="0" fontId="12" fillId="0" borderId="11" xfId="4" applyFont="1" applyFill="1" applyBorder="1" applyAlignment="1" applyProtection="1">
      <alignment horizontal="center" vertical="center" wrapText="1"/>
    </xf>
    <xf numFmtId="0" fontId="6" fillId="20" borderId="18" xfId="1" applyFont="1" applyFill="1" applyBorder="1" applyAlignment="1" applyProtection="1">
      <alignment vertical="center"/>
    </xf>
    <xf numFmtId="164" fontId="28" fillId="7" borderId="17" xfId="2" applyNumberFormat="1" applyFont="1" applyFill="1" applyBorder="1" applyAlignment="1" applyProtection="1">
      <alignment vertical="center"/>
      <protection locked="0"/>
    </xf>
    <xf numFmtId="164" fontId="28" fillId="7" borderId="18" xfId="2" applyNumberFormat="1" applyFont="1" applyFill="1" applyBorder="1" applyAlignment="1" applyProtection="1">
      <alignment vertical="center"/>
      <protection locked="0"/>
    </xf>
    <xf numFmtId="164" fontId="28" fillId="7" borderId="13" xfId="2" applyNumberFormat="1" applyFont="1" applyFill="1" applyBorder="1" applyAlignment="1" applyProtection="1">
      <alignment vertical="center"/>
      <protection locked="0"/>
    </xf>
    <xf numFmtId="0" fontId="7" fillId="2" borderId="17" xfId="2" applyFont="1" applyFill="1" applyBorder="1" applyAlignment="1">
      <alignment horizontal="left"/>
    </xf>
    <xf numFmtId="0" fontId="7" fillId="2" borderId="13" xfId="2" applyFont="1" applyFill="1" applyBorder="1" applyAlignment="1">
      <alignment horizontal="left"/>
    </xf>
    <xf numFmtId="0" fontId="7" fillId="0" borderId="0" xfId="0" applyFont="1" applyAlignment="1">
      <alignment vertical="top"/>
    </xf>
    <xf numFmtId="164" fontId="28" fillId="7" borderId="22" xfId="2" applyNumberFormat="1" applyFont="1" applyFill="1" applyBorder="1" applyAlignment="1" applyProtection="1">
      <alignment vertical="center"/>
      <protection locked="0"/>
    </xf>
    <xf numFmtId="164" fontId="28" fillId="7" borderId="23" xfId="2" applyNumberFormat="1" applyFont="1" applyFill="1" applyBorder="1" applyAlignment="1" applyProtection="1">
      <alignment vertical="center"/>
      <protection locked="0"/>
    </xf>
    <xf numFmtId="164" fontId="28" fillId="7" borderId="12" xfId="2" applyNumberFormat="1" applyFont="1" applyFill="1" applyBorder="1" applyAlignment="1" applyProtection="1">
      <alignment vertical="center"/>
      <protection locked="0"/>
    </xf>
    <xf numFmtId="0" fontId="7" fillId="2" borderId="22" xfId="2" applyFont="1" applyFill="1" applyBorder="1" applyAlignment="1">
      <alignment horizontal="left"/>
    </xf>
    <xf numFmtId="0" fontId="6" fillId="19" borderId="31" xfId="1" applyFont="1" applyFill="1" applyBorder="1" applyAlignment="1" applyProtection="1">
      <alignment vertical="center"/>
    </xf>
    <xf numFmtId="164" fontId="28" fillId="7" borderId="30" xfId="2" applyNumberFormat="1" applyFont="1" applyFill="1" applyBorder="1" applyAlignment="1" applyProtection="1">
      <alignment vertical="center"/>
      <protection locked="0"/>
    </xf>
    <xf numFmtId="164" fontId="28" fillId="7" borderId="31" xfId="2" applyNumberFormat="1" applyFont="1" applyFill="1" applyBorder="1" applyAlignment="1" applyProtection="1">
      <alignment vertical="center"/>
      <protection locked="0"/>
    </xf>
    <xf numFmtId="0" fontId="7" fillId="2" borderId="0" xfId="1" quotePrefix="1" applyFont="1" applyFill="1" applyBorder="1" applyAlignment="1" applyProtection="1">
      <alignment horizontal="center" vertical="center"/>
    </xf>
    <xf numFmtId="0" fontId="6" fillId="2" borderId="0" xfId="1" applyFont="1" applyFill="1" applyBorder="1" applyAlignment="1" applyProtection="1">
      <alignment vertical="center"/>
    </xf>
    <xf numFmtId="0" fontId="13" fillId="2" borderId="0" xfId="1" applyFont="1" applyFill="1" applyBorder="1" applyAlignment="1" applyProtection="1">
      <alignment horizontal="center" vertical="center"/>
    </xf>
    <xf numFmtId="164" fontId="7" fillId="13" borderId="0" xfId="13" applyNumberFormat="1" applyFont="1" applyFill="1" applyBorder="1" applyAlignment="1" applyProtection="1">
      <alignment vertical="center"/>
    </xf>
    <xf numFmtId="164" fontId="7" fillId="2" borderId="0" xfId="13" applyNumberFormat="1" applyFont="1" applyFill="1" applyBorder="1" applyAlignment="1" applyProtection="1">
      <alignment vertical="center"/>
    </xf>
    <xf numFmtId="0" fontId="36" fillId="2" borderId="0" xfId="4" applyFont="1" applyFill="1" applyBorder="1" applyAlignment="1" applyProtection="1">
      <alignment vertical="center" wrapText="1"/>
    </xf>
    <xf numFmtId="0" fontId="8" fillId="2" borderId="0" xfId="4" applyFont="1" applyFill="1" applyBorder="1" applyAlignment="1" applyProtection="1">
      <alignment horizontal="center" vertical="center"/>
    </xf>
    <xf numFmtId="0" fontId="34" fillId="2" borderId="0" xfId="4" applyFont="1" applyFill="1" applyBorder="1" applyAlignment="1" applyProtection="1">
      <alignment horizontal="center" vertical="center"/>
    </xf>
    <xf numFmtId="165" fontId="8" fillId="2" borderId="0" xfId="6" applyNumberFormat="1" applyFont="1" applyFill="1" applyBorder="1" applyAlignment="1" applyProtection="1">
      <alignment vertical="center"/>
    </xf>
    <xf numFmtId="1" fontId="7" fillId="8" borderId="23" xfId="7" applyNumberFormat="1" applyFont="1">
      <alignment horizontal="right" vertical="center" wrapText="1"/>
    </xf>
    <xf numFmtId="0" fontId="28" fillId="2" borderId="0" xfId="4" applyFont="1" applyFill="1" applyBorder="1" applyAlignment="1" applyProtection="1">
      <alignment horizontal="left"/>
    </xf>
    <xf numFmtId="0" fontId="7" fillId="2" borderId="0" xfId="5" applyFont="1" applyFill="1" applyBorder="1" applyAlignment="1" applyProtection="1">
      <alignment vertical="center"/>
    </xf>
    <xf numFmtId="0" fontId="7" fillId="2" borderId="0" xfId="5" applyFont="1" applyFill="1" applyAlignment="1" applyProtection="1">
      <alignment vertical="center"/>
    </xf>
    <xf numFmtId="0" fontId="28" fillId="2" borderId="0" xfId="4" applyFont="1" applyFill="1" applyBorder="1" applyAlignment="1" applyProtection="1">
      <alignment horizontal="left" vertical="center"/>
    </xf>
    <xf numFmtId="0" fontId="20" fillId="2" borderId="0" xfId="5" applyFont="1" applyFill="1" applyAlignment="1" applyProtection="1">
      <alignment vertical="center"/>
    </xf>
    <xf numFmtId="0" fontId="20" fillId="2" borderId="0" xfId="5" applyFont="1" applyFill="1" applyAlignment="1" applyProtection="1">
      <alignment horizontal="left" vertical="center"/>
    </xf>
    <xf numFmtId="0" fontId="20" fillId="2" borderId="0" xfId="5" applyFont="1" applyFill="1" applyBorder="1" applyAlignment="1" applyProtection="1">
      <alignment vertical="center"/>
    </xf>
    <xf numFmtId="0" fontId="8" fillId="2" borderId="0" xfId="4" applyFont="1" applyFill="1" applyBorder="1" applyAlignment="1" applyProtection="1">
      <alignment vertical="top" wrapText="1"/>
    </xf>
    <xf numFmtId="0" fontId="8" fillId="0" borderId="5" xfId="4" applyFont="1" applyFill="1" applyBorder="1" applyAlignment="1" applyProtection="1">
      <alignment horizontal="left" vertical="top" wrapText="1"/>
    </xf>
    <xf numFmtId="0" fontId="20" fillId="13" borderId="0" xfId="8" applyFont="1" applyFill="1" applyAlignment="1"/>
    <xf numFmtId="0" fontId="37" fillId="2" borderId="0" xfId="8" applyFont="1" applyFill="1" applyAlignment="1">
      <alignment vertical="center" wrapText="1"/>
    </xf>
    <xf numFmtId="0" fontId="31" fillId="2" borderId="0" xfId="4" applyFont="1" applyFill="1" applyBorder="1" applyAlignment="1" applyProtection="1">
      <alignment vertical="center"/>
    </xf>
    <xf numFmtId="0" fontId="17" fillId="2" borderId="0" xfId="4" applyNumberFormat="1" applyFont="1" applyFill="1" applyBorder="1" applyAlignment="1">
      <alignment vertical="top" wrapText="1"/>
    </xf>
    <xf numFmtId="0" fontId="8" fillId="0" borderId="37" xfId="4" applyFont="1" applyFill="1" applyBorder="1" applyAlignment="1" applyProtection="1">
      <alignment horizontal="left" vertical="top" wrapText="1"/>
    </xf>
    <xf numFmtId="0" fontId="8" fillId="0" borderId="22" xfId="4" applyFont="1" applyFill="1" applyBorder="1" applyAlignment="1" applyProtection="1">
      <alignment horizontal="left" vertical="top" wrapText="1"/>
    </xf>
    <xf numFmtId="0" fontId="8" fillId="0" borderId="30" xfId="4" applyFont="1" applyFill="1" applyBorder="1" applyAlignment="1" applyProtection="1">
      <alignment horizontal="left" vertical="top" wrapText="1"/>
    </xf>
    <xf numFmtId="0" fontId="8" fillId="0" borderId="21" xfId="4" applyFont="1" applyFill="1" applyBorder="1" applyAlignment="1" applyProtection="1">
      <alignment horizontal="left" vertical="top" wrapText="1"/>
    </xf>
    <xf numFmtId="0" fontId="8" fillId="0" borderId="25" xfId="4" applyFont="1" applyFill="1" applyBorder="1" applyAlignment="1" applyProtection="1">
      <alignment horizontal="left" vertical="top" wrapText="1"/>
    </xf>
    <xf numFmtId="0" fontId="8" fillId="0" borderId="26" xfId="4" applyFont="1" applyFill="1" applyBorder="1" applyAlignment="1" applyProtection="1">
      <alignment horizontal="left" vertical="top" wrapText="1"/>
    </xf>
    <xf numFmtId="0" fontId="8" fillId="0" borderId="21" xfId="4" applyFont="1" applyFill="1" applyBorder="1" applyAlignment="1" applyProtection="1">
      <alignment horizontal="center" vertical="center"/>
    </xf>
    <xf numFmtId="9" fontId="36" fillId="2" borderId="0" xfId="4" applyNumberFormat="1" applyFont="1" applyFill="1" applyBorder="1" applyAlignment="1">
      <alignment vertical="center" wrapText="1"/>
    </xf>
    <xf numFmtId="0" fontId="8" fillId="4" borderId="49" xfId="4" applyFont="1" applyFill="1" applyBorder="1" applyAlignment="1" applyProtection="1">
      <alignment horizontal="left"/>
    </xf>
    <xf numFmtId="9" fontId="36" fillId="4" borderId="28" xfId="4" applyNumberFormat="1" applyFont="1" applyFill="1" applyBorder="1" applyAlignment="1">
      <alignment vertical="center" wrapText="1"/>
    </xf>
    <xf numFmtId="9" fontId="36" fillId="4" borderId="29" xfId="4" applyNumberFormat="1" applyFont="1" applyFill="1" applyBorder="1" applyAlignment="1">
      <alignment vertical="center" wrapText="1"/>
    </xf>
    <xf numFmtId="0" fontId="8" fillId="0" borderId="37" xfId="4" quotePrefix="1" applyFont="1" applyFill="1" applyBorder="1" applyAlignment="1" applyProtection="1">
      <alignment horizontal="center" vertical="top"/>
    </xf>
    <xf numFmtId="9" fontId="17" fillId="2" borderId="0" xfId="4" applyNumberFormat="1" applyFont="1" applyFill="1" applyBorder="1" applyAlignment="1">
      <alignment vertical="top" wrapText="1"/>
    </xf>
    <xf numFmtId="0" fontId="8" fillId="4" borderId="49" xfId="4" applyFont="1" applyFill="1" applyBorder="1" applyAlignment="1" applyProtection="1">
      <alignment horizontal="left" vertical="center"/>
    </xf>
    <xf numFmtId="9" fontId="36" fillId="4" borderId="28" xfId="4" applyNumberFormat="1" applyFont="1" applyFill="1" applyBorder="1" applyAlignment="1">
      <alignment vertical="center"/>
    </xf>
    <xf numFmtId="9" fontId="36" fillId="4" borderId="29" xfId="4" applyNumberFormat="1" applyFont="1" applyFill="1" applyBorder="1" applyAlignment="1">
      <alignment vertical="center"/>
    </xf>
    <xf numFmtId="0" fontId="18" fillId="14" borderId="0" xfId="8" applyFont="1" applyFill="1" applyAlignment="1">
      <alignment horizontal="left" vertical="top"/>
    </xf>
    <xf numFmtId="0" fontId="18" fillId="14" borderId="0" xfId="8" applyFont="1" applyFill="1" applyAlignment="1">
      <alignment horizontal="center" vertical="top" wrapText="1"/>
    </xf>
    <xf numFmtId="0" fontId="38" fillId="3" borderId="0" xfId="8" applyFont="1" applyFill="1" applyAlignment="1">
      <alignment horizontal="left" vertical="top"/>
    </xf>
    <xf numFmtId="0" fontId="12" fillId="4" borderId="9" xfId="1" applyFont="1" applyFill="1" applyBorder="1" applyAlignment="1" applyProtection="1">
      <alignment horizontal="center" vertical="center"/>
    </xf>
    <xf numFmtId="0" fontId="12" fillId="0" borderId="7" xfId="4" applyFont="1" applyFill="1" applyBorder="1" applyAlignment="1" applyProtection="1">
      <alignment horizontal="center" vertical="center" wrapText="1"/>
    </xf>
    <xf numFmtId="0" fontId="12" fillId="4" borderId="10" xfId="1" applyFont="1" applyFill="1" applyBorder="1" applyAlignment="1" applyProtection="1">
      <alignment horizontal="center" vertical="center" wrapText="1"/>
    </xf>
    <xf numFmtId="0" fontId="13" fillId="6" borderId="74" xfId="3" applyFont="1" applyBorder="1" applyAlignment="1" applyProtection="1">
      <alignment horizontal="center" vertical="center"/>
    </xf>
    <xf numFmtId="0" fontId="28" fillId="0" borderId="17" xfId="4" applyFont="1" applyFill="1" applyBorder="1" applyAlignment="1" applyProtection="1">
      <alignment horizontal="center" vertical="center"/>
    </xf>
    <xf numFmtId="0" fontId="28" fillId="0" borderId="22" xfId="4" applyFont="1" applyFill="1" applyBorder="1" applyAlignment="1" applyProtection="1">
      <alignment horizontal="center" vertical="center"/>
    </xf>
    <xf numFmtId="0" fontId="34" fillId="0" borderId="23" xfId="4" applyFont="1" applyFill="1" applyBorder="1" applyAlignment="1" applyProtection="1">
      <alignment horizontal="center" vertical="center"/>
    </xf>
    <xf numFmtId="0" fontId="34" fillId="0" borderId="24" xfId="4" applyFont="1" applyFill="1" applyBorder="1" applyAlignment="1" applyProtection="1">
      <alignment horizontal="center" vertical="center"/>
    </xf>
    <xf numFmtId="0" fontId="36" fillId="18" borderId="23" xfId="4" applyFont="1" applyFill="1" applyBorder="1" applyAlignment="1">
      <alignment vertical="center" wrapText="1"/>
    </xf>
    <xf numFmtId="0" fontId="34" fillId="2" borderId="23" xfId="4" applyFont="1" applyFill="1" applyBorder="1" applyAlignment="1" applyProtection="1">
      <alignment horizontal="center" vertical="center"/>
    </xf>
    <xf numFmtId="164" fontId="28" fillId="2" borderId="12" xfId="1" applyNumberFormat="1" applyFont="1" applyFill="1" applyBorder="1" applyAlignment="1">
      <alignment horizontal="left" vertical="center"/>
    </xf>
    <xf numFmtId="2" fontId="28" fillId="7" borderId="22" xfId="2" applyNumberFormat="1" applyFont="1" applyFill="1" applyBorder="1" applyAlignment="1" applyProtection="1">
      <alignment vertical="center"/>
      <protection locked="0"/>
    </xf>
    <xf numFmtId="2" fontId="28" fillId="7" borderId="23" xfId="2" applyNumberFormat="1" applyFont="1" applyFill="1" applyBorder="1" applyAlignment="1" applyProtection="1">
      <alignment vertical="center"/>
      <protection locked="0"/>
    </xf>
    <xf numFmtId="0" fontId="36" fillId="20" borderId="23" xfId="4" applyFont="1" applyFill="1" applyBorder="1" applyAlignment="1">
      <alignment vertical="center" wrapText="1"/>
    </xf>
    <xf numFmtId="0" fontId="34" fillId="0" borderId="24" xfId="4" applyNumberFormat="1" applyFont="1" applyFill="1" applyBorder="1" applyAlignment="1" applyProtection="1">
      <alignment horizontal="center" vertical="center"/>
    </xf>
    <xf numFmtId="0" fontId="34" fillId="2" borderId="24" xfId="4" applyNumberFormat="1" applyFont="1" applyFill="1" applyBorder="1" applyAlignment="1" applyProtection="1">
      <alignment horizontal="center" vertical="center"/>
    </xf>
    <xf numFmtId="1" fontId="28" fillId="8" borderId="22" xfId="4" applyNumberFormat="1" applyFont="1" applyFill="1" applyBorder="1" applyAlignment="1" applyProtection="1"/>
    <xf numFmtId="1" fontId="28" fillId="8" borderId="23" xfId="4" applyNumberFormat="1" applyFont="1" applyFill="1" applyBorder="1" applyAlignment="1" applyProtection="1"/>
    <xf numFmtId="0" fontId="28" fillId="0" borderId="30" xfId="4" applyFont="1" applyFill="1" applyBorder="1" applyAlignment="1" applyProtection="1">
      <alignment horizontal="center" vertical="center"/>
    </xf>
    <xf numFmtId="0" fontId="36" fillId="18" borderId="31" xfId="4" applyFont="1" applyFill="1" applyBorder="1" applyAlignment="1">
      <alignment vertical="center" wrapText="1"/>
    </xf>
    <xf numFmtId="0" fontId="34" fillId="2" borderId="31" xfId="4" applyFont="1" applyFill="1" applyBorder="1" applyAlignment="1" applyProtection="1">
      <alignment horizontal="center" vertical="center"/>
    </xf>
    <xf numFmtId="0" fontId="34" fillId="0" borderId="31" xfId="4" applyFont="1" applyFill="1" applyBorder="1" applyAlignment="1" applyProtection="1">
      <alignment horizontal="center" vertical="center"/>
    </xf>
    <xf numFmtId="0" fontId="34" fillId="2" borderId="32" xfId="4" applyNumberFormat="1" applyFont="1" applyFill="1" applyBorder="1" applyAlignment="1" applyProtection="1">
      <alignment horizontal="center" vertical="center"/>
    </xf>
    <xf numFmtId="1" fontId="28" fillId="7" borderId="30" xfId="2" applyNumberFormat="1" applyFont="1" applyFill="1" applyBorder="1" applyAlignment="1" applyProtection="1">
      <alignment vertical="center"/>
      <protection locked="0"/>
    </xf>
    <xf numFmtId="1" fontId="28" fillId="7" borderId="31" xfId="2" applyNumberFormat="1" applyFont="1" applyFill="1" applyBorder="1" applyAlignment="1" applyProtection="1">
      <alignment vertical="center"/>
      <protection locked="0"/>
    </xf>
    <xf numFmtId="164" fontId="7" fillId="2" borderId="30" xfId="1" applyNumberFormat="1" applyFont="1" applyFill="1" applyBorder="1" applyAlignment="1">
      <alignment horizontal="left" vertical="center"/>
    </xf>
    <xf numFmtId="164" fontId="7" fillId="2" borderId="27" xfId="1" applyNumberFormat="1" applyFont="1" applyFill="1" applyBorder="1" applyAlignment="1">
      <alignment horizontal="left" vertical="center"/>
    </xf>
    <xf numFmtId="0" fontId="20" fillId="13" borderId="0" xfId="8" applyFont="1" applyFill="1" applyAlignment="1" applyProtection="1"/>
    <xf numFmtId="0" fontId="37" fillId="2" borderId="0" xfId="8" applyFont="1" applyFill="1" applyAlignment="1" applyProtection="1">
      <alignment vertical="center" wrapText="1"/>
    </xf>
    <xf numFmtId="0" fontId="36" fillId="2" borderId="0" xfId="4" applyFont="1" applyFill="1" applyBorder="1" applyAlignment="1">
      <alignment vertical="center" wrapText="1"/>
    </xf>
    <xf numFmtId="167" fontId="7" fillId="8" borderId="23" xfId="7" applyNumberFormat="1" applyFont="1">
      <alignment horizontal="right" vertical="center" wrapText="1"/>
    </xf>
    <xf numFmtId="0" fontId="13" fillId="0" borderId="16" xfId="3" applyFont="1" applyFill="1" applyBorder="1" applyAlignment="1" applyProtection="1">
      <alignment horizontal="center" vertical="center"/>
    </xf>
    <xf numFmtId="0" fontId="13" fillId="0" borderId="0" xfId="3" applyFont="1" applyFill="1" applyBorder="1" applyAlignment="1" applyProtection="1">
      <alignment horizontal="center" vertical="center"/>
    </xf>
    <xf numFmtId="0" fontId="8" fillId="0" borderId="37" xfId="4" applyFont="1" applyFill="1" applyBorder="1" applyAlignment="1" applyProtection="1">
      <alignment horizontal="center" vertical="top"/>
    </xf>
    <xf numFmtId="0" fontId="8" fillId="0" borderId="22" xfId="4" applyFont="1" applyFill="1" applyBorder="1" applyAlignment="1" applyProtection="1">
      <alignment horizontal="center" vertical="top"/>
    </xf>
    <xf numFmtId="0" fontId="8" fillId="0" borderId="38" xfId="4" applyFont="1" applyFill="1" applyBorder="1" applyAlignment="1" applyProtection="1">
      <alignment horizontal="center" vertical="top"/>
    </xf>
    <xf numFmtId="0" fontId="13" fillId="2" borderId="0" xfId="3" applyFont="1" applyFill="1" applyBorder="1" applyAlignment="1" applyProtection="1">
      <alignment horizontal="center" vertical="center"/>
    </xf>
    <xf numFmtId="0" fontId="8" fillId="0" borderId="57" xfId="4" applyFont="1" applyFill="1" applyBorder="1" applyAlignment="1" applyProtection="1">
      <alignment horizontal="center" vertical="top"/>
    </xf>
    <xf numFmtId="0" fontId="18" fillId="3" borderId="0" xfId="1" applyFont="1" applyFill="1" applyBorder="1" applyAlignment="1" applyProtection="1">
      <alignment horizontal="center" vertical="center"/>
    </xf>
    <xf numFmtId="0" fontId="12" fillId="4" borderId="8" xfId="4" applyFont="1" applyFill="1" applyBorder="1" applyAlignment="1" applyProtection="1">
      <alignment horizontal="center" vertical="center" wrapText="1"/>
    </xf>
    <xf numFmtId="0" fontId="12" fillId="4" borderId="8" xfId="4" applyFont="1" applyFill="1" applyBorder="1" applyAlignment="1" applyProtection="1">
      <alignment horizontal="center" vertical="center"/>
    </xf>
    <xf numFmtId="0" fontId="12" fillId="4" borderId="9" xfId="4" applyFont="1" applyFill="1" applyBorder="1" applyAlignment="1" applyProtection="1">
      <alignment horizontal="center" vertical="center"/>
    </xf>
    <xf numFmtId="0" fontId="28" fillId="12" borderId="17" xfId="4" applyFont="1" applyFill="1" applyBorder="1" applyAlignment="1" applyProtection="1">
      <alignment horizontal="center" vertical="center"/>
    </xf>
    <xf numFmtId="0" fontId="17" fillId="21" borderId="18" xfId="4" applyFont="1" applyFill="1" applyBorder="1" applyAlignment="1">
      <alignment vertical="center" wrapText="1"/>
    </xf>
    <xf numFmtId="0" fontId="39" fillId="2" borderId="18" xfId="4" applyFont="1" applyFill="1" applyBorder="1" applyAlignment="1">
      <alignment horizontal="center" vertical="center" wrapText="1"/>
    </xf>
    <xf numFmtId="9" fontId="39" fillId="12" borderId="18" xfId="4" applyNumberFormat="1" applyFont="1" applyFill="1" applyBorder="1" applyAlignment="1">
      <alignment horizontal="center" vertical="center" wrapText="1"/>
    </xf>
    <xf numFmtId="0" fontId="34" fillId="12" borderId="19" xfId="4" applyFont="1" applyFill="1" applyBorder="1" applyAlignment="1" applyProtection="1">
      <alignment horizontal="center" vertical="center"/>
    </xf>
    <xf numFmtId="164" fontId="28" fillId="2" borderId="17" xfId="1" applyNumberFormat="1" applyFont="1" applyFill="1" applyBorder="1" applyAlignment="1">
      <alignment horizontal="center" vertical="center"/>
    </xf>
    <xf numFmtId="0" fontId="7" fillId="0" borderId="13" xfId="0" applyFont="1" applyFill="1" applyBorder="1" applyAlignment="1">
      <alignment vertical="top"/>
    </xf>
    <xf numFmtId="0" fontId="28" fillId="12" borderId="22" xfId="4" applyFont="1" applyFill="1" applyBorder="1" applyAlignment="1" applyProtection="1">
      <alignment horizontal="center" vertical="center"/>
    </xf>
    <xf numFmtId="0" fontId="17" fillId="21" borderId="23" xfId="4" applyFont="1" applyFill="1" applyBorder="1" applyAlignment="1">
      <alignment vertical="center" wrapText="1"/>
    </xf>
    <xf numFmtId="0" fontId="39" fillId="2" borderId="23" xfId="4" applyFont="1" applyFill="1" applyBorder="1" applyAlignment="1">
      <alignment horizontal="center" vertical="center" wrapText="1"/>
    </xf>
    <xf numFmtId="9" fontId="39" fillId="12" borderId="23" xfId="4" applyNumberFormat="1" applyFont="1" applyFill="1" applyBorder="1" applyAlignment="1">
      <alignment horizontal="center" vertical="center" wrapText="1"/>
    </xf>
    <xf numFmtId="0" fontId="34" fillId="12" borderId="24" xfId="4" applyFont="1" applyFill="1" applyBorder="1" applyAlignment="1" applyProtection="1">
      <alignment horizontal="center" vertical="center"/>
    </xf>
    <xf numFmtId="164" fontId="7" fillId="2" borderId="22" xfId="1" applyNumberFormat="1" applyFont="1" applyFill="1" applyBorder="1" applyAlignment="1">
      <alignment vertical="center"/>
    </xf>
    <xf numFmtId="0" fontId="7" fillId="0" borderId="12" xfId="0" applyFont="1" applyFill="1" applyBorder="1" applyAlignment="1">
      <alignment vertical="top"/>
    </xf>
    <xf numFmtId="0" fontId="28" fillId="12" borderId="30" xfId="4" applyFont="1" applyFill="1" applyBorder="1" applyAlignment="1" applyProtection="1">
      <alignment horizontal="center" vertical="center"/>
    </xf>
    <xf numFmtId="0" fontId="17" fillId="20" borderId="31" xfId="4" applyFont="1" applyFill="1" applyBorder="1" applyAlignment="1">
      <alignment vertical="center" wrapText="1"/>
    </xf>
    <xf numFmtId="0" fontId="39" fillId="2" borderId="31" xfId="4" applyFont="1" applyFill="1" applyBorder="1" applyAlignment="1">
      <alignment horizontal="center" vertical="center" wrapText="1"/>
    </xf>
    <xf numFmtId="9" fontId="39" fillId="12" borderId="31" xfId="4" applyNumberFormat="1" applyFont="1" applyFill="1" applyBorder="1" applyAlignment="1">
      <alignment horizontal="center" vertical="center" wrapText="1"/>
    </xf>
    <xf numFmtId="0" fontId="34" fillId="12" borderId="32" xfId="4" applyFont="1" applyFill="1" applyBorder="1" applyAlignment="1" applyProtection="1">
      <alignment horizontal="center" vertical="center"/>
    </xf>
    <xf numFmtId="164" fontId="7" fillId="2" borderId="30" xfId="1" applyNumberFormat="1" applyFont="1" applyFill="1" applyBorder="1" applyAlignment="1">
      <alignment vertical="center"/>
    </xf>
    <xf numFmtId="0" fontId="7" fillId="0" borderId="27" xfId="0" applyFont="1" applyFill="1" applyBorder="1" applyAlignment="1">
      <alignment vertical="top"/>
    </xf>
    <xf numFmtId="164" fontId="7" fillId="2" borderId="0" xfId="1" applyNumberFormat="1" applyFont="1" applyFill="1" applyBorder="1" applyAlignment="1">
      <alignment vertical="center"/>
    </xf>
    <xf numFmtId="0" fontId="7" fillId="0" borderId="0" xfId="0" applyFont="1" applyFill="1" applyBorder="1" applyAlignment="1">
      <alignment vertical="top"/>
    </xf>
    <xf numFmtId="0" fontId="17" fillId="20" borderId="18" xfId="4" applyFont="1" applyFill="1" applyBorder="1" applyAlignment="1">
      <alignment vertical="center" wrapText="1"/>
    </xf>
    <xf numFmtId="164" fontId="7" fillId="2" borderId="17" xfId="1" applyNumberFormat="1" applyFont="1" applyFill="1" applyBorder="1" applyAlignment="1">
      <alignment vertical="center"/>
    </xf>
    <xf numFmtId="0" fontId="28" fillId="2" borderId="0" xfId="4" applyFont="1" applyFill="1" applyBorder="1" applyAlignment="1" applyProtection="1">
      <alignment horizontal="center" vertical="center"/>
    </xf>
    <xf numFmtId="0" fontId="17" fillId="2" borderId="0" xfId="4" applyFont="1" applyFill="1" applyBorder="1" applyAlignment="1">
      <alignment vertical="center" wrapText="1"/>
    </xf>
    <xf numFmtId="0" fontId="17" fillId="2" borderId="0" xfId="4" applyFont="1" applyFill="1" applyBorder="1" applyAlignment="1">
      <alignment horizontal="center" vertical="center" wrapText="1"/>
    </xf>
    <xf numFmtId="9" fontId="39" fillId="2" borderId="0" xfId="4" applyNumberFormat="1" applyFont="1" applyFill="1" applyBorder="1" applyAlignment="1">
      <alignment horizontal="center" vertical="center" wrapText="1"/>
    </xf>
    <xf numFmtId="164" fontId="8" fillId="13" borderId="0" xfId="9" applyNumberFormat="1" applyFont="1" applyFill="1" applyBorder="1" applyAlignment="1" applyProtection="1">
      <alignment vertical="center"/>
    </xf>
    <xf numFmtId="164" fontId="8" fillId="2" borderId="0" xfId="9" applyNumberFormat="1" applyFont="1" applyFill="1" applyBorder="1" applyAlignment="1" applyProtection="1">
      <alignment vertical="center"/>
    </xf>
    <xf numFmtId="0" fontId="20" fillId="4" borderId="0" xfId="0" applyFont="1" applyFill="1" applyBorder="1" applyAlignment="1">
      <alignment vertical="top"/>
    </xf>
    <xf numFmtId="0" fontId="31" fillId="2" borderId="0" xfId="1" applyNumberFormat="1" applyFont="1" applyFill="1" applyBorder="1" applyAlignment="1" applyProtection="1">
      <alignment horizontal="left" vertical="center"/>
    </xf>
    <xf numFmtId="0" fontId="8" fillId="2" borderId="0" xfId="4" applyFont="1" applyFill="1" applyBorder="1" applyAlignment="1" applyProtection="1">
      <alignment horizontal="left" vertical="top" wrapText="1"/>
    </xf>
    <xf numFmtId="0" fontId="28" fillId="2" borderId="0" xfId="4" applyFont="1" applyFill="1" applyBorder="1" applyProtection="1"/>
    <xf numFmtId="0" fontId="28" fillId="2" borderId="0" xfId="4" applyFont="1" applyFill="1" applyAlignment="1" applyProtection="1">
      <alignment horizontal="left"/>
    </xf>
    <xf numFmtId="0" fontId="28" fillId="2" borderId="0" xfId="4" applyFont="1" applyFill="1" applyAlignment="1" applyProtection="1">
      <alignment horizontal="center"/>
    </xf>
    <xf numFmtId="9" fontId="36" fillId="2" borderId="0" xfId="4" applyNumberFormat="1" applyFont="1" applyFill="1" applyBorder="1" applyAlignment="1">
      <alignment horizontal="left" vertical="top" wrapText="1"/>
    </xf>
    <xf numFmtId="9" fontId="17" fillId="2" borderId="0" xfId="4" applyNumberFormat="1" applyFont="1" applyFill="1" applyBorder="1" applyAlignment="1">
      <alignment horizontal="left" vertical="top" wrapText="1"/>
    </xf>
    <xf numFmtId="0" fontId="6" fillId="0" borderId="30" xfId="8" applyFont="1" applyBorder="1" applyAlignment="1">
      <alignment horizontal="center" vertical="top"/>
    </xf>
    <xf numFmtId="0" fontId="20" fillId="2" borderId="0" xfId="0" applyFont="1" applyFill="1" applyBorder="1" applyAlignment="1">
      <alignment horizontal="center" vertical="top"/>
    </xf>
    <xf numFmtId="0" fontId="20" fillId="2" borderId="4" xfId="1" applyFont="1" applyFill="1" applyBorder="1" applyAlignment="1" applyProtection="1">
      <alignment vertical="center"/>
    </xf>
    <xf numFmtId="0" fontId="20" fillId="2" borderId="5" xfId="1" applyFont="1" applyFill="1" applyBorder="1" applyAlignment="1" applyProtection="1">
      <alignment vertical="center"/>
    </xf>
    <xf numFmtId="0" fontId="20" fillId="2" borderId="6" xfId="1" applyFont="1" applyFill="1" applyBorder="1" applyAlignment="1" applyProtection="1">
      <alignment vertical="center"/>
    </xf>
    <xf numFmtId="0" fontId="7" fillId="5" borderId="0" xfId="1" applyFont="1" applyFill="1" applyAlignment="1" applyProtection="1">
      <alignment horizontal="center" vertical="center" wrapText="1"/>
    </xf>
    <xf numFmtId="0" fontId="12" fillId="2" borderId="43" xfId="1" applyFont="1" applyFill="1" applyBorder="1" applyAlignment="1">
      <alignment horizontal="center" vertical="center" wrapText="1"/>
    </xf>
    <xf numFmtId="0" fontId="12" fillId="4" borderId="7" xfId="1" applyFont="1" applyFill="1" applyBorder="1" applyAlignment="1" applyProtection="1">
      <alignment horizontal="center" vertical="center" wrapText="1"/>
    </xf>
    <xf numFmtId="0" fontId="12" fillId="4" borderId="11" xfId="1" applyFont="1" applyFill="1" applyBorder="1" applyAlignment="1" applyProtection="1">
      <alignment horizontal="center" vertical="center" wrapText="1"/>
    </xf>
    <xf numFmtId="0" fontId="13" fillId="2" borderId="0" xfId="1" applyFont="1" applyFill="1" applyAlignment="1" applyProtection="1">
      <alignment horizontal="center" vertical="center" wrapText="1"/>
    </xf>
    <xf numFmtId="0" fontId="13" fillId="2" borderId="0" xfId="1" applyFont="1" applyFill="1" applyAlignment="1" applyProtection="1">
      <alignment vertical="center"/>
    </xf>
    <xf numFmtId="0" fontId="7" fillId="2" borderId="0" xfId="1" applyFont="1" applyFill="1" applyAlignment="1" applyProtection="1">
      <alignment horizontal="left" vertical="center"/>
    </xf>
    <xf numFmtId="0" fontId="12" fillId="2" borderId="0" xfId="1" applyFont="1" applyFill="1" applyBorder="1" applyAlignment="1" applyProtection="1">
      <alignment vertical="center"/>
    </xf>
    <xf numFmtId="164" fontId="7" fillId="8" borderId="13" xfId="1" applyNumberFormat="1" applyFont="1" applyFill="1" applyBorder="1" applyAlignment="1" applyProtection="1">
      <alignment vertical="center"/>
    </xf>
    <xf numFmtId="164" fontId="28" fillId="7" borderId="17" xfId="2" applyNumberFormat="1" applyFont="1" applyFill="1" applyBorder="1" applyAlignment="1" applyProtection="1">
      <alignment horizontal="right" vertical="center"/>
      <protection locked="0"/>
    </xf>
    <xf numFmtId="164" fontId="28" fillId="7" borderId="18" xfId="2" applyNumberFormat="1" applyFont="1" applyFill="1" applyBorder="1" applyAlignment="1" applyProtection="1">
      <alignment horizontal="right" vertical="center"/>
      <protection locked="0"/>
    </xf>
    <xf numFmtId="164" fontId="33" fillId="2" borderId="17" xfId="1" applyNumberFormat="1" applyFont="1" applyFill="1" applyBorder="1" applyAlignment="1">
      <alignment horizontal="center" vertical="center"/>
    </xf>
    <xf numFmtId="0" fontId="7" fillId="2" borderId="0" xfId="1" applyFont="1" applyFill="1" applyBorder="1" applyAlignment="1" applyProtection="1">
      <alignment horizontal="center" vertical="center"/>
    </xf>
    <xf numFmtId="0" fontId="6" fillId="20" borderId="23" xfId="1" applyFont="1" applyFill="1" applyBorder="1" applyAlignment="1" applyProtection="1">
      <alignment vertical="center"/>
    </xf>
    <xf numFmtId="164" fontId="7" fillId="8" borderId="12" xfId="1" applyNumberFormat="1" applyFont="1" applyFill="1" applyBorder="1" applyAlignment="1" applyProtection="1">
      <alignment vertical="center"/>
    </xf>
    <xf numFmtId="164" fontId="28" fillId="7" borderId="23" xfId="2" applyNumberFormat="1" applyFont="1" applyFill="1" applyBorder="1" applyAlignment="1" applyProtection="1">
      <alignment horizontal="right" vertical="center"/>
      <protection locked="0"/>
    </xf>
    <xf numFmtId="0" fontId="7" fillId="5" borderId="0" xfId="1" applyFont="1" applyFill="1" applyBorder="1" applyAlignment="1" applyProtection="1">
      <alignment horizontal="center" vertical="center"/>
    </xf>
    <xf numFmtId="0" fontId="34" fillId="2" borderId="28" xfId="1" applyFont="1" applyFill="1" applyBorder="1" applyAlignment="1" applyProtection="1">
      <alignment horizontal="center" vertical="center"/>
    </xf>
    <xf numFmtId="164" fontId="7" fillId="2" borderId="65" xfId="1" applyNumberFormat="1" applyFont="1" applyFill="1" applyBorder="1" applyAlignment="1" applyProtection="1">
      <alignment vertical="center"/>
    </xf>
    <xf numFmtId="164" fontId="7" fillId="2" borderId="28" xfId="1" applyNumberFormat="1" applyFont="1" applyFill="1" applyBorder="1" applyAlignment="1" applyProtection="1">
      <alignment vertical="center"/>
    </xf>
    <xf numFmtId="164" fontId="7" fillId="2" borderId="28" xfId="1" applyNumberFormat="1" applyFont="1" applyFill="1" applyBorder="1" applyAlignment="1" applyProtection="1">
      <alignment horizontal="right" vertical="center"/>
    </xf>
    <xf numFmtId="0" fontId="7" fillId="2" borderId="0" xfId="0" applyFont="1" applyFill="1" applyBorder="1" applyAlignment="1">
      <alignment vertical="top"/>
    </xf>
    <xf numFmtId="0" fontId="8" fillId="19" borderId="23" xfId="1" applyFont="1" applyFill="1" applyBorder="1" applyAlignment="1" applyProtection="1">
      <alignment vertical="center"/>
    </xf>
    <xf numFmtId="0" fontId="34" fillId="0" borderId="23" xfId="1" applyFont="1" applyFill="1" applyBorder="1" applyAlignment="1" applyProtection="1">
      <alignment horizontal="center" vertical="center"/>
    </xf>
    <xf numFmtId="164" fontId="28" fillId="7" borderId="22" xfId="2" applyNumberFormat="1" applyFont="1" applyFill="1" applyBorder="1" applyAlignment="1" applyProtection="1">
      <alignment horizontal="right" vertical="center"/>
      <protection locked="0"/>
    </xf>
    <xf numFmtId="0" fontId="6" fillId="19" borderId="23" xfId="1" applyFont="1" applyFill="1" applyBorder="1" applyAlignment="1" applyProtection="1">
      <alignment vertical="center"/>
    </xf>
    <xf numFmtId="0" fontId="7" fillId="2" borderId="22" xfId="1" applyFont="1" applyFill="1" applyBorder="1" applyAlignment="1" applyProtection="1">
      <alignment vertical="center"/>
    </xf>
    <xf numFmtId="0" fontId="6" fillId="20" borderId="31" xfId="1" applyFont="1" applyFill="1" applyBorder="1" applyAlignment="1" applyProtection="1">
      <alignment vertical="center"/>
    </xf>
    <xf numFmtId="164" fontId="28" fillId="8" borderId="30" xfId="4" applyNumberFormat="1" applyFont="1" applyFill="1" applyBorder="1" applyAlignment="1" applyProtection="1">
      <alignment vertical="center"/>
    </xf>
    <xf numFmtId="164" fontId="28" fillId="8" borderId="31" xfId="4" applyNumberFormat="1" applyFont="1" applyFill="1" applyBorder="1" applyAlignment="1" applyProtection="1">
      <alignment vertical="center"/>
    </xf>
    <xf numFmtId="164" fontId="7" fillId="8" borderId="27" xfId="1" applyNumberFormat="1" applyFont="1" applyFill="1" applyBorder="1" applyAlignment="1" applyProtection="1">
      <alignment vertical="center"/>
    </xf>
    <xf numFmtId="0" fontId="7" fillId="0" borderId="30" xfId="1" applyFont="1" applyFill="1" applyBorder="1" applyAlignment="1" applyProtection="1">
      <alignment vertical="center"/>
    </xf>
    <xf numFmtId="0" fontId="7" fillId="2" borderId="0" xfId="1" applyFont="1" applyFill="1" applyAlignment="1" applyProtection="1">
      <alignment vertical="center"/>
    </xf>
    <xf numFmtId="0" fontId="7" fillId="2" borderId="30" xfId="1" applyFont="1" applyFill="1" applyBorder="1" applyAlignment="1" applyProtection="1">
      <alignment vertical="center"/>
    </xf>
    <xf numFmtId="164" fontId="7" fillId="8" borderId="25" xfId="1" applyNumberFormat="1" applyFont="1" applyFill="1" applyBorder="1" applyAlignment="1" applyProtection="1">
      <alignment vertical="center"/>
    </xf>
    <xf numFmtId="164" fontId="7" fillId="8" borderId="23" xfId="1" applyNumberFormat="1" applyFont="1" applyFill="1" applyBorder="1" applyAlignment="1" applyProtection="1">
      <alignment vertical="center"/>
    </xf>
    <xf numFmtId="0" fontId="7" fillId="2" borderId="22" xfId="1" applyFont="1" applyFill="1" applyBorder="1" applyProtection="1"/>
    <xf numFmtId="0" fontId="13" fillId="0" borderId="24" xfId="1" applyFont="1" applyBorder="1" applyAlignment="1" applyProtection="1">
      <alignment horizontal="center" vertical="center"/>
    </xf>
    <xf numFmtId="0" fontId="34" fillId="0" borderId="27" xfId="1" applyFont="1" applyBorder="1" applyAlignment="1" applyProtection="1">
      <alignment horizontal="center" vertical="center"/>
    </xf>
    <xf numFmtId="164" fontId="7" fillId="8" borderId="26" xfId="1" applyNumberFormat="1" applyFont="1" applyFill="1" applyBorder="1" applyAlignment="1" applyProtection="1">
      <alignment vertical="center"/>
    </xf>
    <xf numFmtId="0" fontId="7" fillId="2" borderId="30" xfId="1" applyFont="1" applyFill="1" applyBorder="1" applyProtection="1"/>
    <xf numFmtId="0" fontId="7" fillId="2" borderId="0" xfId="1" applyFont="1" applyFill="1" applyAlignment="1">
      <alignment vertical="center"/>
    </xf>
    <xf numFmtId="0" fontId="13" fillId="0" borderId="19" xfId="1" applyFont="1" applyBorder="1" applyAlignment="1" applyProtection="1">
      <alignment horizontal="center" vertical="center"/>
    </xf>
    <xf numFmtId="164" fontId="7" fillId="8" borderId="75" xfId="1" applyNumberFormat="1" applyFont="1" applyFill="1" applyBorder="1" applyAlignment="1" applyProtection="1">
      <alignment vertical="center"/>
    </xf>
    <xf numFmtId="164" fontId="7" fillId="8" borderId="76" xfId="1" applyNumberFormat="1" applyFont="1" applyFill="1" applyBorder="1" applyAlignment="1" applyProtection="1">
      <alignment vertical="center"/>
    </xf>
    <xf numFmtId="0" fontId="13" fillId="0" borderId="32" xfId="1" applyFont="1" applyBorder="1" applyAlignment="1" applyProtection="1">
      <alignment horizontal="center" vertical="center"/>
    </xf>
    <xf numFmtId="164" fontId="7" fillId="8" borderId="30" xfId="1" applyNumberFormat="1" applyFont="1" applyFill="1" applyBorder="1" applyAlignment="1" applyProtection="1">
      <alignment vertical="center"/>
    </xf>
    <xf numFmtId="164" fontId="7" fillId="8" borderId="31" xfId="1" applyNumberFormat="1" applyFont="1" applyFill="1" applyBorder="1" applyAlignment="1" applyProtection="1">
      <alignment vertical="center"/>
    </xf>
    <xf numFmtId="164" fontId="7" fillId="8" borderId="77" xfId="1" applyNumberFormat="1" applyFont="1" applyFill="1" applyBorder="1" applyAlignment="1" applyProtection="1">
      <alignment vertical="center"/>
    </xf>
    <xf numFmtId="0" fontId="7" fillId="2" borderId="47" xfId="1" applyFont="1" applyFill="1" applyBorder="1" applyAlignment="1" applyProtection="1">
      <alignment horizontal="center" vertical="center"/>
    </xf>
    <xf numFmtId="0" fontId="6" fillId="2" borderId="47" xfId="1" applyFont="1" applyFill="1" applyBorder="1" applyAlignment="1" applyProtection="1">
      <alignment vertical="center"/>
    </xf>
    <xf numFmtId="0" fontId="12" fillId="4" borderId="11" xfId="1" applyFont="1" applyFill="1" applyBorder="1" applyAlignment="1" applyProtection="1">
      <alignment vertical="center"/>
    </xf>
    <xf numFmtId="0" fontId="7" fillId="0" borderId="21" xfId="1" applyFont="1" applyBorder="1" applyAlignment="1" applyProtection="1">
      <alignment horizontal="center" vertical="center"/>
    </xf>
    <xf numFmtId="0" fontId="8" fillId="20" borderId="18" xfId="2" applyNumberFormat="1" applyFont="1" applyFill="1" applyBorder="1" applyAlignment="1" applyProtection="1">
      <alignment horizontal="left" vertical="center"/>
      <protection locked="0"/>
    </xf>
    <xf numFmtId="164" fontId="13" fillId="2" borderId="18" xfId="1" applyNumberFormat="1" applyFont="1" applyFill="1" applyBorder="1" applyAlignment="1" applyProtection="1">
      <alignment horizontal="center" vertical="center"/>
    </xf>
    <xf numFmtId="164" fontId="7" fillId="8" borderId="78" xfId="1" applyNumberFormat="1" applyFont="1" applyFill="1" applyBorder="1" applyAlignment="1" applyProtection="1">
      <alignment vertical="center"/>
    </xf>
    <xf numFmtId="0" fontId="13" fillId="6" borderId="16" xfId="3" applyFont="1" applyBorder="1" applyAlignment="1" applyProtection="1">
      <alignment horizontal="center" vertical="center" wrapText="1"/>
    </xf>
    <xf numFmtId="0" fontId="20" fillId="5" borderId="0" xfId="1" applyFont="1" applyFill="1" applyAlignment="1" applyProtection="1">
      <alignment horizontal="center" vertical="center"/>
    </xf>
    <xf numFmtId="0" fontId="7" fillId="0" borderId="25" xfId="1" applyFont="1" applyBorder="1" applyAlignment="1" applyProtection="1">
      <alignment horizontal="center" vertical="center"/>
    </xf>
    <xf numFmtId="0" fontId="8" fillId="20" borderId="23" xfId="2" applyNumberFormat="1" applyFont="1" applyFill="1" applyBorder="1" applyAlignment="1" applyProtection="1">
      <alignment horizontal="left" vertical="center"/>
      <protection locked="0"/>
    </xf>
    <xf numFmtId="164" fontId="13" fillId="2" borderId="23" xfId="1" applyNumberFormat="1" applyFont="1" applyFill="1" applyBorder="1" applyAlignment="1" applyProtection="1">
      <alignment horizontal="center" vertical="center"/>
    </xf>
    <xf numFmtId="164" fontId="7" fillId="8" borderId="79" xfId="1" applyNumberFormat="1" applyFont="1" applyFill="1" applyBorder="1" applyAlignment="1" applyProtection="1">
      <alignment vertical="center"/>
    </xf>
    <xf numFmtId="0" fontId="7" fillId="0" borderId="49" xfId="1" applyFont="1" applyBorder="1" applyAlignment="1" applyProtection="1">
      <alignment horizontal="center" vertical="center"/>
    </xf>
    <xf numFmtId="0" fontId="7" fillId="0" borderId="37" xfId="1" applyFont="1" applyBorder="1" applyAlignment="1" applyProtection="1">
      <alignment horizontal="center" vertical="center"/>
    </xf>
    <xf numFmtId="0" fontId="13" fillId="2" borderId="31" xfId="1" applyFont="1" applyFill="1" applyBorder="1" applyAlignment="1" applyProtection="1">
      <alignment horizontal="center" vertical="center"/>
    </xf>
    <xf numFmtId="164" fontId="7" fillId="9" borderId="30" xfId="1" applyNumberFormat="1" applyFont="1" applyFill="1" applyBorder="1" applyAlignment="1" applyProtection="1">
      <alignment vertical="center"/>
    </xf>
    <xf numFmtId="164" fontId="7" fillId="9" borderId="31" xfId="1" applyNumberFormat="1" applyFont="1" applyFill="1" applyBorder="1" applyAlignment="1" applyProtection="1">
      <alignment vertical="center"/>
    </xf>
    <xf numFmtId="164" fontId="7" fillId="9" borderId="80" xfId="1" applyNumberFormat="1" applyFont="1" applyFill="1" applyBorder="1" applyAlignment="1" applyProtection="1">
      <alignment vertical="center"/>
    </xf>
    <xf numFmtId="0" fontId="7" fillId="0" borderId="7" xfId="1" applyFont="1" applyBorder="1" applyAlignment="1" applyProtection="1">
      <alignment horizontal="center" vertical="center"/>
    </xf>
    <xf numFmtId="0" fontId="6" fillId="20" borderId="8" xfId="1" applyFont="1" applyFill="1" applyBorder="1" applyAlignment="1" applyProtection="1">
      <alignment vertical="center"/>
    </xf>
    <xf numFmtId="0" fontId="13" fillId="0" borderId="8" xfId="1" applyFont="1" applyBorder="1" applyAlignment="1" applyProtection="1">
      <alignment horizontal="center" vertical="center"/>
    </xf>
    <xf numFmtId="0" fontId="13" fillId="0" borderId="11" xfId="1" applyFont="1" applyBorder="1" applyAlignment="1" applyProtection="1">
      <alignment horizontal="center" vertical="center"/>
    </xf>
    <xf numFmtId="164" fontId="7" fillId="9" borderId="7" xfId="1" applyNumberFormat="1" applyFont="1" applyFill="1" applyBorder="1" applyAlignment="1" applyProtection="1">
      <alignment vertical="center"/>
    </xf>
    <xf numFmtId="164" fontId="7" fillId="9" borderId="8" xfId="1" applyNumberFormat="1" applyFont="1" applyFill="1" applyBorder="1" applyAlignment="1" applyProtection="1">
      <alignment vertical="center"/>
    </xf>
    <xf numFmtId="0" fontId="7" fillId="2" borderId="7" xfId="1" applyFont="1" applyFill="1" applyBorder="1" applyProtection="1"/>
    <xf numFmtId="0" fontId="7" fillId="2" borderId="11" xfId="0" applyFont="1" applyFill="1" applyBorder="1" applyAlignment="1">
      <alignment vertical="top"/>
    </xf>
    <xf numFmtId="0" fontId="20" fillId="2" borderId="0" xfId="12" applyFont="1" applyFill="1" applyProtection="1"/>
    <xf numFmtId="0" fontId="7" fillId="2" borderId="0" xfId="1" applyFont="1" applyFill="1" applyBorder="1" applyAlignment="1">
      <alignment vertical="center"/>
    </xf>
    <xf numFmtId="0" fontId="6" fillId="2" borderId="0" xfId="1" applyFont="1" applyFill="1" applyBorder="1" applyAlignment="1">
      <alignment horizontal="center" vertical="center"/>
    </xf>
    <xf numFmtId="0" fontId="12" fillId="2" borderId="0" xfId="4" applyFont="1" applyFill="1" applyBorder="1" applyAlignment="1" applyProtection="1">
      <alignment horizontal="left" vertical="center"/>
    </xf>
    <xf numFmtId="0" fontId="12" fillId="2" borderId="0" xfId="4" applyFont="1" applyFill="1" applyBorder="1" applyAlignment="1" applyProtection="1">
      <alignment horizontal="center" vertical="center"/>
    </xf>
    <xf numFmtId="0" fontId="12" fillId="2" borderId="0" xfId="4" applyFont="1" applyFill="1" applyBorder="1" applyAlignment="1" applyProtection="1">
      <alignment vertical="center"/>
    </xf>
    <xf numFmtId="0" fontId="8" fillId="2" borderId="0" xfId="1" applyFont="1" applyFill="1" applyBorder="1" applyAlignment="1">
      <alignment vertical="top" wrapText="1"/>
    </xf>
    <xf numFmtId="0" fontId="8" fillId="4" borderId="25" xfId="4" applyFont="1" applyFill="1" applyBorder="1" applyAlignment="1" applyProtection="1">
      <alignment horizontal="center" vertical="top"/>
    </xf>
    <xf numFmtId="0" fontId="8" fillId="4" borderId="28" xfId="4" applyFont="1" applyFill="1" applyBorder="1" applyAlignment="1" applyProtection="1">
      <alignment horizontal="left" vertical="top"/>
    </xf>
    <xf numFmtId="0" fontId="8" fillId="4" borderId="29" xfId="4" applyFont="1" applyFill="1" applyBorder="1" applyAlignment="1" applyProtection="1">
      <alignment horizontal="left" vertical="top"/>
    </xf>
    <xf numFmtId="0" fontId="8" fillId="0" borderId="22" xfId="4" applyNumberFormat="1" applyFont="1" applyFill="1" applyBorder="1" applyAlignment="1" applyProtection="1">
      <alignment horizontal="center" vertical="top"/>
    </xf>
    <xf numFmtId="0" fontId="8" fillId="0" borderId="30" xfId="4" applyNumberFormat="1" applyFont="1" applyFill="1" applyBorder="1" applyAlignment="1" applyProtection="1">
      <alignment horizontal="center" vertical="top"/>
    </xf>
    <xf numFmtId="0" fontId="20" fillId="2" borderId="2" xfId="0" applyFont="1" applyFill="1" applyBorder="1" applyAlignment="1">
      <alignment vertical="center" wrapText="1"/>
    </xf>
    <xf numFmtId="0" fontId="20" fillId="2" borderId="3" xfId="0" applyFont="1" applyFill="1" applyBorder="1" applyAlignment="1">
      <alignment vertical="center" wrapText="1"/>
    </xf>
    <xf numFmtId="0" fontId="8" fillId="3" borderId="0" xfId="4" applyFont="1" applyFill="1" applyAlignment="1" applyProtection="1">
      <alignment vertical="center"/>
    </xf>
    <xf numFmtId="0" fontId="6" fillId="2" borderId="0" xfId="1" applyFont="1" applyFill="1" applyAlignment="1" applyProtection="1">
      <alignment vertical="center"/>
    </xf>
    <xf numFmtId="0" fontId="8" fillId="2" borderId="0" xfId="4" applyFont="1" applyFill="1" applyBorder="1" applyAlignment="1" applyProtection="1">
      <alignment vertical="center"/>
    </xf>
    <xf numFmtId="0" fontId="12" fillId="4" borderId="7" xfId="4" applyFont="1" applyFill="1" applyBorder="1" applyAlignment="1" applyProtection="1">
      <alignment horizontal="left" vertical="center"/>
    </xf>
    <xf numFmtId="0" fontId="12" fillId="4" borderId="8" xfId="4" applyFont="1" applyFill="1" applyBorder="1" applyAlignment="1" applyProtection="1">
      <alignment horizontal="left" vertical="center"/>
    </xf>
    <xf numFmtId="0" fontId="8" fillId="2" borderId="0" xfId="4" applyFont="1" applyFill="1" applyAlignment="1" applyProtection="1">
      <alignment horizontal="center" vertical="center"/>
    </xf>
    <xf numFmtId="0" fontId="34" fillId="2" borderId="0" xfId="4" applyFont="1" applyFill="1" applyAlignment="1" applyProtection="1">
      <alignment vertical="center"/>
    </xf>
    <xf numFmtId="9" fontId="39" fillId="0" borderId="18" xfId="4" applyNumberFormat="1" applyFont="1" applyFill="1" applyBorder="1" applyAlignment="1">
      <alignment horizontal="center" vertical="center" wrapText="1"/>
    </xf>
    <xf numFmtId="0" fontId="34" fillId="0" borderId="13" xfId="4" applyFont="1" applyFill="1" applyBorder="1" applyAlignment="1" applyProtection="1">
      <alignment horizontal="center" vertical="center"/>
    </xf>
    <xf numFmtId="3" fontId="28" fillId="7" borderId="18" xfId="6" applyNumberFormat="1" applyFont="1" applyFill="1" applyBorder="1" applyAlignment="1" applyProtection="1">
      <alignment horizontal="right" vertical="center"/>
      <protection locked="0"/>
    </xf>
    <xf numFmtId="164" fontId="33" fillId="2" borderId="13" xfId="1" applyNumberFormat="1" applyFont="1" applyFill="1" applyBorder="1" applyAlignment="1">
      <alignment horizontal="left" vertical="center"/>
    </xf>
    <xf numFmtId="164" fontId="33" fillId="2" borderId="0" xfId="1" applyNumberFormat="1" applyFont="1" applyFill="1" applyBorder="1" applyAlignment="1">
      <alignment horizontal="left" vertical="center"/>
    </xf>
    <xf numFmtId="3" fontId="28" fillId="5" borderId="0" xfId="6" applyNumberFormat="1" applyFont="1" applyFill="1" applyBorder="1" applyAlignment="1" applyProtection="1">
      <alignment horizontal="right" vertical="center"/>
    </xf>
    <xf numFmtId="0" fontId="40" fillId="2" borderId="0" xfId="0" applyFont="1" applyFill="1" applyBorder="1" applyAlignment="1">
      <alignment vertical="top"/>
    </xf>
    <xf numFmtId="0" fontId="17" fillId="20" borderId="23" xfId="4" applyFont="1" applyFill="1" applyBorder="1" applyAlignment="1">
      <alignment vertical="center" wrapText="1"/>
    </xf>
    <xf numFmtId="9" fontId="39" fillId="0" borderId="23" xfId="4" applyNumberFormat="1" applyFont="1" applyFill="1" applyBorder="1" applyAlignment="1">
      <alignment horizontal="center" vertical="center" wrapText="1"/>
    </xf>
    <xf numFmtId="0" fontId="34" fillId="0" borderId="12" xfId="4" applyFont="1" applyFill="1" applyBorder="1" applyAlignment="1" applyProtection="1">
      <alignment horizontal="center" vertical="center"/>
    </xf>
    <xf numFmtId="3" fontId="28" fillId="7" borderId="23" xfId="6" applyNumberFormat="1" applyFont="1" applyFill="1" applyBorder="1" applyAlignment="1" applyProtection="1">
      <alignment horizontal="right" vertical="center"/>
      <protection locked="0"/>
    </xf>
    <xf numFmtId="164" fontId="7" fillId="2" borderId="0" xfId="1" applyNumberFormat="1" applyFont="1" applyFill="1" applyBorder="1" applyAlignment="1">
      <alignment horizontal="left" vertical="center"/>
    </xf>
    <xf numFmtId="168" fontId="28" fillId="5" borderId="0" xfId="6" applyNumberFormat="1" applyFont="1" applyFill="1" applyBorder="1" applyAlignment="1" applyProtection="1">
      <alignment horizontal="right" vertical="center"/>
    </xf>
    <xf numFmtId="168" fontId="28" fillId="2" borderId="0" xfId="6" applyNumberFormat="1" applyFont="1" applyFill="1" applyBorder="1" applyAlignment="1" applyProtection="1">
      <alignment horizontal="right" vertical="center"/>
      <protection locked="0"/>
    </xf>
    <xf numFmtId="0" fontId="17" fillId="18" borderId="23" xfId="4" applyFont="1" applyFill="1" applyBorder="1" applyAlignment="1">
      <alignment vertical="center" wrapText="1"/>
    </xf>
    <xf numFmtId="166" fontId="28" fillId="7" borderId="23" xfId="6" applyNumberFormat="1" applyFont="1" applyFill="1" applyBorder="1" applyAlignment="1" applyProtection="1">
      <alignment horizontal="right" vertical="center"/>
      <protection locked="0"/>
    </xf>
    <xf numFmtId="4" fontId="28" fillId="7" borderId="23" xfId="6" applyNumberFormat="1" applyFont="1" applyFill="1" applyBorder="1" applyAlignment="1" applyProtection="1">
      <alignment horizontal="right" vertical="center"/>
      <protection locked="0"/>
    </xf>
    <xf numFmtId="10" fontId="28" fillId="7" borderId="23" xfId="6" applyNumberFormat="1" applyFont="1" applyFill="1" applyBorder="1" applyAlignment="1" applyProtection="1">
      <alignment horizontal="right" vertical="center"/>
      <protection locked="0"/>
    </xf>
    <xf numFmtId="164" fontId="33" fillId="2" borderId="16" xfId="1" applyNumberFormat="1" applyFont="1" applyFill="1" applyBorder="1" applyAlignment="1">
      <alignment horizontal="center" vertical="center"/>
    </xf>
    <xf numFmtId="1" fontId="7" fillId="5" borderId="0" xfId="0" applyNumberFormat="1" applyFont="1" applyFill="1" applyBorder="1" applyAlignment="1">
      <alignment vertical="top"/>
    </xf>
    <xf numFmtId="168" fontId="28" fillId="5" borderId="0" xfId="6" applyNumberFormat="1" applyFont="1" applyFill="1" applyBorder="1" applyAlignment="1" applyProtection="1">
      <alignment horizontal="right" vertical="center"/>
      <protection locked="0"/>
    </xf>
    <xf numFmtId="0" fontId="34" fillId="0" borderId="54" xfId="4" applyFont="1" applyFill="1" applyBorder="1" applyAlignment="1" applyProtection="1">
      <alignment horizontal="center" vertical="center"/>
    </xf>
    <xf numFmtId="0" fontId="34" fillId="0" borderId="27" xfId="4" applyFont="1" applyFill="1" applyBorder="1" applyAlignment="1" applyProtection="1">
      <alignment horizontal="center" vertical="center"/>
    </xf>
    <xf numFmtId="4" fontId="28" fillId="7" borderId="31" xfId="6" applyNumberFormat="1" applyFont="1" applyFill="1" applyBorder="1" applyAlignment="1" applyProtection="1">
      <alignment horizontal="right" vertical="center"/>
      <protection locked="0"/>
    </xf>
    <xf numFmtId="0" fontId="8" fillId="4" borderId="0" xfId="4" applyFont="1" applyFill="1" applyAlignment="1" applyProtection="1">
      <alignment vertical="center"/>
    </xf>
    <xf numFmtId="3" fontId="6" fillId="8" borderId="23" xfId="7" applyNumberFormat="1" applyFont="1" applyProtection="1">
      <alignment horizontal="right" vertical="center" wrapText="1"/>
    </xf>
    <xf numFmtId="0" fontId="20" fillId="2" borderId="0" xfId="0" applyFont="1" applyFill="1" applyBorder="1" applyAlignment="1" applyProtection="1">
      <alignment vertical="top"/>
    </xf>
    <xf numFmtId="3" fontId="6" fillId="8" borderId="23" xfId="7" applyNumberFormat="1" applyFont="1">
      <alignment horizontal="right" vertical="center" wrapText="1"/>
    </xf>
    <xf numFmtId="0" fontId="20" fillId="4" borderId="0" xfId="1" applyFont="1" applyFill="1" applyBorder="1" applyAlignment="1" applyProtection="1">
      <alignment vertical="center"/>
    </xf>
    <xf numFmtId="0" fontId="7" fillId="4" borderId="0" xfId="5" applyFont="1" applyFill="1" applyAlignment="1" applyProtection="1">
      <alignment vertical="center"/>
    </xf>
    <xf numFmtId="0" fontId="20" fillId="4" borderId="0" xfId="5" applyFont="1" applyFill="1" applyAlignment="1" applyProtection="1">
      <alignment vertical="center"/>
    </xf>
    <xf numFmtId="0" fontId="31" fillId="4" borderId="0" xfId="1" applyNumberFormat="1" applyFont="1" applyFill="1" applyBorder="1" applyAlignment="1" applyProtection="1">
      <alignment vertical="center"/>
    </xf>
    <xf numFmtId="0" fontId="20" fillId="4" borderId="0" xfId="5" applyFont="1" applyFill="1" applyBorder="1" applyAlignment="1" applyProtection="1">
      <alignment vertical="center"/>
    </xf>
    <xf numFmtId="0" fontId="8" fillId="4" borderId="0" xfId="4" applyFont="1" applyFill="1" applyBorder="1" applyAlignment="1" applyProtection="1">
      <alignment vertical="top" wrapText="1"/>
    </xf>
    <xf numFmtId="0" fontId="8" fillId="2" borderId="5" xfId="4" applyFont="1" applyFill="1" applyBorder="1" applyAlignment="1" applyProtection="1">
      <alignment vertical="center"/>
    </xf>
    <xf numFmtId="0" fontId="8" fillId="4" borderId="0" xfId="4" applyFont="1" applyFill="1" applyBorder="1" applyAlignment="1" applyProtection="1">
      <alignment vertical="center"/>
    </xf>
    <xf numFmtId="9" fontId="36" fillId="4" borderId="0" xfId="4" applyNumberFormat="1" applyFont="1" applyFill="1" applyBorder="1" applyAlignment="1">
      <alignment vertical="center" wrapText="1"/>
    </xf>
    <xf numFmtId="9" fontId="17" fillId="4" borderId="0" xfId="4" applyNumberFormat="1" applyFont="1" applyFill="1" applyBorder="1" applyAlignment="1">
      <alignment vertical="top" wrapText="1"/>
    </xf>
    <xf numFmtId="0" fontId="8" fillId="0" borderId="30" xfId="4" applyFont="1" applyFill="1" applyBorder="1" applyAlignment="1" applyProtection="1">
      <alignment horizontal="center" vertical="top"/>
    </xf>
    <xf numFmtId="0" fontId="6" fillId="2" borderId="0" xfId="0" applyFont="1" applyFill="1" applyAlignment="1" applyProtection="1">
      <alignment vertical="top"/>
    </xf>
    <xf numFmtId="0" fontId="34" fillId="2" borderId="0" xfId="4" applyFont="1" applyFill="1" applyAlignment="1" applyProtection="1">
      <alignment horizontal="center" vertical="center"/>
    </xf>
    <xf numFmtId="1" fontId="28" fillId="7" borderId="18" xfId="6" applyNumberFormat="1" applyFont="1" applyFill="1" applyBorder="1" applyAlignment="1" applyProtection="1">
      <alignment vertical="center"/>
      <protection locked="0"/>
    </xf>
    <xf numFmtId="1" fontId="28" fillId="5" borderId="0" xfId="6" applyNumberFormat="1" applyFont="1" applyFill="1" applyBorder="1" applyAlignment="1" applyProtection="1">
      <alignment vertical="center"/>
    </xf>
    <xf numFmtId="1" fontId="28" fillId="2" borderId="0" xfId="6" applyNumberFormat="1" applyFont="1" applyFill="1" applyBorder="1" applyAlignment="1" applyProtection="1">
      <alignment vertical="center"/>
      <protection locked="0"/>
    </xf>
    <xf numFmtId="3" fontId="28" fillId="7" borderId="31" xfId="6" applyNumberFormat="1" applyFont="1" applyFill="1" applyBorder="1" applyAlignment="1" applyProtection="1">
      <alignment horizontal="right" vertical="center"/>
      <protection locked="0"/>
    </xf>
    <xf numFmtId="0" fontId="17" fillId="18" borderId="18" xfId="4" applyFont="1" applyFill="1" applyBorder="1" applyAlignment="1">
      <alignment vertical="center" wrapText="1"/>
    </xf>
    <xf numFmtId="2" fontId="28" fillId="7" borderId="18" xfId="6" applyNumberFormat="1" applyFont="1" applyFill="1" applyBorder="1" applyAlignment="1" applyProtection="1">
      <alignment vertical="center"/>
      <protection locked="0"/>
    </xf>
    <xf numFmtId="2" fontId="28" fillId="7" borderId="23" xfId="6" applyNumberFormat="1" applyFont="1" applyFill="1" applyBorder="1" applyAlignment="1" applyProtection="1">
      <alignment vertical="center"/>
      <protection locked="0"/>
    </xf>
    <xf numFmtId="1" fontId="28" fillId="7" borderId="23" xfId="6" applyNumberFormat="1" applyFont="1" applyFill="1" applyBorder="1" applyAlignment="1" applyProtection="1">
      <alignment vertical="center"/>
      <protection locked="0"/>
    </xf>
    <xf numFmtId="166" fontId="28" fillId="7" borderId="23" xfId="6" applyNumberFormat="1" applyFont="1" applyFill="1" applyBorder="1" applyAlignment="1" applyProtection="1">
      <alignment vertical="center"/>
      <protection locked="0"/>
    </xf>
    <xf numFmtId="0" fontId="41" fillId="2" borderId="0" xfId="4" applyFont="1" applyFill="1" applyBorder="1" applyAlignment="1" applyProtection="1">
      <alignment horizontal="center" vertical="center" wrapText="1"/>
    </xf>
    <xf numFmtId="1" fontId="8" fillId="2" borderId="0" xfId="4" applyNumberFormat="1" applyFont="1" applyFill="1" applyBorder="1" applyAlignment="1" applyProtection="1">
      <alignment vertical="center"/>
    </xf>
    <xf numFmtId="1" fontId="8" fillId="2" borderId="0" xfId="4" applyNumberFormat="1" applyFont="1" applyFill="1" applyBorder="1" applyAlignment="1" applyProtection="1">
      <alignment vertical="center"/>
      <protection locked="0"/>
    </xf>
    <xf numFmtId="0" fontId="28" fillId="0" borderId="53" xfId="4" applyFont="1" applyFill="1" applyBorder="1" applyAlignment="1" applyProtection="1">
      <alignment horizontal="center" vertical="center"/>
    </xf>
    <xf numFmtId="0" fontId="12" fillId="4" borderId="10" xfId="4" applyFont="1" applyFill="1" applyBorder="1" applyAlignment="1" applyProtection="1">
      <alignment horizontal="left" vertical="center"/>
    </xf>
    <xf numFmtId="0" fontId="41" fillId="2" borderId="55" xfId="4" applyFont="1" applyFill="1" applyBorder="1" applyAlignment="1" applyProtection="1">
      <alignment horizontal="center" vertical="center" wrapText="1"/>
    </xf>
    <xf numFmtId="0" fontId="7" fillId="0" borderId="14" xfId="1" applyFont="1" applyBorder="1" applyAlignment="1" applyProtection="1">
      <alignment horizontal="center" vertical="center"/>
    </xf>
    <xf numFmtId="0" fontId="6" fillId="18" borderId="67" xfId="1" applyFont="1" applyFill="1" applyBorder="1" applyAlignment="1" applyProtection="1">
      <alignment vertical="center"/>
    </xf>
    <xf numFmtId="0" fontId="13" fillId="2" borderId="68" xfId="1" applyFont="1" applyFill="1" applyBorder="1" applyAlignment="1" applyProtection="1">
      <alignment horizontal="center" vertical="center"/>
    </xf>
    <xf numFmtId="0" fontId="13" fillId="0" borderId="68" xfId="1" applyFont="1" applyBorder="1" applyAlignment="1" applyProtection="1">
      <alignment horizontal="center" vertical="center"/>
    </xf>
    <xf numFmtId="0" fontId="13" fillId="0" borderId="15" xfId="1" applyFont="1" applyBorder="1" applyAlignment="1" applyProtection="1">
      <alignment horizontal="center" vertical="center"/>
    </xf>
    <xf numFmtId="164" fontId="7" fillId="2" borderId="17" xfId="1" applyNumberFormat="1" applyFont="1" applyFill="1" applyBorder="1" applyAlignment="1">
      <alignment horizontal="left" vertical="center"/>
    </xf>
    <xf numFmtId="164" fontId="7" fillId="2" borderId="13" xfId="1" applyNumberFormat="1" applyFont="1" applyFill="1" applyBorder="1" applyAlignment="1">
      <alignment horizontal="left" vertical="center"/>
    </xf>
    <xf numFmtId="0" fontId="28" fillId="0" borderId="25" xfId="4" applyFont="1" applyFill="1" applyBorder="1" applyAlignment="1" applyProtection="1">
      <alignment horizontal="center" vertical="center"/>
    </xf>
    <xf numFmtId="0" fontId="41" fillId="2" borderId="24" xfId="4" applyFont="1" applyFill="1" applyBorder="1" applyAlignment="1">
      <alignment horizontal="center" vertical="center" wrapText="1"/>
    </xf>
    <xf numFmtId="0" fontId="28" fillId="0" borderId="44" xfId="4" applyFont="1" applyFill="1" applyBorder="1" applyAlignment="1" applyProtection="1">
      <alignment horizontal="center" vertical="center"/>
    </xf>
    <xf numFmtId="0" fontId="6" fillId="18" borderId="45" xfId="1" applyFont="1" applyFill="1" applyBorder="1" applyAlignment="1" applyProtection="1">
      <alignment vertical="center"/>
    </xf>
    <xf numFmtId="0" fontId="41" fillId="2" borderId="58" xfId="4" applyFont="1" applyFill="1" applyBorder="1" applyAlignment="1">
      <alignment horizontal="center" vertical="center" wrapText="1"/>
    </xf>
    <xf numFmtId="0" fontId="13" fillId="0" borderId="58" xfId="1" applyFont="1" applyBorder="1" applyAlignment="1" applyProtection="1">
      <alignment horizontal="center" vertical="center"/>
    </xf>
    <xf numFmtId="0" fontId="34" fillId="0" borderId="52" xfId="4" applyFont="1" applyFill="1" applyBorder="1" applyAlignment="1" applyProtection="1">
      <alignment horizontal="center" vertical="center"/>
    </xf>
    <xf numFmtId="1" fontId="28" fillId="7" borderId="31" xfId="6" applyNumberFormat="1" applyFont="1" applyFill="1" applyBorder="1" applyAlignment="1" applyProtection="1">
      <alignment vertical="center"/>
      <protection locked="0"/>
    </xf>
    <xf numFmtId="0" fontId="28" fillId="0" borderId="0" xfId="4" applyFont="1" applyFill="1" applyBorder="1" applyAlignment="1" applyProtection="1">
      <alignment horizontal="center" vertical="center"/>
    </xf>
    <xf numFmtId="10" fontId="28" fillId="7" borderId="67" xfId="6" applyNumberFormat="1" applyFont="1" applyFill="1" applyBorder="1" applyAlignment="1" applyProtection="1">
      <alignment vertical="center"/>
      <protection locked="0"/>
    </xf>
    <xf numFmtId="10" fontId="28" fillId="7" borderId="18" xfId="6" applyNumberFormat="1" applyFont="1" applyFill="1" applyBorder="1" applyAlignment="1" applyProtection="1">
      <alignment vertical="center"/>
      <protection locked="0"/>
    </xf>
    <xf numFmtId="10" fontId="28" fillId="7" borderId="23" xfId="6" applyNumberFormat="1" applyFont="1" applyFill="1" applyBorder="1" applyAlignment="1" applyProtection="1">
      <alignment vertical="center"/>
      <protection locked="0"/>
    </xf>
    <xf numFmtId="10" fontId="28" fillId="7" borderId="45" xfId="6" applyNumberFormat="1" applyFont="1" applyFill="1" applyBorder="1" applyAlignment="1" applyProtection="1">
      <alignment vertical="center"/>
      <protection locked="0"/>
    </xf>
    <xf numFmtId="10" fontId="28" fillId="7" borderId="31" xfId="6" applyNumberFormat="1" applyFont="1" applyFill="1" applyBorder="1" applyAlignment="1" applyProtection="1">
      <alignment vertical="center"/>
      <protection locked="0"/>
    </xf>
    <xf numFmtId="1" fontId="28" fillId="5" borderId="0" xfId="6" applyNumberFormat="1" applyFont="1" applyFill="1" applyBorder="1" applyAlignment="1" applyProtection="1">
      <alignment vertical="center"/>
      <protection locked="0"/>
    </xf>
    <xf numFmtId="10" fontId="28" fillId="2" borderId="0" xfId="6" applyNumberFormat="1" applyFont="1" applyFill="1" applyBorder="1" applyAlignment="1" applyProtection="1">
      <alignment vertical="center"/>
    </xf>
    <xf numFmtId="1" fontId="28" fillId="2" borderId="0" xfId="6" applyNumberFormat="1" applyFont="1" applyFill="1" applyBorder="1" applyAlignment="1" applyProtection="1">
      <alignment vertical="center"/>
    </xf>
    <xf numFmtId="0" fontId="10" fillId="2" borderId="0" xfId="1" applyFont="1" applyFill="1" applyBorder="1" applyAlignment="1">
      <alignment vertical="top"/>
    </xf>
    <xf numFmtId="0" fontId="6" fillId="2" borderId="0" xfId="1" applyFont="1" applyFill="1" applyBorder="1" applyAlignment="1">
      <alignment vertical="center" wrapText="1"/>
    </xf>
    <xf numFmtId="0" fontId="8" fillId="2" borderId="21" xfId="4" applyFont="1" applyFill="1" applyBorder="1" applyAlignment="1" applyProtection="1">
      <alignment horizontal="center" vertical="center"/>
    </xf>
    <xf numFmtId="0" fontId="8" fillId="2" borderId="37" xfId="4" applyFont="1" applyFill="1" applyBorder="1" applyAlignment="1" applyProtection="1">
      <alignment horizontal="center" vertical="top"/>
    </xf>
    <xf numFmtId="0" fontId="8" fillId="2" borderId="22" xfId="4" applyFont="1" applyFill="1" applyBorder="1" applyAlignment="1" applyProtection="1">
      <alignment horizontal="center" vertical="top"/>
    </xf>
    <xf numFmtId="0" fontId="8" fillId="2" borderId="22" xfId="4" applyFont="1" applyFill="1" applyBorder="1" applyAlignment="1" applyProtection="1">
      <alignment horizontal="center" vertical="top" wrapText="1"/>
    </xf>
    <xf numFmtId="0" fontId="12" fillId="4" borderId="10" xfId="1" applyFont="1" applyFill="1" applyBorder="1" applyAlignment="1">
      <alignment horizontal="center" vertical="center" wrapText="1"/>
    </xf>
    <xf numFmtId="0" fontId="36" fillId="18" borderId="18" xfId="4" applyFont="1" applyFill="1" applyBorder="1" applyAlignment="1">
      <alignment vertical="center" wrapText="1"/>
    </xf>
    <xf numFmtId="0" fontId="41" fillId="2" borderId="18" xfId="4" applyFont="1" applyFill="1" applyBorder="1" applyAlignment="1">
      <alignment horizontal="center" vertical="center" wrapText="1"/>
    </xf>
    <xf numFmtId="0" fontId="34" fillId="0" borderId="18" xfId="4" applyFont="1" applyFill="1" applyBorder="1" applyAlignment="1" applyProtection="1">
      <alignment horizontal="center" vertical="center"/>
    </xf>
    <xf numFmtId="164" fontId="33" fillId="2" borderId="21" xfId="1" applyNumberFormat="1" applyFont="1" applyFill="1" applyBorder="1" applyAlignment="1">
      <alignment horizontal="left" vertical="center"/>
    </xf>
    <xf numFmtId="164" fontId="28" fillId="2" borderId="0" xfId="1" applyNumberFormat="1" applyFont="1" applyFill="1" applyBorder="1" applyAlignment="1">
      <alignment horizontal="left" vertical="center"/>
    </xf>
    <xf numFmtId="0" fontId="20" fillId="5" borderId="0" xfId="0" applyFont="1" applyFill="1" applyBorder="1" applyAlignment="1">
      <alignment vertical="top"/>
    </xf>
    <xf numFmtId="0" fontId="41" fillId="2" borderId="23" xfId="4" applyFont="1" applyFill="1" applyBorder="1" applyAlignment="1">
      <alignment horizontal="center" vertical="center" wrapText="1"/>
    </xf>
    <xf numFmtId="164" fontId="7" fillId="2" borderId="25" xfId="1" applyNumberFormat="1" applyFont="1" applyFill="1" applyBorder="1" applyAlignment="1">
      <alignment horizontal="left" vertical="center"/>
    </xf>
    <xf numFmtId="1" fontId="28" fillId="8" borderId="23" xfId="6" applyNumberFormat="1" applyFont="1" applyFill="1" applyBorder="1" applyAlignment="1" applyProtection="1">
      <alignment vertical="center"/>
    </xf>
    <xf numFmtId="0" fontId="41" fillId="2" borderId="31" xfId="4" applyFont="1" applyFill="1" applyBorder="1" applyAlignment="1">
      <alignment horizontal="center" vertical="center" wrapText="1"/>
    </xf>
    <xf numFmtId="0" fontId="20" fillId="2" borderId="0" xfId="5" applyFont="1" applyFill="1" applyAlignment="1" applyProtection="1">
      <alignment horizontal="center" vertical="center"/>
    </xf>
    <xf numFmtId="167" fontId="6" fillId="8" borderId="23" xfId="7" applyNumberFormat="1" applyFont="1">
      <alignment horizontal="right" vertical="center" wrapText="1"/>
    </xf>
    <xf numFmtId="164" fontId="6" fillId="2" borderId="0" xfId="1" applyNumberFormat="1" applyFont="1" applyFill="1" applyBorder="1" applyAlignment="1">
      <alignment vertical="center"/>
    </xf>
    <xf numFmtId="0" fontId="7" fillId="4" borderId="0" xfId="5" applyFont="1" applyFill="1" applyBorder="1" applyAlignment="1" applyProtection="1">
      <alignment vertical="center"/>
    </xf>
    <xf numFmtId="0" fontId="8" fillId="0" borderId="22" xfId="4" applyFont="1" applyFill="1" applyBorder="1" applyAlignment="1" applyProtection="1">
      <alignment horizontal="center" vertical="center"/>
    </xf>
    <xf numFmtId="0" fontId="40" fillId="4" borderId="0" xfId="0" applyFont="1" applyFill="1" applyBorder="1" applyAlignment="1">
      <alignment vertical="top"/>
    </xf>
    <xf numFmtId="9" fontId="39" fillId="2" borderId="23" xfId="4" applyNumberFormat="1" applyFont="1" applyFill="1" applyBorder="1" applyAlignment="1">
      <alignment horizontal="center" vertical="center" wrapText="1"/>
    </xf>
    <xf numFmtId="0" fontId="34" fillId="2" borderId="24" xfId="4" applyFont="1" applyFill="1" applyBorder="1" applyAlignment="1" applyProtection="1">
      <alignment horizontal="center" vertical="center"/>
    </xf>
    <xf numFmtId="166" fontId="28" fillId="7" borderId="22" xfId="6" applyNumberFormat="1" applyFont="1" applyFill="1" applyBorder="1" applyAlignment="1" applyProtection="1">
      <alignment horizontal="right" vertical="center"/>
      <protection locked="0"/>
    </xf>
    <xf numFmtId="164" fontId="7" fillId="2" borderId="25" xfId="1" applyNumberFormat="1" applyFont="1" applyFill="1" applyBorder="1" applyAlignment="1">
      <alignment vertical="center"/>
    </xf>
    <xf numFmtId="164" fontId="7" fillId="2" borderId="12" xfId="1" applyNumberFormat="1" applyFont="1" applyFill="1" applyBorder="1" applyAlignment="1">
      <alignment vertical="center"/>
    </xf>
    <xf numFmtId="166" fontId="28" fillId="7" borderId="38" xfId="6" applyNumberFormat="1" applyFont="1" applyFill="1" applyBorder="1" applyAlignment="1" applyProtection="1">
      <alignment horizontal="right" vertical="center"/>
      <protection locked="0"/>
    </xf>
    <xf numFmtId="166" fontId="28" fillId="7" borderId="39" xfId="6" applyNumberFormat="1" applyFont="1" applyFill="1" applyBorder="1" applyAlignment="1" applyProtection="1">
      <alignment horizontal="right" vertical="center"/>
      <protection locked="0"/>
    </xf>
    <xf numFmtId="166" fontId="28" fillId="8" borderId="22" xfId="6" applyNumberFormat="1" applyFont="1" applyFill="1" applyBorder="1" applyAlignment="1" applyProtection="1">
      <alignment horizontal="right" vertical="center"/>
    </xf>
    <xf numFmtId="166" fontId="28" fillId="8" borderId="23" xfId="6" applyNumberFormat="1" applyFont="1" applyFill="1" applyBorder="1" applyAlignment="1" applyProtection="1">
      <alignment horizontal="right" vertical="center"/>
    </xf>
    <xf numFmtId="0" fontId="39" fillId="0" borderId="23" xfId="4" applyFont="1" applyFill="1" applyBorder="1" applyAlignment="1">
      <alignment horizontal="center" vertical="center" wrapText="1"/>
    </xf>
    <xf numFmtId="164" fontId="28" fillId="7" borderId="22" xfId="6" applyNumberFormat="1" applyFont="1" applyFill="1" applyBorder="1" applyAlignment="1" applyProtection="1">
      <alignment horizontal="right" vertical="center"/>
      <protection locked="0"/>
    </xf>
    <xf numFmtId="164" fontId="28" fillId="7" borderId="23" xfId="6" applyNumberFormat="1" applyFont="1" applyFill="1" applyBorder="1" applyAlignment="1" applyProtection="1">
      <alignment horizontal="right" vertical="center"/>
      <protection locked="0"/>
    </xf>
    <xf numFmtId="9" fontId="17" fillId="18" borderId="59" xfId="4" applyNumberFormat="1" applyFont="1" applyFill="1" applyBorder="1" applyAlignment="1">
      <alignment horizontal="left" vertical="center" wrapText="1"/>
    </xf>
    <xf numFmtId="0" fontId="39" fillId="0" borderId="31" xfId="4" applyFont="1" applyFill="1" applyBorder="1" applyAlignment="1">
      <alignment horizontal="center" vertical="center" wrapText="1"/>
    </xf>
    <xf numFmtId="9" fontId="39" fillId="2" borderId="31" xfId="4" applyNumberFormat="1" applyFont="1" applyFill="1" applyBorder="1" applyAlignment="1">
      <alignment horizontal="center" vertical="center" wrapText="1"/>
    </xf>
    <xf numFmtId="0" fontId="34" fillId="2" borderId="32" xfId="4" applyFont="1" applyFill="1" applyBorder="1" applyAlignment="1" applyProtection="1">
      <alignment horizontal="center" vertical="center"/>
    </xf>
    <xf numFmtId="4" fontId="28" fillId="7" borderId="30" xfId="6" applyNumberFormat="1" applyFont="1" applyFill="1" applyBorder="1" applyAlignment="1" applyProtection="1">
      <alignment horizontal="right" vertical="center"/>
      <protection locked="0"/>
    </xf>
    <xf numFmtId="164" fontId="7" fillId="2" borderId="26" xfId="1" applyNumberFormat="1" applyFont="1" applyFill="1" applyBorder="1" applyAlignment="1">
      <alignment vertical="center"/>
    </xf>
    <xf numFmtId="164" fontId="7" fillId="2" borderId="27" xfId="1" applyNumberFormat="1" applyFont="1" applyFill="1" applyBorder="1" applyAlignment="1">
      <alignment vertical="center"/>
    </xf>
    <xf numFmtId="0" fontId="36" fillId="2" borderId="0" xfId="4" applyFont="1" applyFill="1" applyBorder="1" applyAlignment="1">
      <alignment horizontal="center" vertical="center" wrapText="1"/>
    </xf>
    <xf numFmtId="0" fontId="40" fillId="2" borderId="0" xfId="1" applyFont="1" applyFill="1" applyAlignment="1" applyProtection="1">
      <alignment vertical="center"/>
    </xf>
    <xf numFmtId="0" fontId="40" fillId="4" borderId="0" xfId="1" applyFont="1" applyFill="1" applyAlignment="1" applyProtection="1">
      <alignment vertical="center"/>
    </xf>
    <xf numFmtId="0" fontId="6" fillId="8" borderId="23" xfId="7" applyFont="1">
      <alignment horizontal="right" vertical="center" wrapText="1"/>
    </xf>
    <xf numFmtId="0" fontId="40" fillId="2" borderId="0" xfId="1" applyFont="1" applyFill="1" applyBorder="1" applyAlignment="1" applyProtection="1">
      <alignment vertical="center"/>
    </xf>
    <xf numFmtId="0" fontId="40" fillId="4" borderId="0" xfId="1" applyFont="1" applyFill="1" applyBorder="1" applyAlignment="1" applyProtection="1">
      <alignment vertical="center"/>
    </xf>
    <xf numFmtId="0" fontId="28" fillId="2" borderId="0" xfId="5" applyFont="1" applyFill="1" applyAlignment="1" applyProtection="1">
      <alignment vertical="center"/>
    </xf>
    <xf numFmtId="0" fontId="28" fillId="4" borderId="0" xfId="5" applyFont="1" applyFill="1" applyAlignment="1" applyProtection="1">
      <alignment vertical="center"/>
    </xf>
    <xf numFmtId="0" fontId="40" fillId="2" borderId="0" xfId="5" applyFont="1" applyFill="1" applyAlignment="1" applyProtection="1">
      <alignment vertical="center"/>
    </xf>
    <xf numFmtId="0" fontId="40" fillId="4" borderId="0" xfId="5" applyFont="1" applyFill="1" applyAlignment="1" applyProtection="1">
      <alignment vertical="center"/>
    </xf>
    <xf numFmtId="0" fontId="40" fillId="2" borderId="0" xfId="1" applyNumberFormat="1" applyFont="1" applyFill="1" applyBorder="1" applyAlignment="1" applyProtection="1">
      <alignment horizontal="left" vertical="center"/>
    </xf>
    <xf numFmtId="0" fontId="40" fillId="4" borderId="0" xfId="1" applyNumberFormat="1" applyFont="1" applyFill="1" applyBorder="1" applyAlignment="1" applyProtection="1">
      <alignment horizontal="left" vertical="center"/>
    </xf>
    <xf numFmtId="0" fontId="8" fillId="4" borderId="0" xfId="4" applyFont="1" applyFill="1" applyBorder="1" applyAlignment="1" applyProtection="1">
      <alignment horizontal="left" vertical="top" wrapText="1"/>
    </xf>
    <xf numFmtId="9" fontId="36" fillId="2" borderId="0" xfId="4" applyNumberFormat="1" applyFont="1" applyFill="1" applyBorder="1" applyAlignment="1">
      <alignment horizontal="left" vertical="center" wrapText="1"/>
    </xf>
    <xf numFmtId="9" fontId="8" fillId="2" borderId="0" xfId="4" applyNumberFormat="1" applyFont="1" applyFill="1" applyBorder="1" applyAlignment="1">
      <alignment horizontal="left" vertical="center" wrapText="1"/>
    </xf>
    <xf numFmtId="9" fontId="8" fillId="4" borderId="0" xfId="4" applyNumberFormat="1" applyFont="1" applyFill="1" applyBorder="1" applyAlignment="1">
      <alignment horizontal="left" vertical="center" wrapText="1"/>
    </xf>
    <xf numFmtId="0" fontId="6" fillId="2" borderId="0" xfId="5" applyFont="1" applyFill="1" applyAlignment="1" applyProtection="1">
      <alignment vertical="center"/>
    </xf>
    <xf numFmtId="9" fontId="8" fillId="2" borderId="0" xfId="4" applyNumberFormat="1" applyFont="1" applyFill="1" applyBorder="1" applyAlignment="1">
      <alignment horizontal="left" vertical="top" wrapText="1"/>
    </xf>
    <xf numFmtId="9" fontId="8" fillId="4" borderId="0" xfId="4" applyNumberFormat="1" applyFont="1" applyFill="1" applyBorder="1" applyAlignment="1">
      <alignment horizontal="left" vertical="top" wrapText="1"/>
    </xf>
    <xf numFmtId="0" fontId="20" fillId="3" borderId="0" xfId="1" applyFont="1" applyFill="1" applyAlignment="1" applyProtection="1">
      <alignment vertical="center"/>
    </xf>
    <xf numFmtId="0" fontId="44" fillId="2" borderId="0" xfId="1" applyFont="1" applyFill="1" applyBorder="1" applyAlignment="1" applyProtection="1">
      <alignment vertical="center"/>
    </xf>
    <xf numFmtId="0" fontId="18" fillId="2" borderId="0" xfId="1" applyFont="1" applyFill="1" applyBorder="1" applyAlignment="1" applyProtection="1">
      <alignment vertical="center"/>
    </xf>
    <xf numFmtId="0" fontId="18" fillId="2" borderId="0" xfId="1" applyFont="1" applyFill="1" applyBorder="1" applyAlignment="1" applyProtection="1">
      <alignment horizontal="center" vertical="center"/>
    </xf>
    <xf numFmtId="15" fontId="12" fillId="0" borderId="44" xfId="1" applyNumberFormat="1" applyFont="1" applyFill="1" applyBorder="1" applyAlignment="1" applyProtection="1">
      <alignment horizontal="center" vertical="center"/>
    </xf>
    <xf numFmtId="15" fontId="12" fillId="0" borderId="63" xfId="1" applyNumberFormat="1" applyFont="1" applyFill="1" applyBorder="1" applyAlignment="1" applyProtection="1">
      <alignment horizontal="center" vertical="center"/>
    </xf>
    <xf numFmtId="15" fontId="12" fillId="0" borderId="4" xfId="1" applyNumberFormat="1" applyFont="1" applyFill="1" applyBorder="1" applyAlignment="1" applyProtection="1">
      <alignment horizontal="center" vertical="center"/>
    </xf>
    <xf numFmtId="15" fontId="12" fillId="0" borderId="10" xfId="1" applyNumberFormat="1" applyFont="1" applyFill="1" applyBorder="1" applyAlignment="1" applyProtection="1">
      <alignment horizontal="center" vertical="center"/>
    </xf>
    <xf numFmtId="0" fontId="7" fillId="5" borderId="0" xfId="1" applyFont="1" applyFill="1" applyAlignment="1" applyProtection="1">
      <alignment horizontal="left" vertical="center"/>
    </xf>
    <xf numFmtId="0" fontId="13" fillId="0" borderId="0" xfId="1" applyFont="1" applyAlignment="1" applyProtection="1">
      <alignment vertical="center" wrapText="1"/>
    </xf>
    <xf numFmtId="0" fontId="20" fillId="0" borderId="0" xfId="1" applyFont="1" applyAlignment="1" applyProtection="1">
      <alignment vertical="center" wrapText="1"/>
    </xf>
    <xf numFmtId="0" fontId="20" fillId="0" borderId="0" xfId="0" applyFont="1" applyFill="1" applyAlignment="1" applyProtection="1"/>
    <xf numFmtId="0" fontId="12" fillId="2" borderId="0" xfId="1" applyFont="1" applyFill="1" applyBorder="1" applyAlignment="1" applyProtection="1">
      <alignment horizontal="left" vertical="center"/>
    </xf>
    <xf numFmtId="0" fontId="45" fillId="2" borderId="0" xfId="1" applyFont="1" applyFill="1" applyBorder="1" applyAlignment="1" applyProtection="1">
      <alignment horizontal="center" vertical="center"/>
    </xf>
    <xf numFmtId="0" fontId="13" fillId="0" borderId="0" xfId="1" applyFont="1" applyAlignment="1" applyProtection="1">
      <alignment vertical="center"/>
    </xf>
    <xf numFmtId="0" fontId="34" fillId="4" borderId="6" xfId="1" applyFont="1" applyFill="1" applyBorder="1" applyAlignment="1" applyProtection="1">
      <alignment horizontal="center" vertical="center" wrapText="1"/>
    </xf>
    <xf numFmtId="164" fontId="7" fillId="2" borderId="13" xfId="1" applyNumberFormat="1" applyFont="1" applyFill="1" applyBorder="1" applyAlignment="1">
      <alignment vertical="center"/>
    </xf>
    <xf numFmtId="164" fontId="7" fillId="7" borderId="13" xfId="1" applyNumberFormat="1" applyFont="1" applyFill="1" applyBorder="1" applyAlignment="1" applyProtection="1">
      <alignment horizontal="right" vertical="center"/>
      <protection locked="0"/>
    </xf>
    <xf numFmtId="164" fontId="33" fillId="2" borderId="21" xfId="1" applyNumberFormat="1" applyFont="1" applyFill="1" applyBorder="1" applyAlignment="1">
      <alignment horizontal="center" vertical="center"/>
    </xf>
    <xf numFmtId="164" fontId="33" fillId="2" borderId="0" xfId="1" applyNumberFormat="1" applyFont="1" applyFill="1" applyBorder="1" applyAlignment="1">
      <alignment horizontal="center" vertical="center"/>
    </xf>
    <xf numFmtId="0" fontId="7" fillId="5" borderId="0" xfId="1" quotePrefix="1" applyFont="1" applyFill="1" applyAlignment="1" applyProtection="1">
      <alignment horizontal="center" vertical="center"/>
    </xf>
    <xf numFmtId="164" fontId="7" fillId="7" borderId="12" xfId="1" applyNumberFormat="1" applyFont="1" applyFill="1" applyBorder="1" applyAlignment="1" applyProtection="1">
      <alignment horizontal="right" vertical="center"/>
      <protection locked="0"/>
    </xf>
    <xf numFmtId="0" fontId="20" fillId="0" borderId="0" xfId="0" applyFont="1" applyFill="1" applyAlignment="1"/>
    <xf numFmtId="0" fontId="34" fillId="0" borderId="24" xfId="1" applyFont="1" applyBorder="1" applyAlignment="1" applyProtection="1">
      <alignment horizontal="center" vertical="center"/>
    </xf>
    <xf numFmtId="0" fontId="7" fillId="2" borderId="12" xfId="1" applyFont="1" applyFill="1" applyBorder="1" applyAlignment="1" applyProtection="1">
      <alignment vertical="center"/>
    </xf>
    <xf numFmtId="0" fontId="7" fillId="2" borderId="0" xfId="1" applyFont="1" applyFill="1" applyBorder="1" applyAlignment="1" applyProtection="1">
      <alignment vertical="center"/>
    </xf>
    <xf numFmtId="164" fontId="7" fillId="8" borderId="33" xfId="1" applyNumberFormat="1" applyFont="1" applyFill="1" applyBorder="1" applyAlignment="1" applyProtection="1">
      <alignment horizontal="right" vertical="center"/>
    </xf>
    <xf numFmtId="0" fontId="7" fillId="2" borderId="27" xfId="1" applyFont="1" applyFill="1" applyBorder="1" applyAlignment="1" applyProtection="1">
      <alignment vertical="center"/>
    </xf>
    <xf numFmtId="0" fontId="13" fillId="2" borderId="0" xfId="1" applyFont="1" applyFill="1" applyAlignment="1" applyProtection="1">
      <alignment horizontal="center"/>
    </xf>
    <xf numFmtId="0" fontId="13" fillId="2" borderId="0" xfId="1" applyFont="1" applyFill="1" applyProtection="1"/>
    <xf numFmtId="164" fontId="20" fillId="2" borderId="0" xfId="1" applyNumberFormat="1" applyFont="1" applyFill="1" applyAlignment="1" applyProtection="1">
      <alignment horizontal="right"/>
    </xf>
    <xf numFmtId="164" fontId="7" fillId="7" borderId="19" xfId="1" applyNumberFormat="1" applyFont="1" applyFill="1" applyBorder="1" applyAlignment="1" applyProtection="1">
      <alignment horizontal="right" vertical="center"/>
      <protection locked="0"/>
    </xf>
    <xf numFmtId="164" fontId="12" fillId="2" borderId="0" xfId="1" applyNumberFormat="1" applyFont="1" applyFill="1" applyBorder="1" applyAlignment="1" applyProtection="1">
      <alignment horizontal="right" vertical="center" wrapText="1"/>
    </xf>
    <xf numFmtId="164" fontId="20" fillId="2" borderId="0" xfId="1" applyNumberFormat="1" applyFont="1" applyFill="1" applyAlignment="1" applyProtection="1">
      <alignment horizontal="right" vertical="center"/>
    </xf>
    <xf numFmtId="0" fontId="7" fillId="0" borderId="0" xfId="5" applyFont="1" applyFill="1" applyAlignment="1" applyProtection="1">
      <alignment horizontal="center" vertical="center"/>
    </xf>
    <xf numFmtId="164" fontId="7" fillId="8" borderId="34" xfId="1" applyNumberFormat="1" applyFont="1" applyFill="1" applyBorder="1" applyAlignment="1" applyProtection="1">
      <alignment horizontal="right" vertical="center"/>
    </xf>
    <xf numFmtId="0" fontId="7" fillId="2" borderId="12" xfId="1" applyFont="1" applyFill="1" applyBorder="1" applyProtection="1"/>
    <xf numFmtId="0" fontId="7" fillId="2" borderId="0" xfId="1" applyFont="1" applyFill="1" applyBorder="1" applyProtection="1"/>
    <xf numFmtId="164" fontId="7" fillId="8" borderId="35" xfId="1" applyNumberFormat="1" applyFont="1" applyFill="1" applyBorder="1" applyAlignment="1" applyProtection="1">
      <alignment horizontal="right" vertical="center"/>
    </xf>
    <xf numFmtId="0" fontId="7" fillId="2" borderId="27" xfId="1" applyFont="1" applyFill="1" applyBorder="1" applyProtection="1"/>
    <xf numFmtId="0" fontId="13" fillId="0" borderId="0" xfId="5" applyFont="1" applyFill="1" applyAlignment="1" applyProtection="1">
      <alignment horizontal="center" vertical="center"/>
    </xf>
    <xf numFmtId="0" fontId="20" fillId="0" borderId="0" xfId="0" applyFont="1" applyAlignment="1"/>
    <xf numFmtId="0" fontId="20" fillId="2" borderId="0" xfId="0" applyFont="1" applyFill="1" applyAlignment="1"/>
    <xf numFmtId="164" fontId="7" fillId="20" borderId="23" xfId="1" applyNumberFormat="1" applyFont="1" applyFill="1" applyBorder="1" applyAlignment="1" applyProtection="1">
      <alignment vertical="center"/>
      <protection locked="0"/>
    </xf>
    <xf numFmtId="1" fontId="7" fillId="5" borderId="0" xfId="1" applyNumberFormat="1" applyFont="1" applyFill="1" applyAlignment="1" applyProtection="1">
      <alignment horizontal="center" vertical="center" wrapText="1"/>
    </xf>
    <xf numFmtId="1" fontId="7" fillId="0" borderId="0" xfId="1" applyNumberFormat="1" applyFont="1" applyFill="1" applyAlignment="1" applyProtection="1">
      <alignment horizontal="center" vertical="center"/>
    </xf>
    <xf numFmtId="1" fontId="7" fillId="2" borderId="0" xfId="1" applyNumberFormat="1" applyFont="1" applyFill="1" applyAlignment="1" applyProtection="1">
      <alignment horizontal="center" vertical="center"/>
    </xf>
    <xf numFmtId="0" fontId="7" fillId="0" borderId="38" xfId="1" applyFont="1" applyBorder="1" applyAlignment="1" applyProtection="1">
      <alignment horizontal="center" vertical="center"/>
    </xf>
    <xf numFmtId="164" fontId="13" fillId="2" borderId="39" xfId="1" applyNumberFormat="1" applyFont="1" applyFill="1" applyBorder="1" applyAlignment="1" applyProtection="1">
      <alignment horizontal="center" vertical="center"/>
    </xf>
    <xf numFmtId="164" fontId="7" fillId="8" borderId="40" xfId="1" applyNumberFormat="1" applyFont="1" applyFill="1" applyBorder="1" applyAlignment="1" applyProtection="1">
      <alignment horizontal="right" vertical="center"/>
    </xf>
    <xf numFmtId="0" fontId="13" fillId="0" borderId="9" xfId="1" applyFont="1" applyBorder="1" applyAlignment="1" applyProtection="1">
      <alignment horizontal="center" vertical="center"/>
    </xf>
    <xf numFmtId="164" fontId="7" fillId="8" borderId="41" xfId="1" applyNumberFormat="1" applyFont="1" applyFill="1" applyBorder="1" applyAlignment="1" applyProtection="1">
      <alignment horizontal="right" vertical="center"/>
    </xf>
    <xf numFmtId="0" fontId="7" fillId="2" borderId="11" xfId="1" applyFont="1" applyFill="1" applyBorder="1" applyProtection="1"/>
    <xf numFmtId="0" fontId="20" fillId="2" borderId="0" xfId="1" applyFont="1" applyFill="1" applyAlignment="1" applyProtection="1">
      <alignment horizontal="center"/>
    </xf>
    <xf numFmtId="0" fontId="7" fillId="2" borderId="0" xfId="1" applyFont="1" applyFill="1" applyProtection="1"/>
    <xf numFmtId="0" fontId="20" fillId="0" borderId="0" xfId="0" applyFont="1" applyFill="1" applyBorder="1" applyAlignment="1">
      <alignment vertical="top"/>
    </xf>
    <xf numFmtId="0" fontId="8" fillId="2" borderId="0" xfId="4" applyFont="1" applyFill="1" applyBorder="1" applyAlignment="1" applyProtection="1">
      <alignment horizontal="left" vertical="top"/>
    </xf>
    <xf numFmtId="0" fontId="8" fillId="4" borderId="25" xfId="4" applyFont="1" applyFill="1" applyBorder="1" applyAlignment="1" applyProtection="1">
      <alignment vertical="top"/>
    </xf>
    <xf numFmtId="0" fontId="8" fillId="4" borderId="28" xfId="4" applyFont="1" applyFill="1" applyBorder="1" applyAlignment="1" applyProtection="1">
      <alignment vertical="top"/>
    </xf>
    <xf numFmtId="0" fontId="8" fillId="4" borderId="29" xfId="4" applyFont="1" applyFill="1" applyBorder="1" applyAlignment="1" applyProtection="1">
      <alignment vertical="top"/>
    </xf>
    <xf numFmtId="0" fontId="28" fillId="2" borderId="0" xfId="4" applyFont="1" applyFill="1" applyBorder="1" applyAlignment="1" applyProtection="1">
      <alignment horizontal="left" vertical="top" wrapText="1"/>
    </xf>
    <xf numFmtId="0" fontId="40" fillId="2" borderId="0" xfId="0" applyFont="1" applyFill="1" applyAlignment="1">
      <alignment vertical="center"/>
    </xf>
    <xf numFmtId="0" fontId="19" fillId="22" borderId="4" xfId="11" applyFont="1" applyFill="1" applyBorder="1" applyAlignment="1">
      <alignment horizontal="centerContinuous"/>
    </xf>
    <xf numFmtId="0" fontId="19" fillId="22" borderId="5" xfId="11" applyFont="1" applyFill="1" applyBorder="1" applyAlignment="1">
      <alignment horizontal="centerContinuous"/>
    </xf>
    <xf numFmtId="0" fontId="19" fillId="22" borderId="6" xfId="11" applyFont="1" applyFill="1" applyBorder="1" applyAlignment="1">
      <alignment horizontal="centerContinuous"/>
    </xf>
    <xf numFmtId="2" fontId="28" fillId="7" borderId="13" xfId="6" applyNumberFormat="1" applyFont="1" applyFill="1" applyBorder="1" applyAlignment="1" applyProtection="1">
      <alignment vertical="center"/>
      <protection locked="0"/>
    </xf>
    <xf numFmtId="2" fontId="28" fillId="7" borderId="12" xfId="6" applyNumberFormat="1" applyFont="1" applyFill="1" applyBorder="1" applyAlignment="1" applyProtection="1">
      <alignment vertical="center"/>
      <protection locked="0"/>
    </xf>
    <xf numFmtId="1" fontId="28" fillId="7" borderId="12" xfId="6" applyNumberFormat="1" applyFont="1" applyFill="1" applyBorder="1" applyAlignment="1" applyProtection="1">
      <alignment vertical="center"/>
      <protection locked="0"/>
    </xf>
    <xf numFmtId="1" fontId="28" fillId="8" borderId="12" xfId="6" applyNumberFormat="1" applyFont="1" applyFill="1" applyBorder="1" applyAlignment="1" applyProtection="1">
      <alignment vertical="center"/>
    </xf>
    <xf numFmtId="166" fontId="28" fillId="7" borderId="12" xfId="6" applyNumberFormat="1" applyFont="1" applyFill="1" applyBorder="1" applyAlignment="1" applyProtection="1">
      <alignment vertical="center"/>
      <protection locked="0"/>
    </xf>
    <xf numFmtId="3" fontId="28" fillId="7" borderId="31" xfId="6" applyNumberFormat="1" applyFont="1" applyFill="1" applyBorder="1" applyAlignment="1" applyProtection="1">
      <alignment vertical="center"/>
      <protection locked="0"/>
    </xf>
    <xf numFmtId="3" fontId="28" fillId="7" borderId="27" xfId="6" applyNumberFormat="1" applyFont="1" applyFill="1" applyBorder="1" applyAlignment="1" applyProtection="1">
      <alignment vertical="center"/>
      <protection locked="0"/>
    </xf>
    <xf numFmtId="0" fontId="8" fillId="0" borderId="30" xfId="4" applyFont="1" applyFill="1" applyBorder="1" applyAlignment="1" applyProtection="1">
      <alignment horizontal="center" vertical="center"/>
    </xf>
    <xf numFmtId="0" fontId="8" fillId="2" borderId="30" xfId="4" applyFont="1" applyFill="1" applyBorder="1" applyAlignment="1" applyProtection="1">
      <alignment horizontal="center" vertical="top" wrapText="1"/>
    </xf>
    <xf numFmtId="3" fontId="28" fillId="7" borderId="13" xfId="6" applyNumberFormat="1" applyFont="1" applyFill="1" applyBorder="1" applyAlignment="1" applyProtection="1">
      <alignment horizontal="right" vertical="center"/>
      <protection locked="0"/>
    </xf>
    <xf numFmtId="3" fontId="28" fillId="7" borderId="12" xfId="6" applyNumberFormat="1" applyFont="1" applyFill="1" applyBorder="1" applyAlignment="1" applyProtection="1">
      <alignment horizontal="right" vertical="center"/>
      <protection locked="0"/>
    </xf>
    <xf numFmtId="166" fontId="28" fillId="7" borderId="12" xfId="6" applyNumberFormat="1" applyFont="1" applyFill="1" applyBorder="1" applyAlignment="1" applyProtection="1">
      <alignment horizontal="right" vertical="center"/>
      <protection locked="0"/>
    </xf>
    <xf numFmtId="4" fontId="28" fillId="7" borderId="12" xfId="6" applyNumberFormat="1" applyFont="1" applyFill="1" applyBorder="1" applyAlignment="1" applyProtection="1">
      <alignment horizontal="right" vertical="center"/>
      <protection locked="0"/>
    </xf>
    <xf numFmtId="10" fontId="28" fillId="7" borderId="12" xfId="6" applyNumberFormat="1" applyFont="1" applyFill="1" applyBorder="1" applyAlignment="1" applyProtection="1">
      <alignment horizontal="right" vertical="center"/>
      <protection locked="0"/>
    </xf>
    <xf numFmtId="0" fontId="17" fillId="18" borderId="31" xfId="4" applyFont="1" applyFill="1" applyBorder="1" applyAlignment="1">
      <alignment vertical="center" wrapText="1"/>
    </xf>
    <xf numFmtId="9" fontId="34" fillId="0" borderId="31" xfId="4" applyNumberFormat="1" applyFont="1" applyFill="1" applyBorder="1" applyAlignment="1">
      <alignment horizontal="center" vertical="center" wrapText="1"/>
    </xf>
    <xf numFmtId="3" fontId="28" fillId="7" borderId="27" xfId="6" applyNumberFormat="1" applyFont="1" applyFill="1" applyBorder="1" applyAlignment="1" applyProtection="1">
      <alignment horizontal="right" vertical="center"/>
      <protection locked="0"/>
    </xf>
    <xf numFmtId="15" fontId="12" fillId="0" borderId="4" xfId="1" applyNumberFormat="1" applyFont="1" applyFill="1" applyBorder="1" applyAlignment="1" applyProtection="1">
      <alignment horizontal="center" vertical="center"/>
    </xf>
    <xf numFmtId="0" fontId="8" fillId="4" borderId="28" xfId="4" applyFont="1" applyFill="1" applyBorder="1" applyAlignment="1" applyProtection="1">
      <alignment horizontal="left" vertical="top"/>
    </xf>
    <xf numFmtId="0" fontId="8" fillId="4" borderId="29" xfId="4" applyFont="1" applyFill="1" applyBorder="1" applyAlignment="1" applyProtection="1">
      <alignment horizontal="left" vertical="top"/>
    </xf>
    <xf numFmtId="0" fontId="8" fillId="4" borderId="28" xfId="4" applyFont="1" applyFill="1" applyBorder="1" applyAlignment="1" applyProtection="1">
      <alignment horizontal="left" vertical="top"/>
    </xf>
    <xf numFmtId="0" fontId="12" fillId="4" borderId="9" xfId="1" applyFont="1" applyFill="1" applyBorder="1" applyAlignment="1" applyProtection="1">
      <alignment horizontal="center" vertical="center" wrapText="1"/>
    </xf>
    <xf numFmtId="0" fontId="34" fillId="0" borderId="19" xfId="4" applyFont="1" applyFill="1" applyBorder="1" applyAlignment="1" applyProtection="1">
      <alignment horizontal="center" vertical="center"/>
    </xf>
    <xf numFmtId="0" fontId="34" fillId="0" borderId="32" xfId="4" applyFont="1" applyFill="1" applyBorder="1" applyAlignment="1" applyProtection="1">
      <alignment horizontal="center" vertical="center"/>
    </xf>
    <xf numFmtId="0" fontId="18" fillId="3" borderId="0" xfId="1" applyNumberFormat="1" applyFont="1" applyFill="1" applyBorder="1" applyAlignment="1" applyProtection="1">
      <alignment vertical="center"/>
    </xf>
    <xf numFmtId="0" fontId="8" fillId="2" borderId="0" xfId="4" applyNumberFormat="1" applyFont="1" applyFill="1" applyAlignment="1" applyProtection="1">
      <alignment vertical="center"/>
    </xf>
    <xf numFmtId="0" fontId="12" fillId="4" borderId="9" xfId="4" applyNumberFormat="1" applyFont="1" applyFill="1" applyBorder="1" applyAlignment="1" applyProtection="1">
      <alignment horizontal="center" vertical="center"/>
    </xf>
    <xf numFmtId="0" fontId="34" fillId="2" borderId="0" xfId="4" applyNumberFormat="1" applyFont="1" applyFill="1" applyAlignment="1" applyProtection="1">
      <alignment vertical="center"/>
    </xf>
    <xf numFmtId="0" fontId="39" fillId="0" borderId="19" xfId="4" applyNumberFormat="1" applyFont="1" applyFill="1" applyBorder="1" applyAlignment="1">
      <alignment horizontal="center" vertical="center" wrapText="1"/>
    </xf>
    <xf numFmtId="0" fontId="39" fillId="0" borderId="24" xfId="4" applyNumberFormat="1" applyFont="1" applyFill="1" applyBorder="1" applyAlignment="1">
      <alignment horizontal="center" vertical="center" wrapText="1"/>
    </xf>
    <xf numFmtId="0" fontId="34" fillId="2" borderId="0" xfId="4" applyNumberFormat="1" applyFont="1" applyFill="1" applyBorder="1" applyAlignment="1" applyProtection="1">
      <alignment horizontal="center" vertical="center"/>
    </xf>
    <xf numFmtId="0" fontId="13" fillId="0" borderId="68" xfId="1" applyNumberFormat="1" applyFont="1" applyBorder="1" applyAlignment="1" applyProtection="1">
      <alignment horizontal="center" vertical="center"/>
    </xf>
    <xf numFmtId="0" fontId="13" fillId="0" borderId="24" xfId="1" applyNumberFormat="1" applyFont="1" applyBorder="1" applyAlignment="1" applyProtection="1">
      <alignment horizontal="center" vertical="center"/>
    </xf>
    <xf numFmtId="0" fontId="13" fillId="0" borderId="58" xfId="1" applyNumberFormat="1" applyFont="1" applyBorder="1" applyAlignment="1" applyProtection="1">
      <alignment horizontal="center" vertical="center"/>
    </xf>
    <xf numFmtId="0" fontId="13" fillId="2" borderId="0" xfId="1" applyNumberFormat="1" applyFont="1" applyFill="1" applyBorder="1" applyAlignment="1" applyProtection="1">
      <alignment horizontal="center" vertical="center"/>
    </xf>
    <xf numFmtId="0" fontId="8" fillId="2" borderId="0" xfId="4" applyNumberFormat="1" applyFont="1" applyFill="1" applyBorder="1" applyAlignment="1" applyProtection="1">
      <alignment horizontal="center" vertical="center"/>
    </xf>
    <xf numFmtId="0" fontId="7" fillId="2" borderId="0" xfId="5" applyNumberFormat="1" applyFont="1" applyFill="1" applyBorder="1" applyAlignment="1" applyProtection="1">
      <alignment vertical="center"/>
    </xf>
    <xf numFmtId="0" fontId="20" fillId="2" borderId="0" xfId="5" applyNumberFormat="1" applyFont="1" applyFill="1" applyAlignment="1" applyProtection="1">
      <alignment vertical="center"/>
    </xf>
    <xf numFmtId="0" fontId="20" fillId="2" borderId="0" xfId="0" applyNumberFormat="1" applyFont="1" applyFill="1" applyBorder="1" applyAlignment="1">
      <alignment vertical="top"/>
    </xf>
    <xf numFmtId="0" fontId="12" fillId="4" borderId="8" xfId="4" applyNumberFormat="1" applyFont="1" applyFill="1" applyBorder="1" applyAlignment="1" applyProtection="1">
      <alignment horizontal="center" vertical="center"/>
    </xf>
    <xf numFmtId="0" fontId="39" fillId="0" borderId="50" xfId="4" applyNumberFormat="1" applyFont="1" applyFill="1" applyBorder="1" applyAlignment="1">
      <alignment horizontal="center" vertical="center" wrapText="1"/>
    </xf>
    <xf numFmtId="0" fontId="34" fillId="0" borderId="32" xfId="4" applyNumberFormat="1" applyFont="1" applyFill="1" applyBorder="1" applyAlignment="1">
      <alignment horizontal="center" vertical="center" wrapText="1"/>
    </xf>
    <xf numFmtId="0" fontId="12" fillId="2" borderId="0" xfId="1" applyFont="1" applyFill="1" applyBorder="1" applyAlignment="1">
      <alignment horizontal="left" vertical="top"/>
    </xf>
    <xf numFmtId="0" fontId="39" fillId="12" borderId="19" xfId="4" applyNumberFormat="1" applyFont="1" applyFill="1" applyBorder="1" applyAlignment="1">
      <alignment horizontal="center" vertical="center" wrapText="1"/>
    </xf>
    <xf numFmtId="0" fontId="39" fillId="12" borderId="24" xfId="4" applyNumberFormat="1" applyFont="1" applyFill="1" applyBorder="1" applyAlignment="1">
      <alignment horizontal="center" vertical="center" wrapText="1"/>
    </xf>
    <xf numFmtId="0" fontId="39" fillId="12" borderId="32" xfId="4" applyNumberFormat="1" applyFont="1" applyFill="1" applyBorder="1" applyAlignment="1">
      <alignment horizontal="center" vertical="center" wrapText="1"/>
    </xf>
    <xf numFmtId="0" fontId="6" fillId="2" borderId="0" xfId="8" applyNumberFormat="1" applyFont="1" applyFill="1" applyAlignment="1">
      <alignment horizontal="center" vertical="top"/>
    </xf>
    <xf numFmtId="0" fontId="13" fillId="0" borderId="24" xfId="1" applyFont="1" applyBorder="1" applyAlignment="1">
      <alignment horizontal="center" vertical="center"/>
    </xf>
    <xf numFmtId="0" fontId="13" fillId="0" borderId="32" xfId="1" applyFont="1" applyBorder="1" applyAlignment="1">
      <alignment horizontal="center" vertical="center"/>
    </xf>
    <xf numFmtId="0" fontId="6" fillId="0" borderId="95" xfId="16" applyFont="1" applyBorder="1" applyAlignment="1" applyProtection="1">
      <alignment vertical="center" wrapText="1"/>
    </xf>
    <xf numFmtId="0" fontId="20" fillId="2" borderId="0" xfId="0" applyFont="1" applyFill="1" applyBorder="1" applyAlignment="1">
      <alignment vertical="center" wrapText="1"/>
    </xf>
    <xf numFmtId="9" fontId="6" fillId="0" borderId="95" xfId="6" applyFont="1" applyBorder="1" applyAlignment="1" applyProtection="1">
      <alignment horizontal="center" vertical="center" wrapText="1"/>
    </xf>
    <xf numFmtId="0" fontId="6" fillId="0" borderId="0" xfId="0" applyFont="1" applyBorder="1" applyAlignment="1" applyProtection="1">
      <alignment vertical="center"/>
    </xf>
    <xf numFmtId="9" fontId="6" fillId="23" borderId="95" xfId="6" applyFont="1" applyFill="1" applyBorder="1" applyAlignment="1" applyProtection="1">
      <alignment horizontal="center" vertical="center" wrapText="1"/>
    </xf>
    <xf numFmtId="0" fontId="6" fillId="0" borderId="95" xfId="16" applyFont="1" applyBorder="1" applyAlignment="1" applyProtection="1">
      <alignment horizontal="left" vertical="center" wrapText="1"/>
    </xf>
    <xf numFmtId="0" fontId="0" fillId="15" borderId="0" xfId="0" applyFill="1"/>
    <xf numFmtId="9" fontId="6" fillId="0" borderId="95" xfId="6" applyFont="1" applyBorder="1" applyAlignment="1" applyProtection="1">
      <alignment vertical="center" wrapText="1"/>
    </xf>
    <xf numFmtId="0" fontId="6" fillId="0" borderId="93" xfId="16" applyFont="1" applyBorder="1" applyAlignment="1" applyProtection="1">
      <alignment vertical="center" wrapText="1"/>
    </xf>
    <xf numFmtId="0" fontId="6" fillId="0" borderId="81" xfId="16" applyFont="1" applyBorder="1" applyAlignment="1" applyProtection="1">
      <alignment vertical="center" wrapText="1"/>
    </xf>
    <xf numFmtId="0" fontId="6" fillId="0" borderId="94" xfId="16" applyFont="1" applyBorder="1" applyAlignment="1" applyProtection="1">
      <alignment vertical="center" wrapText="1"/>
    </xf>
    <xf numFmtId="0" fontId="6" fillId="0" borderId="100" xfId="16" applyFont="1" applyBorder="1" applyAlignment="1" applyProtection="1">
      <alignment vertical="center" wrapText="1"/>
    </xf>
    <xf numFmtId="0" fontId="6" fillId="0" borderId="101" xfId="16" applyFont="1" applyBorder="1" applyAlignment="1" applyProtection="1">
      <alignment vertical="center" wrapText="1"/>
    </xf>
    <xf numFmtId="0" fontId="6" fillId="0" borderId="96" xfId="16" applyFont="1" applyBorder="1" applyAlignment="1" applyProtection="1">
      <alignment vertical="center" wrapText="1"/>
    </xf>
    <xf numFmtId="0" fontId="6" fillId="0" borderId="97" xfId="16" applyFont="1" applyBorder="1" applyAlignment="1" applyProtection="1">
      <alignment vertical="center" wrapText="1"/>
    </xf>
    <xf numFmtId="0" fontId="6" fillId="0" borderId="98" xfId="16" applyFont="1" applyBorder="1" applyAlignment="1" applyProtection="1">
      <alignment vertical="center" wrapText="1"/>
    </xf>
    <xf numFmtId="0" fontId="6" fillId="0" borderId="99" xfId="0" applyFont="1" applyBorder="1" applyAlignment="1" applyProtection="1">
      <alignment vertical="center" wrapText="1"/>
    </xf>
    <xf numFmtId="0" fontId="6" fillId="0" borderId="0" xfId="16" applyFont="1" applyAlignment="1" applyProtection="1">
      <alignment vertical="top" wrapText="1"/>
    </xf>
    <xf numFmtId="0" fontId="20" fillId="0" borderId="0" xfId="16" applyFont="1" applyAlignment="1"/>
    <xf numFmtId="0" fontId="6" fillId="0" borderId="95" xfId="16" applyFont="1" applyBorder="1" applyAlignment="1" applyProtection="1">
      <alignment horizontal="left" vertical="center" wrapText="1"/>
    </xf>
    <xf numFmtId="0" fontId="8" fillId="0" borderId="23" xfId="4" applyFont="1" applyFill="1" applyBorder="1" applyAlignment="1" applyProtection="1">
      <alignment vertical="top" wrapText="1"/>
    </xf>
    <xf numFmtId="0" fontId="8" fillId="0" borderId="12" xfId="4" applyFont="1" applyFill="1" applyBorder="1" applyAlignment="1" applyProtection="1">
      <alignment vertical="top" wrapText="1"/>
    </xf>
    <xf numFmtId="0" fontId="22" fillId="3" borderId="0" xfId="1" applyFont="1" applyFill="1" applyBorder="1" applyAlignment="1">
      <alignment horizontal="left" vertical="center"/>
    </xf>
    <xf numFmtId="0" fontId="12" fillId="4" borderId="4" xfId="1" applyFont="1" applyFill="1" applyBorder="1" applyAlignment="1" applyProtection="1">
      <alignment horizontal="left" vertical="center"/>
    </xf>
    <xf numFmtId="0" fontId="12" fillId="4" borderId="42" xfId="1" applyFont="1" applyFill="1" applyBorder="1" applyAlignment="1" applyProtection="1">
      <alignment horizontal="left" vertical="center"/>
    </xf>
    <xf numFmtId="0" fontId="12" fillId="4" borderId="5" xfId="1" applyFont="1" applyFill="1" applyBorder="1" applyAlignment="1" applyProtection="1">
      <alignment horizontal="left" vertical="center"/>
    </xf>
    <xf numFmtId="0" fontId="12" fillId="4" borderId="6" xfId="1" applyFont="1" applyFill="1" applyBorder="1" applyAlignment="1" applyProtection="1">
      <alignment horizontal="left" vertical="center"/>
    </xf>
    <xf numFmtId="0" fontId="31" fillId="4" borderId="4" xfId="1" applyNumberFormat="1" applyFont="1" applyFill="1" applyBorder="1" applyAlignment="1" applyProtection="1">
      <alignment horizontal="left" vertical="center"/>
    </xf>
    <xf numFmtId="0" fontId="31" fillId="4" borderId="5" xfId="1" applyNumberFormat="1" applyFont="1" applyFill="1" applyBorder="1" applyAlignment="1" applyProtection="1">
      <alignment horizontal="left" vertical="center"/>
    </xf>
    <xf numFmtId="0" fontId="31" fillId="4" borderId="6" xfId="1" applyNumberFormat="1" applyFont="1" applyFill="1" applyBorder="1" applyAlignment="1" applyProtection="1">
      <alignment horizontal="left" vertical="center"/>
    </xf>
    <xf numFmtId="0" fontId="8" fillId="0" borderId="4" xfId="1" applyNumberFormat="1" applyFont="1" applyFill="1" applyBorder="1" applyAlignment="1" applyProtection="1">
      <alignment horizontal="left" vertical="top" wrapText="1"/>
    </xf>
    <xf numFmtId="0" fontId="8" fillId="0" borderId="5" xfId="1" applyNumberFormat="1" applyFont="1" applyFill="1" applyBorder="1" applyAlignment="1" applyProtection="1">
      <alignment horizontal="left" vertical="top" wrapText="1"/>
    </xf>
    <xf numFmtId="0" fontId="8" fillId="0" borderId="6" xfId="1" applyNumberFormat="1" applyFont="1" applyFill="1" applyBorder="1" applyAlignment="1" applyProtection="1">
      <alignment horizontal="left" vertical="top" wrapText="1"/>
    </xf>
    <xf numFmtId="0" fontId="8" fillId="0" borderId="19" xfId="4" applyFont="1" applyFill="1" applyBorder="1" applyAlignment="1" applyProtection="1">
      <alignment horizontal="left" vertical="top"/>
    </xf>
    <xf numFmtId="0" fontId="8" fillId="0" borderId="56" xfId="4" applyFont="1" applyFill="1" applyBorder="1" applyAlignment="1" applyProtection="1">
      <alignment horizontal="left" vertical="top"/>
    </xf>
    <xf numFmtId="0" fontId="8" fillId="0" borderId="48" xfId="4" applyFont="1" applyFill="1" applyBorder="1" applyAlignment="1" applyProtection="1">
      <alignment horizontal="left" vertical="top"/>
    </xf>
    <xf numFmtId="0" fontId="8" fillId="0" borderId="24" xfId="4" applyFont="1" applyFill="1" applyBorder="1" applyAlignment="1" applyProtection="1">
      <alignment horizontal="left" vertical="top" wrapText="1"/>
    </xf>
    <xf numFmtId="0" fontId="8" fillId="0" borderId="28" xfId="4" applyFont="1" applyFill="1" applyBorder="1" applyAlignment="1" applyProtection="1">
      <alignment horizontal="left" vertical="top" wrapText="1"/>
    </xf>
    <xf numFmtId="0" fontId="8" fillId="0" borderId="29" xfId="4" applyFont="1" applyFill="1" applyBorder="1" applyAlignment="1" applyProtection="1">
      <alignment horizontal="left" vertical="top" wrapText="1"/>
    </xf>
    <xf numFmtId="0" fontId="8" fillId="0" borderId="23" xfId="4" applyFont="1" applyFill="1" applyBorder="1" applyAlignment="1" applyProtection="1">
      <alignment horizontal="left" vertical="top" wrapText="1"/>
    </xf>
    <xf numFmtId="0" fontId="8" fillId="0" borderId="12" xfId="4" applyFont="1" applyFill="1" applyBorder="1" applyAlignment="1" applyProtection="1">
      <alignment horizontal="left" vertical="top" wrapText="1"/>
    </xf>
    <xf numFmtId="0" fontId="8" fillId="0" borderId="31" xfId="4" applyFont="1" applyFill="1" applyBorder="1" applyAlignment="1" applyProtection="1">
      <alignment horizontal="left" vertical="top" wrapText="1"/>
    </xf>
    <xf numFmtId="0" fontId="8" fillId="0" borderId="27" xfId="4" applyFont="1" applyFill="1" applyBorder="1" applyAlignment="1" applyProtection="1">
      <alignment horizontal="left" vertical="top" wrapText="1"/>
    </xf>
    <xf numFmtId="9" fontId="17" fillId="0" borderId="24" xfId="4" applyNumberFormat="1" applyFont="1" applyFill="1" applyBorder="1" applyAlignment="1">
      <alignment horizontal="left" vertical="top" wrapText="1"/>
    </xf>
    <xf numFmtId="9" fontId="17" fillId="0" borderId="28" xfId="4" applyNumberFormat="1" applyFont="1" applyFill="1" applyBorder="1" applyAlignment="1">
      <alignment horizontal="left" vertical="top" wrapText="1"/>
    </xf>
    <xf numFmtId="9" fontId="17" fillId="0" borderId="29" xfId="4" applyNumberFormat="1" applyFont="1" applyFill="1" applyBorder="1" applyAlignment="1">
      <alignment horizontal="left" vertical="top" wrapText="1"/>
    </xf>
    <xf numFmtId="0" fontId="8" fillId="0" borderId="4" xfId="4" applyFont="1" applyFill="1" applyBorder="1" applyAlignment="1" applyProtection="1">
      <alignment horizontal="left" vertical="top" wrapText="1"/>
    </xf>
    <xf numFmtId="0" fontId="8" fillId="0" borderId="5" xfId="4" applyFont="1" applyFill="1" applyBorder="1" applyAlignment="1" applyProtection="1">
      <alignment horizontal="left" vertical="top" wrapText="1"/>
    </xf>
    <xf numFmtId="0" fontId="8" fillId="0" borderId="6" xfId="4" applyFont="1" applyFill="1" applyBorder="1" applyAlignment="1" applyProtection="1">
      <alignment horizontal="left" vertical="top" wrapText="1"/>
    </xf>
    <xf numFmtId="9" fontId="36" fillId="0" borderId="56" xfId="4" applyNumberFormat="1" applyFont="1" applyFill="1" applyBorder="1" applyAlignment="1">
      <alignment horizontal="left" vertical="center" wrapText="1"/>
    </xf>
    <xf numFmtId="9" fontId="36" fillId="0" borderId="48" xfId="4" applyNumberFormat="1" applyFont="1" applyFill="1" applyBorder="1" applyAlignment="1">
      <alignment horizontal="left" vertical="center" wrapText="1"/>
    </xf>
    <xf numFmtId="9" fontId="17" fillId="0" borderId="32" xfId="4" applyNumberFormat="1" applyFont="1" applyFill="1" applyBorder="1" applyAlignment="1">
      <alignment horizontal="left" vertical="top" wrapText="1"/>
    </xf>
    <xf numFmtId="9" fontId="17" fillId="0" borderId="60" xfId="4" applyNumberFormat="1" applyFont="1" applyFill="1" applyBorder="1" applyAlignment="1">
      <alignment horizontal="left" vertical="top" wrapText="1"/>
    </xf>
    <xf numFmtId="9" fontId="17" fillId="0" borderId="61" xfId="4" applyNumberFormat="1" applyFont="1" applyFill="1" applyBorder="1" applyAlignment="1">
      <alignment horizontal="left" vertical="top" wrapText="1"/>
    </xf>
    <xf numFmtId="0" fontId="8" fillId="0" borderId="66" xfId="5" applyFont="1" applyFill="1" applyBorder="1" applyAlignment="1" applyProtection="1">
      <alignment horizontal="left" vertical="center"/>
    </xf>
    <xf numFmtId="0" fontId="8" fillId="0" borderId="0" xfId="5" applyFont="1" applyFill="1" applyBorder="1" applyAlignment="1" applyProtection="1">
      <alignment horizontal="left" vertical="center"/>
    </xf>
    <xf numFmtId="0" fontId="8" fillId="0" borderId="53" xfId="5" applyFont="1" applyFill="1" applyBorder="1" applyAlignment="1" applyProtection="1">
      <alignment horizontal="left" vertical="center"/>
    </xf>
    <xf numFmtId="9" fontId="8" fillId="0" borderId="24" xfId="4" applyNumberFormat="1" applyFont="1" applyFill="1" applyBorder="1" applyAlignment="1">
      <alignment horizontal="left" vertical="top" wrapText="1"/>
    </xf>
    <xf numFmtId="9" fontId="8" fillId="0" borderId="28" xfId="4" applyNumberFormat="1" applyFont="1" applyFill="1" applyBorder="1" applyAlignment="1">
      <alignment horizontal="left" vertical="top" wrapText="1"/>
    </xf>
    <xf numFmtId="9" fontId="8" fillId="0" borderId="29" xfId="4" applyNumberFormat="1" applyFont="1" applyFill="1" applyBorder="1" applyAlignment="1">
      <alignment horizontal="left" vertical="top" wrapText="1"/>
    </xf>
    <xf numFmtId="9" fontId="36" fillId="0" borderId="19" xfId="4" applyNumberFormat="1" applyFont="1" applyFill="1" applyBorder="1" applyAlignment="1">
      <alignment horizontal="left" vertical="center" wrapText="1"/>
    </xf>
    <xf numFmtId="49" fontId="8" fillId="0" borderId="66" xfId="4" applyNumberFormat="1" applyFont="1" applyFill="1" applyBorder="1" applyAlignment="1" applyProtection="1">
      <alignment horizontal="left" vertical="top" wrapText="1"/>
    </xf>
    <xf numFmtId="49" fontId="8" fillId="0" borderId="0" xfId="4" applyNumberFormat="1" applyFont="1" applyFill="1" applyBorder="1" applyAlignment="1" applyProtection="1">
      <alignment horizontal="left" vertical="top" wrapText="1"/>
    </xf>
    <xf numFmtId="49" fontId="8" fillId="0" borderId="53" xfId="4" applyNumberFormat="1" applyFont="1" applyFill="1" applyBorder="1" applyAlignment="1" applyProtection="1">
      <alignment horizontal="left" vertical="top" wrapText="1"/>
    </xf>
    <xf numFmtId="49" fontId="8" fillId="0" borderId="50" xfId="4" applyNumberFormat="1" applyFont="1" applyFill="1" applyBorder="1" applyAlignment="1" applyProtection="1">
      <alignment horizontal="left" vertical="top" wrapText="1"/>
    </xf>
    <xf numFmtId="49" fontId="8" fillId="0" borderId="65" xfId="4" applyNumberFormat="1" applyFont="1" applyFill="1" applyBorder="1" applyAlignment="1" applyProtection="1">
      <alignment horizontal="left" vertical="top" wrapText="1"/>
    </xf>
    <xf numFmtId="49" fontId="8" fillId="0" borderId="51" xfId="4" applyNumberFormat="1" applyFont="1" applyFill="1" applyBorder="1" applyAlignment="1" applyProtection="1">
      <alignment horizontal="left" vertical="top" wrapText="1"/>
    </xf>
    <xf numFmtId="0" fontId="8" fillId="0" borderId="24" xfId="5" applyFont="1" applyFill="1" applyBorder="1" applyAlignment="1" applyProtection="1">
      <alignment horizontal="left" vertical="center"/>
    </xf>
    <xf numFmtId="0" fontId="8" fillId="0" borderId="28" xfId="5" applyFont="1" applyFill="1" applyBorder="1" applyAlignment="1" applyProtection="1">
      <alignment horizontal="left" vertical="center"/>
    </xf>
    <xf numFmtId="0" fontId="8" fillId="0" borderId="29" xfId="5" applyFont="1" applyFill="1" applyBorder="1" applyAlignment="1" applyProtection="1">
      <alignment horizontal="left" vertical="center"/>
    </xf>
    <xf numFmtId="0" fontId="8" fillId="2" borderId="4" xfId="4" applyFont="1" applyFill="1" applyBorder="1" applyAlignment="1" applyProtection="1">
      <alignment horizontal="left" vertical="top" wrapText="1"/>
    </xf>
    <xf numFmtId="0" fontId="8" fillId="2" borderId="5" xfId="4" applyFont="1" applyFill="1" applyBorder="1" applyAlignment="1" applyProtection="1">
      <alignment horizontal="left" vertical="top" wrapText="1"/>
    </xf>
    <xf numFmtId="0" fontId="8" fillId="2" borderId="6" xfId="4" applyFont="1" applyFill="1" applyBorder="1" applyAlignment="1" applyProtection="1">
      <alignment horizontal="left" vertical="top" wrapText="1"/>
    </xf>
    <xf numFmtId="0" fontId="8" fillId="2" borderId="14" xfId="4" applyFont="1" applyFill="1" applyBorder="1" applyAlignment="1" applyProtection="1">
      <alignment horizontal="left" vertical="center"/>
    </xf>
    <xf numFmtId="0" fontId="6" fillId="2" borderId="69" xfId="1" applyFont="1" applyFill="1" applyBorder="1" applyAlignment="1">
      <alignment horizontal="left" vertical="center"/>
    </xf>
    <xf numFmtId="0" fontId="6" fillId="2" borderId="47" xfId="1" applyFont="1" applyFill="1" applyBorder="1" applyAlignment="1">
      <alignment horizontal="left" vertical="center"/>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8" fillId="2" borderId="25" xfId="4" applyFont="1" applyFill="1" applyBorder="1" applyAlignment="1" applyProtection="1">
      <alignment vertical="top" wrapText="1"/>
    </xf>
    <xf numFmtId="0" fontId="6" fillId="2" borderId="29" xfId="1" applyFont="1" applyFill="1" applyBorder="1" applyAlignment="1">
      <alignment vertical="top" wrapText="1"/>
    </xf>
    <xf numFmtId="0" fontId="6" fillId="2" borderId="25" xfId="4" applyFont="1" applyFill="1" applyBorder="1" applyAlignment="1" applyProtection="1">
      <alignment horizontal="left" vertical="top" wrapText="1" indent="1"/>
    </xf>
    <xf numFmtId="0" fontId="6" fillId="2" borderId="28" xfId="1" applyFont="1" applyFill="1" applyBorder="1" applyAlignment="1">
      <alignment horizontal="left" vertical="top" indent="1"/>
    </xf>
    <xf numFmtId="0" fontId="6" fillId="2" borderId="29" xfId="1" applyFont="1" applyFill="1" applyBorder="1" applyAlignment="1">
      <alignment horizontal="left" vertical="top" inden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6" fillId="2" borderId="31" xfId="1" applyFont="1" applyFill="1" applyBorder="1" applyAlignment="1">
      <alignment horizontal="center" vertical="center" wrapText="1"/>
    </xf>
    <xf numFmtId="9" fontId="36" fillId="2" borderId="19" xfId="4" applyNumberFormat="1" applyFont="1" applyFill="1" applyBorder="1" applyAlignment="1">
      <alignment horizontal="left" vertical="center" wrapText="1"/>
    </xf>
    <xf numFmtId="9" fontId="36" fillId="2" borderId="56" xfId="4" applyNumberFormat="1" applyFont="1" applyFill="1" applyBorder="1" applyAlignment="1">
      <alignment horizontal="left" vertical="center" wrapText="1"/>
    </xf>
    <xf numFmtId="9" fontId="36" fillId="2" borderId="48" xfId="4" applyNumberFormat="1" applyFont="1" applyFill="1" applyBorder="1" applyAlignment="1">
      <alignment horizontal="left" vertical="center" wrapText="1"/>
    </xf>
    <xf numFmtId="0" fontId="8" fillId="2" borderId="44" xfId="4" applyFont="1" applyFill="1" applyBorder="1" applyAlignment="1" applyProtection="1">
      <alignment vertical="top" wrapText="1"/>
    </xf>
    <xf numFmtId="0" fontId="6" fillId="2" borderId="46" xfId="1" applyFont="1" applyFill="1" applyBorder="1" applyAlignment="1">
      <alignment vertical="top" wrapText="1"/>
    </xf>
    <xf numFmtId="0" fontId="6" fillId="2" borderId="44" xfId="4" applyFont="1" applyFill="1" applyBorder="1" applyAlignment="1" applyProtection="1">
      <alignment horizontal="left" vertical="top" wrapText="1" indent="1"/>
    </xf>
    <xf numFmtId="0" fontId="6" fillId="2" borderId="43" xfId="1" applyFont="1" applyFill="1" applyBorder="1" applyAlignment="1">
      <alignment horizontal="left" vertical="top" indent="1"/>
    </xf>
    <xf numFmtId="0" fontId="6" fillId="2" borderId="46" xfId="1" applyFont="1" applyFill="1" applyBorder="1" applyAlignment="1">
      <alignment horizontal="left" vertical="top" indent="1"/>
    </xf>
    <xf numFmtId="9" fontId="17" fillId="2" borderId="24" xfId="4" applyNumberFormat="1" applyFont="1" applyFill="1" applyBorder="1" applyAlignment="1">
      <alignment horizontal="left" vertical="top" wrapText="1"/>
    </xf>
    <xf numFmtId="9" fontId="17" fillId="2" borderId="28" xfId="4" applyNumberFormat="1" applyFont="1" applyFill="1" applyBorder="1" applyAlignment="1">
      <alignment horizontal="left" vertical="top" wrapText="1"/>
    </xf>
    <xf numFmtId="9" fontId="17" fillId="2" borderId="29" xfId="4" applyNumberFormat="1" applyFont="1" applyFill="1" applyBorder="1" applyAlignment="1">
      <alignment horizontal="left" vertical="top" wrapText="1"/>
    </xf>
    <xf numFmtId="9" fontId="17" fillId="2" borderId="32" xfId="4" applyNumberFormat="1" applyFont="1" applyFill="1" applyBorder="1" applyAlignment="1">
      <alignment horizontal="left" vertical="top" wrapText="1"/>
    </xf>
    <xf numFmtId="9" fontId="17" fillId="2" borderId="60" xfId="4" applyNumberFormat="1" applyFont="1" applyFill="1" applyBorder="1" applyAlignment="1">
      <alignment horizontal="left" vertical="top" wrapText="1"/>
    </xf>
    <xf numFmtId="9" fontId="17" fillId="2" borderId="61" xfId="4" applyNumberFormat="1" applyFont="1" applyFill="1" applyBorder="1" applyAlignment="1">
      <alignment horizontal="left" vertical="top" wrapText="1"/>
    </xf>
    <xf numFmtId="0" fontId="12" fillId="4" borderId="67" xfId="1" applyFont="1" applyFill="1" applyBorder="1" applyAlignment="1" applyProtection="1">
      <alignment horizontal="center" vertical="center" wrapText="1"/>
    </xf>
    <xf numFmtId="0" fontId="20" fillId="0" borderId="45" xfId="12" applyFont="1" applyBorder="1" applyAlignment="1">
      <alignment horizontal="center" vertical="center" wrapText="1"/>
    </xf>
    <xf numFmtId="15" fontId="12" fillId="0" borderId="4" xfId="1" applyNumberFormat="1" applyFont="1" applyFill="1" applyBorder="1" applyAlignment="1" applyProtection="1">
      <alignment horizontal="center" vertical="center"/>
    </xf>
    <xf numFmtId="15" fontId="12" fillId="0" borderId="5" xfId="1" applyNumberFormat="1" applyFont="1" applyFill="1" applyBorder="1" applyAlignment="1" applyProtection="1">
      <alignment horizontal="center" vertical="center"/>
    </xf>
    <xf numFmtId="15" fontId="12" fillId="0" borderId="6" xfId="1" applyNumberFormat="1" applyFont="1" applyFill="1" applyBorder="1" applyAlignment="1" applyProtection="1">
      <alignment horizontal="center" vertical="center"/>
    </xf>
    <xf numFmtId="0" fontId="12" fillId="4" borderId="15" xfId="1" applyFont="1" applyFill="1" applyBorder="1" applyAlignment="1" applyProtection="1">
      <alignment horizontal="center" vertical="center" wrapText="1"/>
    </xf>
    <xf numFmtId="0" fontId="12" fillId="4" borderId="52" xfId="1" applyFont="1" applyFill="1" applyBorder="1" applyAlignment="1" applyProtection="1">
      <alignment horizontal="center" vertical="center" wrapText="1"/>
    </xf>
    <xf numFmtId="0" fontId="12" fillId="4" borderId="72" xfId="1" applyFont="1" applyFill="1" applyBorder="1" applyAlignment="1" applyProtection="1">
      <alignment horizontal="center" vertical="center" wrapText="1"/>
    </xf>
    <xf numFmtId="0" fontId="12" fillId="4" borderId="57" xfId="1" applyFont="1" applyFill="1" applyBorder="1" applyAlignment="1" applyProtection="1">
      <alignment horizontal="center" vertical="center" wrapText="1"/>
    </xf>
    <xf numFmtId="0" fontId="12" fillId="4" borderId="45" xfId="1" applyFont="1" applyFill="1" applyBorder="1" applyAlignment="1" applyProtection="1">
      <alignment horizontal="center" vertical="center" wrapText="1"/>
    </xf>
    <xf numFmtId="0" fontId="7" fillId="5" borderId="0" xfId="1" applyFont="1" applyFill="1" applyAlignment="1" applyProtection="1">
      <alignment horizontal="center" vertical="center" wrapText="1"/>
    </xf>
    <xf numFmtId="0" fontId="7" fillId="5" borderId="0" xfId="1" applyFont="1" applyFill="1" applyAlignment="1" applyProtection="1">
      <alignment horizontal="left" vertical="center" wrapText="1"/>
    </xf>
    <xf numFmtId="0" fontId="12" fillId="4" borderId="14" xfId="4" applyFont="1" applyFill="1" applyBorder="1" applyAlignment="1" applyProtection="1">
      <alignment horizontal="left" vertical="center"/>
    </xf>
    <xf numFmtId="0" fontId="12" fillId="4" borderId="71" xfId="4" applyFont="1" applyFill="1" applyBorder="1" applyAlignment="1" applyProtection="1">
      <alignment horizontal="left" vertical="center"/>
    </xf>
    <xf numFmtId="0" fontId="12" fillId="4" borderId="44" xfId="4" applyFont="1" applyFill="1" applyBorder="1" applyAlignment="1" applyProtection="1">
      <alignment horizontal="left" vertical="center"/>
    </xf>
    <xf numFmtId="0" fontId="12" fillId="4" borderId="73" xfId="4" applyFont="1" applyFill="1" applyBorder="1" applyAlignment="1" applyProtection="1">
      <alignment horizontal="left" vertical="center"/>
    </xf>
    <xf numFmtId="0" fontId="12" fillId="4" borderId="67" xfId="4" applyFont="1" applyFill="1" applyBorder="1" applyAlignment="1" applyProtection="1">
      <alignment horizontal="center" vertical="center" wrapText="1"/>
    </xf>
    <xf numFmtId="0" fontId="12" fillId="4" borderId="45" xfId="4" applyFont="1" applyFill="1" applyBorder="1" applyAlignment="1" applyProtection="1">
      <alignment horizontal="center" vertical="center" wrapText="1"/>
    </xf>
    <xf numFmtId="0" fontId="20" fillId="0" borderId="52" xfId="12" applyFont="1" applyBorder="1" applyAlignment="1">
      <alignment horizontal="center" vertical="center" wrapText="1"/>
    </xf>
    <xf numFmtId="0" fontId="34" fillId="4" borderId="4" xfId="11" applyFont="1" applyFill="1" applyBorder="1" applyAlignment="1">
      <alignment horizontal="center" vertical="center" wrapText="1"/>
    </xf>
    <xf numFmtId="0" fontId="34" fillId="4" borderId="5" xfId="11" applyFont="1" applyFill="1" applyBorder="1" applyAlignment="1">
      <alignment horizontal="center" vertical="center" wrapText="1"/>
    </xf>
    <xf numFmtId="0" fontId="34" fillId="4" borderId="6" xfId="11" applyFont="1" applyFill="1" applyBorder="1" applyAlignment="1">
      <alignment horizontal="center" vertical="center" wrapText="1"/>
    </xf>
    <xf numFmtId="0" fontId="12" fillId="4" borderId="4" xfId="11" applyFont="1" applyFill="1" applyBorder="1" applyAlignment="1" applyProtection="1">
      <alignment horizontal="left" vertical="center"/>
    </xf>
    <xf numFmtId="0" fontId="12" fillId="4" borderId="5" xfId="11" applyFont="1" applyFill="1" applyBorder="1" applyAlignment="1" applyProtection="1">
      <alignment horizontal="left" vertical="center"/>
    </xf>
    <xf numFmtId="0" fontId="12" fillId="4" borderId="6" xfId="11" applyFont="1" applyFill="1" applyBorder="1" applyAlignment="1" applyProtection="1">
      <alignment horizontal="left" vertical="center"/>
    </xf>
    <xf numFmtId="0" fontId="8" fillId="0" borderId="32" xfId="4" applyFont="1" applyFill="1" applyBorder="1" applyAlignment="1" applyProtection="1">
      <alignment horizontal="left" vertical="top" wrapText="1"/>
    </xf>
    <xf numFmtId="0" fontId="8" fillId="0" borderId="60" xfId="4" applyFont="1" applyFill="1" applyBorder="1" applyAlignment="1" applyProtection="1">
      <alignment horizontal="left" vertical="top" wrapText="1"/>
    </xf>
    <xf numFmtId="0" fontId="8" fillId="0" borderId="61" xfId="4" applyFont="1" applyFill="1" applyBorder="1" applyAlignment="1" applyProtection="1">
      <alignment horizontal="left" vertical="top" wrapText="1"/>
    </xf>
    <xf numFmtId="9" fontId="36" fillId="0" borderId="19" xfId="4" applyNumberFormat="1" applyFont="1" applyFill="1" applyBorder="1" applyAlignment="1">
      <alignment horizontal="left" vertical="top" wrapText="1"/>
    </xf>
    <xf numFmtId="9" fontId="36" fillId="0" borderId="56" xfId="4" applyNumberFormat="1" applyFont="1" applyFill="1" applyBorder="1" applyAlignment="1">
      <alignment horizontal="left" vertical="top" wrapText="1"/>
    </xf>
    <xf numFmtId="9" fontId="36" fillId="0" borderId="48" xfId="4" applyNumberFormat="1" applyFont="1" applyFill="1" applyBorder="1" applyAlignment="1">
      <alignment horizontal="left" vertical="top" wrapText="1"/>
    </xf>
    <xf numFmtId="0" fontId="6" fillId="0" borderId="32" xfId="8" applyFont="1" applyBorder="1" applyAlignment="1">
      <alignment horizontal="left" vertical="top"/>
    </xf>
    <xf numFmtId="0" fontId="6" fillId="0" borderId="60" xfId="8" applyFont="1" applyBorder="1" applyAlignment="1">
      <alignment horizontal="left" vertical="top"/>
    </xf>
    <xf numFmtId="0" fontId="6" fillId="0" borderId="61" xfId="8" applyFont="1" applyBorder="1" applyAlignment="1">
      <alignment horizontal="left" vertical="top"/>
    </xf>
    <xf numFmtId="9" fontId="17" fillId="0" borderId="50" xfId="4" applyNumberFormat="1" applyFont="1" applyFill="1" applyBorder="1" applyAlignment="1">
      <alignment horizontal="left" vertical="top" wrapText="1"/>
    </xf>
    <xf numFmtId="9" fontId="17" fillId="0" borderId="65" xfId="4" applyNumberFormat="1" applyFont="1" applyFill="1" applyBorder="1" applyAlignment="1">
      <alignment horizontal="left" vertical="top" wrapText="1"/>
    </xf>
    <xf numFmtId="9" fontId="17" fillId="0" borderId="51" xfId="4" applyNumberFormat="1" applyFont="1" applyFill="1" applyBorder="1" applyAlignment="1">
      <alignment horizontal="left" vertical="top" wrapText="1"/>
    </xf>
    <xf numFmtId="0" fontId="12" fillId="4" borderId="4" xfId="4" applyFont="1" applyFill="1" applyBorder="1" applyAlignment="1" applyProtection="1">
      <alignment horizontal="left" vertical="center"/>
    </xf>
    <xf numFmtId="0" fontId="12" fillId="4" borderId="42" xfId="4" applyFont="1" applyFill="1" applyBorder="1" applyAlignment="1" applyProtection="1">
      <alignment horizontal="left" vertical="center"/>
    </xf>
    <xf numFmtId="0" fontId="12" fillId="4" borderId="4" xfId="1" applyFont="1" applyFill="1" applyBorder="1" applyAlignment="1" applyProtection="1">
      <alignment horizontal="center" vertical="center" wrapText="1"/>
    </xf>
    <xf numFmtId="0" fontId="20" fillId="0" borderId="5" xfId="8" applyFont="1" applyBorder="1" applyAlignment="1">
      <alignment horizontal="center" vertical="center" wrapText="1"/>
    </xf>
    <xf numFmtId="0" fontId="20" fillId="0" borderId="6" xfId="8" applyFont="1" applyBorder="1" applyAlignment="1">
      <alignment horizontal="center" vertical="center" wrapText="1"/>
    </xf>
    <xf numFmtId="0" fontId="12" fillId="4" borderId="7" xfId="1" applyFont="1" applyFill="1" applyBorder="1" applyAlignment="1" applyProtection="1">
      <alignment horizontal="left" vertical="center"/>
    </xf>
    <xf numFmtId="0" fontId="12" fillId="4" borderId="8" xfId="1" applyFont="1" applyFill="1" applyBorder="1" applyAlignment="1" applyProtection="1">
      <alignment horizontal="left" vertical="center"/>
    </xf>
    <xf numFmtId="0" fontId="12" fillId="4" borderId="21" xfId="1" applyFont="1" applyFill="1" applyBorder="1" applyAlignment="1" applyProtection="1">
      <alignment horizontal="center" vertical="center" wrapText="1"/>
    </xf>
    <xf numFmtId="0" fontId="20" fillId="0" borderId="26" xfId="8" applyFont="1" applyBorder="1" applyAlignment="1">
      <alignment horizontal="center" vertical="center" wrapText="1"/>
    </xf>
    <xf numFmtId="0" fontId="12" fillId="4" borderId="17" xfId="1" applyFont="1" applyFill="1" applyBorder="1" applyAlignment="1" applyProtection="1">
      <alignment horizontal="center" vertical="center" wrapText="1"/>
    </xf>
    <xf numFmtId="0" fontId="20" fillId="0" borderId="13" xfId="8" applyFont="1" applyBorder="1" applyAlignment="1">
      <alignment horizontal="center" vertical="center" wrapText="1"/>
    </xf>
    <xf numFmtId="0" fontId="20" fillId="0" borderId="56" xfId="8" applyFont="1" applyBorder="1" applyAlignment="1">
      <alignment horizontal="center" vertical="center" wrapText="1"/>
    </xf>
    <xf numFmtId="0" fontId="20" fillId="0" borderId="64" xfId="8" applyFont="1" applyBorder="1" applyAlignment="1">
      <alignment horizontal="center" vertical="center" wrapText="1"/>
    </xf>
    <xf numFmtId="0" fontId="12" fillId="4" borderId="20" xfId="1" applyFont="1" applyFill="1" applyBorder="1" applyAlignment="1" applyProtection="1">
      <alignment horizontal="center" vertical="center" wrapText="1"/>
    </xf>
    <xf numFmtId="0" fontId="20" fillId="0" borderId="33" xfId="8" applyFont="1" applyBorder="1" applyAlignment="1">
      <alignment horizontal="center" vertical="center" wrapText="1"/>
    </xf>
    <xf numFmtId="0" fontId="12" fillId="4" borderId="14" xfId="1" applyFont="1" applyFill="1" applyBorder="1" applyAlignment="1" applyProtection="1">
      <alignment horizontal="center" vertical="center" wrapText="1"/>
    </xf>
    <xf numFmtId="0" fontId="20" fillId="0" borderId="47" xfId="8" applyFont="1" applyBorder="1" applyAlignment="1">
      <alignment horizontal="center" vertical="center" wrapText="1"/>
    </xf>
    <xf numFmtId="0" fontId="20" fillId="0" borderId="69" xfId="8" applyFont="1" applyBorder="1" applyAlignment="1">
      <alignment horizontal="center" vertical="center" wrapText="1"/>
    </xf>
    <xf numFmtId="0" fontId="12" fillId="4" borderId="14" xfId="1" applyFont="1" applyFill="1" applyBorder="1" applyAlignment="1">
      <alignment horizontal="center" vertical="center" wrapText="1"/>
    </xf>
    <xf numFmtId="0" fontId="12" fillId="4" borderId="44" xfId="1" applyFont="1" applyFill="1" applyBorder="1" applyAlignment="1">
      <alignment horizontal="center" vertical="center" wrapText="1"/>
    </xf>
    <xf numFmtId="0" fontId="12" fillId="4" borderId="15" xfId="1" applyFont="1" applyFill="1" applyBorder="1" applyAlignment="1">
      <alignment horizontal="center" vertical="center" wrapText="1"/>
    </xf>
    <xf numFmtId="0" fontId="12" fillId="4" borderId="52" xfId="1" applyFont="1" applyFill="1" applyBorder="1" applyAlignment="1">
      <alignment horizontal="center" vertical="center" wrapText="1"/>
    </xf>
    <xf numFmtId="0" fontId="12" fillId="4" borderId="62" xfId="1" applyFont="1" applyFill="1" applyBorder="1" applyAlignment="1" applyProtection="1">
      <alignment horizontal="center" vertical="center" wrapText="1"/>
    </xf>
    <xf numFmtId="0" fontId="12" fillId="4" borderId="63" xfId="1" applyFont="1" applyFill="1" applyBorder="1" applyAlignment="1" applyProtection="1">
      <alignment horizontal="center" vertical="center" wrapText="1"/>
    </xf>
    <xf numFmtId="0" fontId="20" fillId="0" borderId="18" xfId="8" applyFont="1" applyBorder="1" applyAlignment="1">
      <alignment horizontal="center" vertical="center" wrapText="1"/>
    </xf>
    <xf numFmtId="0" fontId="20" fillId="0" borderId="19" xfId="8" applyFont="1" applyBorder="1" applyAlignment="1">
      <alignment horizontal="center" vertical="center" wrapText="1"/>
    </xf>
    <xf numFmtId="0" fontId="17" fillId="0" borderId="24" xfId="4" applyNumberFormat="1" applyFont="1" applyFill="1" applyBorder="1" applyAlignment="1">
      <alignment horizontal="left" vertical="top" wrapText="1"/>
    </xf>
    <xf numFmtId="0" fontId="17" fillId="0" borderId="28" xfId="4" applyNumberFormat="1" applyFont="1" applyFill="1" applyBorder="1" applyAlignment="1">
      <alignment horizontal="left" vertical="top" wrapText="1"/>
    </xf>
    <xf numFmtId="0" fontId="17" fillId="0" borderId="29" xfId="4" applyNumberFormat="1" applyFont="1" applyFill="1" applyBorder="1" applyAlignment="1">
      <alignment horizontal="left" vertical="top" wrapText="1"/>
    </xf>
    <xf numFmtId="0" fontId="31" fillId="4" borderId="4" xfId="4" applyFont="1" applyFill="1" applyBorder="1" applyAlignment="1" applyProtection="1">
      <alignment horizontal="left" vertical="center"/>
    </xf>
    <xf numFmtId="0" fontId="31" fillId="4" borderId="5" xfId="4" applyFont="1" applyFill="1" applyBorder="1" applyAlignment="1" applyProtection="1">
      <alignment horizontal="left" vertical="center"/>
    </xf>
    <xf numFmtId="0" fontId="31" fillId="4" borderId="6" xfId="4" applyFont="1" applyFill="1" applyBorder="1" applyAlignment="1" applyProtection="1">
      <alignment horizontal="left" vertical="center"/>
    </xf>
    <xf numFmtId="0" fontId="8" fillId="0" borderId="21" xfId="4" applyFont="1" applyFill="1" applyBorder="1" applyAlignment="1" applyProtection="1">
      <alignment horizontal="left" vertical="top" wrapText="1"/>
    </xf>
    <xf numFmtId="0" fontId="8" fillId="0" borderId="56" xfId="4" applyFont="1" applyFill="1" applyBorder="1" applyAlignment="1" applyProtection="1">
      <alignment horizontal="left" vertical="top" wrapText="1"/>
    </xf>
    <xf numFmtId="0" fontId="8" fillId="0" borderId="48" xfId="4" applyFont="1" applyFill="1" applyBorder="1" applyAlignment="1" applyProtection="1">
      <alignment horizontal="left" vertical="top" wrapText="1"/>
    </xf>
    <xf numFmtId="0" fontId="17" fillId="0" borderId="32" xfId="4" applyNumberFormat="1" applyFont="1" applyFill="1" applyBorder="1" applyAlignment="1">
      <alignment horizontal="left" vertical="top" wrapText="1"/>
    </xf>
    <xf numFmtId="0" fontId="17" fillId="0" borderId="60" xfId="4" applyNumberFormat="1" applyFont="1" applyFill="1" applyBorder="1" applyAlignment="1">
      <alignment horizontal="left" vertical="top" wrapText="1"/>
    </xf>
    <xf numFmtId="0" fontId="17" fillId="0" borderId="61" xfId="4" applyNumberFormat="1" applyFont="1" applyFill="1" applyBorder="1" applyAlignment="1">
      <alignment horizontal="left" vertical="top" wrapText="1"/>
    </xf>
    <xf numFmtId="0" fontId="17" fillId="0" borderId="19" xfId="4" applyNumberFormat="1" applyFont="1" applyFill="1" applyBorder="1" applyAlignment="1">
      <alignment horizontal="left" vertical="top" wrapText="1"/>
    </xf>
    <xf numFmtId="0" fontId="17" fillId="0" borderId="56" xfId="4" applyNumberFormat="1" applyFont="1" applyFill="1" applyBorder="1" applyAlignment="1">
      <alignment horizontal="left" vertical="top" wrapText="1"/>
    </xf>
    <xf numFmtId="0" fontId="17" fillId="0" borderId="48" xfId="4" applyNumberFormat="1" applyFont="1" applyFill="1" applyBorder="1" applyAlignment="1">
      <alignment horizontal="left" vertical="top" wrapText="1"/>
    </xf>
    <xf numFmtId="0" fontId="12" fillId="4" borderId="4" xfId="1" applyFont="1" applyFill="1" applyBorder="1" applyAlignment="1">
      <alignment horizontal="left" vertical="center"/>
    </xf>
    <xf numFmtId="0" fontId="12" fillId="4" borderId="42" xfId="1" applyFont="1" applyFill="1" applyBorder="1" applyAlignment="1">
      <alignment horizontal="left" vertical="center"/>
    </xf>
    <xf numFmtId="0" fontId="12" fillId="4" borderId="5" xfId="1" applyFont="1" applyFill="1" applyBorder="1" applyAlignment="1">
      <alignment horizontal="left" vertical="center"/>
    </xf>
    <xf numFmtId="0" fontId="12" fillId="4" borderId="6" xfId="1" applyFont="1" applyFill="1" applyBorder="1" applyAlignment="1">
      <alignment horizontal="left" vertical="center"/>
    </xf>
    <xf numFmtId="0" fontId="13" fillId="4" borderId="4" xfId="1" applyFont="1" applyFill="1" applyBorder="1" applyAlignment="1">
      <alignment horizontal="center" vertical="center"/>
    </xf>
    <xf numFmtId="0" fontId="13" fillId="4" borderId="5" xfId="1" applyFont="1" applyFill="1" applyBorder="1" applyAlignment="1">
      <alignment horizontal="center" vertical="center"/>
    </xf>
    <xf numFmtId="0" fontId="13" fillId="4" borderId="6" xfId="1" applyFont="1" applyFill="1" applyBorder="1" applyAlignment="1">
      <alignment horizontal="center" vertical="center"/>
    </xf>
    <xf numFmtId="49" fontId="8" fillId="2" borderId="24" xfId="4" applyNumberFormat="1" applyFont="1" applyFill="1" applyBorder="1" applyAlignment="1" applyProtection="1">
      <alignment horizontal="left" vertical="top" wrapText="1"/>
    </xf>
    <xf numFmtId="49" fontId="8" fillId="2" borderId="28" xfId="4" applyNumberFormat="1" applyFont="1" applyFill="1" applyBorder="1" applyAlignment="1" applyProtection="1">
      <alignment horizontal="left" vertical="top" wrapText="1"/>
    </xf>
    <xf numFmtId="49" fontId="8" fillId="2" borderId="29" xfId="4" applyNumberFormat="1" applyFont="1" applyFill="1" applyBorder="1" applyAlignment="1" applyProtection="1">
      <alignment horizontal="left" vertical="top" wrapText="1"/>
    </xf>
    <xf numFmtId="49" fontId="8" fillId="2" borderId="32" xfId="4" applyNumberFormat="1" applyFont="1" applyFill="1" applyBorder="1" applyAlignment="1" applyProtection="1">
      <alignment horizontal="left" vertical="top" wrapText="1"/>
    </xf>
    <xf numFmtId="49" fontId="8" fillId="2" borderId="60" xfId="4" applyNumberFormat="1" applyFont="1" applyFill="1" applyBorder="1" applyAlignment="1" applyProtection="1">
      <alignment horizontal="left" vertical="top" wrapText="1"/>
    </xf>
    <xf numFmtId="49" fontId="8" fillId="2" borderId="61" xfId="4" applyNumberFormat="1" applyFont="1" applyFill="1" applyBorder="1" applyAlignment="1" applyProtection="1">
      <alignment horizontal="left" vertical="top" wrapText="1"/>
    </xf>
    <xf numFmtId="49" fontId="8" fillId="2" borderId="4" xfId="1" applyNumberFormat="1" applyFont="1" applyFill="1" applyBorder="1" applyAlignment="1" applyProtection="1">
      <alignment horizontal="left" vertical="top" wrapText="1"/>
    </xf>
    <xf numFmtId="49" fontId="8" fillId="2" borderId="5" xfId="1" applyNumberFormat="1" applyFont="1" applyFill="1" applyBorder="1" applyAlignment="1" applyProtection="1">
      <alignment horizontal="left" vertical="top" wrapText="1"/>
    </xf>
    <xf numFmtId="49" fontId="8" fillId="2" borderId="6" xfId="1" applyNumberFormat="1" applyFont="1" applyFill="1" applyBorder="1" applyAlignment="1" applyProtection="1">
      <alignment horizontal="left" vertical="top" wrapText="1"/>
    </xf>
    <xf numFmtId="0" fontId="8" fillId="2" borderId="19" xfId="4" applyFont="1" applyFill="1" applyBorder="1" applyAlignment="1" applyProtection="1">
      <alignment horizontal="left" vertical="top"/>
    </xf>
    <xf numFmtId="0" fontId="8" fillId="2" borderId="56" xfId="4" applyFont="1" applyFill="1" applyBorder="1" applyAlignment="1" applyProtection="1">
      <alignment horizontal="left" vertical="top"/>
    </xf>
    <xf numFmtId="0" fontId="8" fillId="2" borderId="48" xfId="4" applyFont="1" applyFill="1" applyBorder="1" applyAlignment="1" applyProtection="1">
      <alignment horizontal="left" vertical="top"/>
    </xf>
    <xf numFmtId="0" fontId="8" fillId="4" borderId="25" xfId="4" applyFont="1" applyFill="1" applyBorder="1" applyAlignment="1" applyProtection="1">
      <alignment horizontal="left" vertical="top"/>
    </xf>
    <xf numFmtId="0" fontId="8" fillId="4" borderId="28" xfId="4" applyFont="1" applyFill="1" applyBorder="1" applyAlignment="1" applyProtection="1">
      <alignment horizontal="left" vertical="top"/>
    </xf>
    <xf numFmtId="0" fontId="8" fillId="4" borderId="29" xfId="4" applyFont="1" applyFill="1" applyBorder="1" applyAlignment="1" applyProtection="1">
      <alignment horizontal="left" vertical="top"/>
    </xf>
  </cellXfs>
  <cellStyles count="17">
    <cellStyle name="Heading" xfId="15" xr:uid="{FE9F4D5F-9672-46A8-9A46-53CDC15BA014}"/>
    <cellStyle name="Normal" xfId="0" builtinId="0"/>
    <cellStyle name="Normal 10 2" xfId="8" xr:uid="{00000000-0005-0000-0000-000001000000}"/>
    <cellStyle name="Normal 2 2" xfId="4" xr:uid="{00000000-0005-0000-0000-000002000000}"/>
    <cellStyle name="Normal 2 3" xfId="2" xr:uid="{00000000-0005-0000-0000-000003000000}"/>
    <cellStyle name="Normal 3 2" xfId="1" xr:uid="{00000000-0005-0000-0000-000004000000}"/>
    <cellStyle name="Normal 3 2 2" xfId="13" xr:uid="{00000000-0005-0000-0000-000005000000}"/>
    <cellStyle name="Normal 3 3 2" xfId="11" xr:uid="{00000000-0005-0000-0000-000006000000}"/>
    <cellStyle name="Normal 4 2" xfId="5" xr:uid="{00000000-0005-0000-0000-000007000000}"/>
    <cellStyle name="Normal 4 2 2" xfId="10" xr:uid="{00000000-0005-0000-0000-000008000000}"/>
    <cellStyle name="Normal 5" xfId="12" xr:uid="{00000000-0005-0000-0000-000009000000}"/>
    <cellStyle name="Normal 6" xfId="16" xr:uid="{A9150787-9EE1-4AE2-A342-2C7404FB49E0}"/>
    <cellStyle name="OfwatCalculation" xfId="7" xr:uid="{00000000-0005-0000-0000-00000A000000}"/>
    <cellStyle name="Percent 2" xfId="14" xr:uid="{00000000-0005-0000-0000-00000B000000}"/>
    <cellStyle name="Percent 2 2" xfId="6" xr:uid="{00000000-0005-0000-0000-00000C000000}"/>
    <cellStyle name="Percent 2 2 2" xfId="9" xr:uid="{00000000-0005-0000-0000-00000D000000}"/>
    <cellStyle name="Validation error" xfId="3" xr:uid="{00000000-0005-0000-0000-00000E000000}"/>
  </cellStyles>
  <dxfs count="304">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ont>
        <color theme="0"/>
      </font>
      <fill>
        <patternFill>
          <bgColor theme="0"/>
        </patternFill>
      </fill>
    </dxf>
    <dxf>
      <fill>
        <patternFill>
          <bgColor rgb="FFE0DCD8"/>
        </patternFill>
      </fill>
    </dxf>
    <dxf>
      <fill>
        <patternFill>
          <bgColor rgb="FFE0DCD8"/>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E0DCD8"/>
        </patternFill>
      </fill>
    </dxf>
    <dxf>
      <fill>
        <patternFill>
          <bgColor rgb="FFE0DCD8"/>
        </patternFill>
      </fill>
    </dxf>
    <dxf>
      <fill>
        <patternFill>
          <bgColor rgb="FFE0DCD8"/>
        </patternFill>
      </fill>
    </dxf>
    <dxf>
      <font>
        <color theme="0"/>
      </font>
      <fill>
        <patternFill>
          <bgColor theme="0"/>
        </patternFill>
      </fill>
    </dxf>
    <dxf>
      <font>
        <color theme="0"/>
      </font>
      <fill>
        <patternFill>
          <bgColor theme="0"/>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ill>
        <patternFill>
          <bgColor rgb="FFE0DCD8"/>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auto="1"/>
      </font>
      <fill>
        <patternFill>
          <bgColor rgb="FFFE4819"/>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FFC000"/>
      <color rgb="FF92D050"/>
      <color rgb="FFFF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accent2_2">
  <dgm:title val=""/>
  <dgm:desc val=""/>
  <dgm:catLst>
    <dgm:cat type="accent2" pri="11200"/>
  </dgm:catLst>
  <dgm:styleLbl name="node0">
    <dgm:fillClrLst meth="repeat">
      <a:schemeClr val="accent2"/>
    </dgm:fillClrLst>
    <dgm:linClrLst meth="repeat">
      <a:schemeClr val="lt1"/>
    </dgm:linClrLst>
    <dgm:effectClrLst/>
    <dgm:txLinClrLst/>
    <dgm:txFillClrLst/>
    <dgm:txEffectClrLst/>
  </dgm:styleLbl>
  <dgm:styleLbl name="node1">
    <dgm:fillClrLst meth="repeat">
      <a:schemeClr val="accent2"/>
    </dgm:fillClrLst>
    <dgm:linClrLst meth="repeat">
      <a:schemeClr val="lt1"/>
    </dgm:linClrLst>
    <dgm:effectClrLst/>
    <dgm:txLinClrLst/>
    <dgm:txFillClrLst/>
    <dgm:txEffectClrLst/>
  </dgm:styleLbl>
  <dgm:styleLbl name="alignNode1">
    <dgm:fillClrLst meth="repeat">
      <a:schemeClr val="accent2"/>
    </dgm:fillClrLst>
    <dgm:linClrLst meth="repeat">
      <a:schemeClr val="accent2"/>
    </dgm:linClrLst>
    <dgm:effectClrLst/>
    <dgm:txLinClrLst/>
    <dgm:txFillClrLst/>
    <dgm:txEffectClrLst/>
  </dgm:styleLbl>
  <dgm:styleLbl name="lnNode1">
    <dgm:fillClrLst meth="repeat">
      <a:schemeClr val="accent2"/>
    </dgm:fillClrLst>
    <dgm:linClrLst meth="repeat">
      <a:schemeClr val="lt1"/>
    </dgm:linClrLst>
    <dgm:effectClrLst/>
    <dgm:txLinClrLst/>
    <dgm:txFillClrLst/>
    <dgm:txEffectClrLst/>
  </dgm:styleLbl>
  <dgm:styleLbl name="vennNode1">
    <dgm:fillClrLst meth="repeat">
      <a:schemeClr val="accent2">
        <a:alpha val="50000"/>
      </a:schemeClr>
    </dgm:fillClrLst>
    <dgm:linClrLst meth="repeat">
      <a:schemeClr val="lt1"/>
    </dgm:linClrLst>
    <dgm:effectClrLst/>
    <dgm:txLinClrLst/>
    <dgm:txFillClrLst/>
    <dgm:txEffectClrLst/>
  </dgm:styleLbl>
  <dgm:styleLbl name="node2">
    <dgm:fillClrLst meth="repeat">
      <a:schemeClr val="accent2"/>
    </dgm:fillClrLst>
    <dgm:linClrLst meth="repeat">
      <a:schemeClr val="lt1"/>
    </dgm:linClrLst>
    <dgm:effectClrLst/>
    <dgm:txLinClrLst/>
    <dgm:txFillClrLst/>
    <dgm:txEffectClrLst/>
  </dgm:styleLbl>
  <dgm:styleLbl name="node3">
    <dgm:fillClrLst meth="repeat">
      <a:schemeClr val="accent2"/>
    </dgm:fillClrLst>
    <dgm:linClrLst meth="repeat">
      <a:schemeClr val="lt1"/>
    </dgm:linClrLst>
    <dgm:effectClrLst/>
    <dgm:txLinClrLst/>
    <dgm:txFillClrLst/>
    <dgm:txEffectClrLst/>
  </dgm:styleLbl>
  <dgm:styleLbl name="node4">
    <dgm:fillClrLst meth="repeat">
      <a:schemeClr val="accent2"/>
    </dgm:fillClrLst>
    <dgm:linClrLst meth="repeat">
      <a:schemeClr val="lt1"/>
    </dgm:linClrLst>
    <dgm:effectClrLst/>
    <dgm:txLinClrLst/>
    <dgm:txFillClrLst/>
    <dgm:txEffectClrLst/>
  </dgm:styleLbl>
  <dgm:styleLbl name="f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2">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2">
        <a:tint val="60000"/>
      </a:schemeClr>
    </dgm:fillClrLst>
    <dgm:linClrLst meth="repeat">
      <a:schemeClr val="accent2">
        <a:tint val="60000"/>
      </a:schemeClr>
    </dgm:linClrLst>
    <dgm:effectClrLst/>
    <dgm:txLinClrLst/>
    <dgm:txFillClrLst/>
    <dgm:txEffectClrLst/>
  </dgm:styleLbl>
  <dgm:styleLbl name="fgSibTrans2D1">
    <dgm:fillClrLst meth="repeat">
      <a:schemeClr val="accent2">
        <a:tint val="60000"/>
      </a:schemeClr>
    </dgm:fillClrLst>
    <dgm:linClrLst meth="repeat">
      <a:schemeClr val="accent2">
        <a:tint val="60000"/>
      </a:schemeClr>
    </dgm:linClrLst>
    <dgm:effectClrLst/>
    <dgm:txLinClrLst/>
    <dgm:txFillClrLst/>
    <dgm:txEffectClrLst/>
  </dgm:styleLbl>
  <dgm:styleLbl name="bgSibTrans2D1">
    <dgm:fillClrLst meth="repeat">
      <a:schemeClr val="accent2">
        <a:tint val="60000"/>
      </a:schemeClr>
    </dgm:fillClrLst>
    <dgm:linClrLst meth="repeat">
      <a:schemeClr val="accent2">
        <a:tint val="60000"/>
      </a:schemeClr>
    </dgm:linClrLst>
    <dgm:effectClrLst/>
    <dgm:txLinClrLst/>
    <dgm:txFillClrLst/>
    <dgm:txEffectClrLst/>
  </dgm:styleLbl>
  <dgm:styleLbl name="sibTrans1D1">
    <dgm:fillClrLst meth="repeat">
      <a:schemeClr val="accent2"/>
    </dgm:fillClrLst>
    <dgm:linClrLst meth="repeat">
      <a:schemeClr val="accent2"/>
    </dgm:linClrLst>
    <dgm:effectClrLst/>
    <dgm:txLinClrLst/>
    <dgm:txFillClrLst meth="repeat">
      <a:schemeClr val="tx1"/>
    </dgm:txFillClrLst>
    <dgm:txEffectClrLst/>
  </dgm:styleLbl>
  <dgm:styleLbl name="callout">
    <dgm:fillClrLst meth="repeat">
      <a:schemeClr val="accent2"/>
    </dgm:fillClrLst>
    <dgm:linClrLst meth="repeat">
      <a:schemeClr val="accent2">
        <a:tint val="50000"/>
      </a:schemeClr>
    </dgm:linClrLst>
    <dgm:effectClrLst/>
    <dgm:txLinClrLst/>
    <dgm:txFillClrLst meth="repeat">
      <a:schemeClr val="tx1"/>
    </dgm:txFillClrLst>
    <dgm:txEffectClrLst/>
  </dgm:styleLbl>
  <dgm:styleLbl name="asst0">
    <dgm:fillClrLst meth="repeat">
      <a:schemeClr val="accent2"/>
    </dgm:fillClrLst>
    <dgm:linClrLst meth="repeat">
      <a:schemeClr val="lt1"/>
    </dgm:linClrLst>
    <dgm:effectClrLst/>
    <dgm:txLinClrLst/>
    <dgm:txFillClrLst/>
    <dgm:txEffectClrLst/>
  </dgm:styleLbl>
  <dgm:styleLbl name="asst1">
    <dgm:fillClrLst meth="repeat">
      <a:schemeClr val="accent2"/>
    </dgm:fillClrLst>
    <dgm:linClrLst meth="repeat">
      <a:schemeClr val="lt1"/>
    </dgm:linClrLst>
    <dgm:effectClrLst/>
    <dgm:txLinClrLst/>
    <dgm:txFillClrLst/>
    <dgm:txEffectClrLst/>
  </dgm:styleLbl>
  <dgm:styleLbl name="asst2">
    <dgm:fillClrLst meth="repeat">
      <a:schemeClr val="accent2"/>
    </dgm:fillClrLst>
    <dgm:linClrLst meth="repeat">
      <a:schemeClr val="lt1"/>
    </dgm:linClrLst>
    <dgm:effectClrLst/>
    <dgm:txLinClrLst/>
    <dgm:txFillClrLst/>
    <dgm:txEffectClrLst/>
  </dgm:styleLbl>
  <dgm:styleLbl name="asst3">
    <dgm:fillClrLst meth="repeat">
      <a:schemeClr val="accent2"/>
    </dgm:fillClrLst>
    <dgm:linClrLst meth="repeat">
      <a:schemeClr val="lt1"/>
    </dgm:linClrLst>
    <dgm:effectClrLst/>
    <dgm:txLinClrLst/>
    <dgm:txFillClrLst/>
    <dgm:txEffectClrLst/>
  </dgm:styleLbl>
  <dgm:styleLbl name="asst4">
    <dgm:fillClrLst meth="repeat">
      <a:schemeClr val="accent2"/>
    </dgm:fillClrLst>
    <dgm:linClrLst meth="repeat">
      <a:schemeClr val="lt1"/>
    </dgm:linClrLst>
    <dgm:effectClrLst/>
    <dgm:txLinClrLst/>
    <dgm:txFillClrLst/>
    <dgm:txEffectClrLst/>
  </dgm:styleLbl>
  <dgm:styleLbl name="parChTrans2D1">
    <dgm:fillClrLst meth="repeat">
      <a:schemeClr val="accent2">
        <a:tint val="60000"/>
      </a:schemeClr>
    </dgm:fillClrLst>
    <dgm:linClrLst meth="repeat">
      <a:schemeClr val="accent2">
        <a:tint val="60000"/>
      </a:schemeClr>
    </dgm:linClrLst>
    <dgm:effectClrLst/>
    <dgm:txLinClrLst/>
    <dgm:txFillClrLst meth="repeat">
      <a:schemeClr val="lt1"/>
    </dgm:txFillClrLst>
    <dgm:txEffectClrLst/>
  </dgm:styleLbl>
  <dgm:styleLbl name="parChTrans2D2">
    <dgm:fillClrLst meth="repeat">
      <a:schemeClr val="accent2"/>
    </dgm:fillClrLst>
    <dgm:linClrLst meth="repeat">
      <a:schemeClr val="accent2"/>
    </dgm:linClrLst>
    <dgm:effectClrLst/>
    <dgm:txLinClrLst/>
    <dgm:txFillClrLst meth="repeat">
      <a:schemeClr val="lt1"/>
    </dgm:txFillClrLst>
    <dgm:txEffectClrLst/>
  </dgm:styleLbl>
  <dgm:styleLbl name="parChTrans2D3">
    <dgm:fillClrLst meth="repeat">
      <a:schemeClr val="accent2"/>
    </dgm:fillClrLst>
    <dgm:linClrLst meth="repeat">
      <a:schemeClr val="accent2"/>
    </dgm:linClrLst>
    <dgm:effectClrLst/>
    <dgm:txLinClrLst/>
    <dgm:txFillClrLst meth="repeat">
      <a:schemeClr val="lt1"/>
    </dgm:txFillClrLst>
    <dgm:txEffectClrLst/>
  </dgm:styleLbl>
  <dgm:styleLbl name="parChTrans2D4">
    <dgm:fillClrLst meth="repeat">
      <a:schemeClr val="accent2"/>
    </dgm:fillClrLst>
    <dgm:linClrLst meth="repeat">
      <a:schemeClr val="accent2"/>
    </dgm:linClrLst>
    <dgm:effectClrLst/>
    <dgm:txLinClrLst/>
    <dgm:txFillClrLst meth="repeat">
      <a:schemeClr val="lt1"/>
    </dgm:txFillClrLst>
    <dgm:txEffectClrLst/>
  </dgm:styleLbl>
  <dgm:styleLbl name="parChTrans1D1">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2">
    <dgm:fillClrLst meth="repeat">
      <a:schemeClr val="accent2"/>
    </dgm:fillClrLst>
    <dgm:linClrLst meth="repeat">
      <a:schemeClr val="accent2">
        <a:shade val="60000"/>
      </a:schemeClr>
    </dgm:linClrLst>
    <dgm:effectClrLst/>
    <dgm:txLinClrLst/>
    <dgm:txFillClrLst meth="repeat">
      <a:schemeClr val="tx1"/>
    </dgm:txFillClrLst>
    <dgm:txEffectClrLst/>
  </dgm:styleLbl>
  <dgm:styleLbl name="parChTrans1D3">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parChTrans1D4">
    <dgm:fillClrLst meth="repeat">
      <a:schemeClr val="accent2"/>
    </dgm:fillClrLst>
    <dgm:linClrLst meth="repeat">
      <a:schemeClr val="accent2">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solidFgAcc1">
    <dgm:fillClrLst meth="repeat">
      <a:schemeClr val="lt1"/>
    </dgm:fillClrLst>
    <dgm:linClrLst meth="repeat">
      <a:schemeClr val="accent2"/>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accent2"/>
    </dgm:linClrLst>
    <dgm:effectClrLst/>
    <dgm:txLinClrLst/>
    <dgm:txFillClrLst meth="repeat">
      <a:schemeClr val="dk1"/>
    </dgm:txFillClrLst>
    <dgm:txEffectClrLst/>
  </dgm:styleLbl>
  <dgm:styleLbl name="dkBgShp">
    <dgm:fillClrLst meth="repeat">
      <a:schemeClr val="accent2">
        <a:shade val="80000"/>
      </a:schemeClr>
    </dgm:fillClrLst>
    <dgm:linClrLst meth="repeat">
      <a:schemeClr val="accent2"/>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3_2">
  <dgm:title val=""/>
  <dgm:desc val=""/>
  <dgm:catLst>
    <dgm:cat type="accent3" pri="11200"/>
  </dgm:catLst>
  <dgm:styleLbl name="node0">
    <dgm:fillClrLst meth="repeat">
      <a:schemeClr val="accent3"/>
    </dgm:fillClrLst>
    <dgm:linClrLst meth="repeat">
      <a:schemeClr val="lt1"/>
    </dgm:linClrLst>
    <dgm:effectClrLst/>
    <dgm:txLinClrLst/>
    <dgm:txFillClrLst/>
    <dgm:txEffectClrLst/>
  </dgm:styleLbl>
  <dgm:styleLbl name="node1">
    <dgm:fillClrLst meth="repeat">
      <a:schemeClr val="accent3"/>
    </dgm:fillClrLst>
    <dgm:linClrLst meth="repeat">
      <a:schemeClr val="lt1"/>
    </dgm:linClrLst>
    <dgm:effectClrLst/>
    <dgm:txLinClrLst/>
    <dgm:txFillClrLst/>
    <dgm:txEffectClrLst/>
  </dgm:styleLbl>
  <dgm:styleLbl name="alignNode1">
    <dgm:fillClrLst meth="repeat">
      <a:schemeClr val="accent3"/>
    </dgm:fillClrLst>
    <dgm:linClrLst meth="repeat">
      <a:schemeClr val="accent3"/>
    </dgm:linClrLst>
    <dgm:effectClrLst/>
    <dgm:txLinClrLst/>
    <dgm:txFillClrLst/>
    <dgm:txEffectClrLst/>
  </dgm:styleLbl>
  <dgm:styleLbl name="lnNode1">
    <dgm:fillClrLst meth="repeat">
      <a:schemeClr val="accent3"/>
    </dgm:fillClrLst>
    <dgm:linClrLst meth="repeat">
      <a:schemeClr val="lt1"/>
    </dgm:linClrLst>
    <dgm:effectClrLst/>
    <dgm:txLinClrLst/>
    <dgm:txFillClrLst/>
    <dgm:txEffectClrLst/>
  </dgm:styleLbl>
  <dgm:styleLbl name="vennNode1">
    <dgm:fillClrLst meth="repeat">
      <a:schemeClr val="accent3">
        <a:alpha val="50000"/>
      </a:schemeClr>
    </dgm:fillClrLst>
    <dgm:linClrLst meth="repeat">
      <a:schemeClr val="lt1"/>
    </dgm:linClrLst>
    <dgm:effectClrLst/>
    <dgm:txLinClrLst/>
    <dgm:txFillClrLst/>
    <dgm:txEffectClrLst/>
  </dgm:styleLbl>
  <dgm:styleLbl name="node2">
    <dgm:fillClrLst meth="repeat">
      <a:schemeClr val="accent3"/>
    </dgm:fillClrLst>
    <dgm:linClrLst meth="repeat">
      <a:schemeClr val="lt1"/>
    </dgm:linClrLst>
    <dgm:effectClrLst/>
    <dgm:txLinClrLst/>
    <dgm:txFillClrLst/>
    <dgm:txEffectClrLst/>
  </dgm:styleLbl>
  <dgm:styleLbl name="node3">
    <dgm:fillClrLst meth="repeat">
      <a:schemeClr val="accent3"/>
    </dgm:fillClrLst>
    <dgm:linClrLst meth="repeat">
      <a:schemeClr val="lt1"/>
    </dgm:linClrLst>
    <dgm:effectClrLst/>
    <dgm:txLinClrLst/>
    <dgm:txFillClrLst/>
    <dgm:txEffectClrLst/>
  </dgm:styleLbl>
  <dgm:styleLbl name="node4">
    <dgm:fillClrLst meth="repeat">
      <a:schemeClr val="accent3"/>
    </dgm:fillClrLst>
    <dgm:linClrLst meth="repeat">
      <a:schemeClr val="lt1"/>
    </dgm:linClrLst>
    <dgm:effectClrLst/>
    <dgm:txLinClrLst/>
    <dgm:txFillClrLst/>
    <dgm:txEffectClrLst/>
  </dgm:styleLbl>
  <dgm:styleLbl name="f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3">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dgm:linClrLst>
    <dgm:effectClrLst/>
    <dgm:txLinClrLst/>
    <dgm:txFillClrLst/>
    <dgm:txEffectClrLst/>
  </dgm:styleLbl>
  <dgm:styleLbl name="asst1">
    <dgm:fillClrLst meth="repeat">
      <a:schemeClr val="accent3"/>
    </dgm:fillClrLst>
    <dgm:linClrLst meth="repeat">
      <a:schemeClr val="lt1"/>
    </dgm:linClrLst>
    <dgm:effectClrLst/>
    <dgm:txLinClrLst/>
    <dgm:txFillClrLst/>
    <dgm:txEffectClrLst/>
  </dgm:styleLbl>
  <dgm:styleLbl name="asst2">
    <dgm:fillClrLst meth="repeat">
      <a:schemeClr val="accent3"/>
    </dgm:fillClrLst>
    <dgm:linClrLst meth="repeat">
      <a:schemeClr val="lt1"/>
    </dgm:linClrLst>
    <dgm:effectClrLst/>
    <dgm:txLinClrLst/>
    <dgm:txFillClrLst/>
    <dgm:txEffectClrLst/>
  </dgm:styleLbl>
  <dgm:styleLbl name="asst3">
    <dgm:fillClrLst meth="repeat">
      <a:schemeClr val="accent3"/>
    </dgm:fillClrLst>
    <dgm:linClrLst meth="repeat">
      <a:schemeClr val="lt1"/>
    </dgm:linClrLst>
    <dgm:effectClrLst/>
    <dgm:txLinClrLst/>
    <dgm:txFillClrLst/>
    <dgm:txEffectClrLst/>
  </dgm:styleLbl>
  <dgm:styleLbl name="asst4">
    <dgm:fillClrLst meth="repeat">
      <a:schemeClr val="accent3"/>
    </dgm:fillClrLst>
    <dgm:linClrLst meth="repeat">
      <a:schemeClr val="lt1"/>
    </dgm:linClrLst>
    <dgm:effectClrLst/>
    <dgm:txLinClrLst/>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meth="repeat">
      <a:schemeClr val="lt1"/>
    </dgm:txFillClrLst>
    <dgm:txEffectClrLst/>
  </dgm:styleLbl>
  <dgm:styleLbl name="parChTrans2D2">
    <dgm:fillClrLst meth="repeat">
      <a:schemeClr val="accent3"/>
    </dgm:fillClrLst>
    <dgm:linClrLst meth="repeat">
      <a:schemeClr val="accent3"/>
    </dgm:linClrLst>
    <dgm:effectClrLst/>
    <dgm:txLinClrLst/>
    <dgm:txFillClrLst meth="repeat">
      <a:schemeClr val="lt1"/>
    </dgm:txFillClrLst>
    <dgm:txEffectClrLst/>
  </dgm:styleLbl>
  <dgm:styleLbl name="parChTrans2D3">
    <dgm:fillClrLst meth="repeat">
      <a:schemeClr val="accent3"/>
    </dgm:fillClrLst>
    <dgm:linClrLst meth="repeat">
      <a:schemeClr val="accent3"/>
    </dgm:linClrLst>
    <dgm:effectClrLst/>
    <dgm:txLinClrLst/>
    <dgm:txFillClrLst meth="repeat">
      <a:schemeClr val="lt1"/>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3"/>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align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bgAccFollowNode1">
    <dgm:fillClrLst meth="repeat">
      <a:schemeClr val="accent3">
        <a:alpha val="90000"/>
        <a:tint val="40000"/>
      </a:schemeClr>
    </dgm:fillClrLst>
    <dgm:linClrLst meth="repeat">
      <a:schemeClr val="accent3">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9C1B0AB-3A99-430A-B996-A73BE5864777}" type="doc">
      <dgm:prSet loTypeId="urn:microsoft.com/office/officeart/2005/8/layout/chevron2" loCatId="process" qsTypeId="urn:microsoft.com/office/officeart/2005/8/quickstyle/simple1" qsCatId="simple" csTypeId="urn:microsoft.com/office/officeart/2005/8/colors/accent2_2" csCatId="accent2" phldr="1"/>
      <dgm:spPr/>
      <dgm:t>
        <a:bodyPr/>
        <a:lstStyle/>
        <a:p>
          <a:endParaRPr lang="en-GB"/>
        </a:p>
      </dgm:t>
    </dgm:pt>
    <dgm:pt modelId="{F55152E8-4ED4-46E9-B331-8650EF18EB36}">
      <dgm:prSet phldrT="[Text]" custT="1"/>
      <dgm:spPr/>
      <dgm:t>
        <a:bodyPr/>
        <a:lstStyle/>
        <a:p>
          <a:r>
            <a:rPr lang="en-GB" sz="1200" dirty="0"/>
            <a:t>Water resources</a:t>
          </a:r>
        </a:p>
      </dgm:t>
    </dgm:pt>
    <dgm:pt modelId="{D918EC7B-56A2-44DE-B30C-D9C00E1F6F65}" type="parTrans" cxnId="{DBA2C80E-CAAD-4FBA-AAD3-16A9028F9B9C}">
      <dgm:prSet/>
      <dgm:spPr/>
      <dgm:t>
        <a:bodyPr/>
        <a:lstStyle/>
        <a:p>
          <a:endParaRPr lang="en-GB" sz="1200"/>
        </a:p>
      </dgm:t>
    </dgm:pt>
    <dgm:pt modelId="{66678A80-B77B-4656-80E4-AF3DA227BAB9}" type="sibTrans" cxnId="{DBA2C80E-CAAD-4FBA-AAD3-16A9028F9B9C}">
      <dgm:prSet/>
      <dgm:spPr/>
      <dgm:t>
        <a:bodyPr/>
        <a:lstStyle/>
        <a:p>
          <a:endParaRPr lang="en-GB" sz="1200"/>
        </a:p>
      </dgm:t>
    </dgm:pt>
    <dgm:pt modelId="{73EE9632-ACCB-4D4C-87F3-0D86B81E0932}">
      <dgm:prSet phldrT="[Text]" custT="1"/>
      <dgm:spPr/>
      <dgm:t>
        <a:bodyPr/>
        <a:lstStyle/>
        <a:p>
          <a:r>
            <a:rPr lang="en-GB" sz="1200" dirty="0"/>
            <a:t>Collection of raw (untreated) water from surface water (river, reservoir, etc.) or groundwater (borehole, aquifer, etc.) sources.</a:t>
          </a:r>
        </a:p>
      </dgm:t>
    </dgm:pt>
    <dgm:pt modelId="{EBF24E4F-655A-4AFC-9BA9-330520FE464E}" type="parTrans" cxnId="{3524B55D-927F-40E8-BFE4-71CD464C28F2}">
      <dgm:prSet/>
      <dgm:spPr/>
      <dgm:t>
        <a:bodyPr/>
        <a:lstStyle/>
        <a:p>
          <a:endParaRPr lang="en-GB" sz="1200"/>
        </a:p>
      </dgm:t>
    </dgm:pt>
    <dgm:pt modelId="{DA42334C-B1AD-4549-99DC-B0F88ABBE205}" type="sibTrans" cxnId="{3524B55D-927F-40E8-BFE4-71CD464C28F2}">
      <dgm:prSet/>
      <dgm:spPr/>
      <dgm:t>
        <a:bodyPr/>
        <a:lstStyle/>
        <a:p>
          <a:endParaRPr lang="en-GB" sz="1200"/>
        </a:p>
      </dgm:t>
    </dgm:pt>
    <dgm:pt modelId="{A3DF986D-260C-4404-8D82-BEFEBC29D282}">
      <dgm:prSet phldrT="[Text]" custT="1"/>
      <dgm:spPr/>
      <dgm:t>
        <a:bodyPr/>
        <a:lstStyle/>
        <a:p>
          <a:r>
            <a:rPr lang="en-GB" sz="1200" dirty="0"/>
            <a:t>New water resources are to be open up to competition, hence separate price control at PR19.</a:t>
          </a:r>
        </a:p>
      </dgm:t>
    </dgm:pt>
    <dgm:pt modelId="{DC36DD48-2DF5-4C72-99EE-91F01ED5139B}" type="parTrans" cxnId="{587E1418-D5F6-43CA-9501-B68731495D0B}">
      <dgm:prSet/>
      <dgm:spPr/>
      <dgm:t>
        <a:bodyPr/>
        <a:lstStyle/>
        <a:p>
          <a:endParaRPr lang="en-GB" sz="1200"/>
        </a:p>
      </dgm:t>
    </dgm:pt>
    <dgm:pt modelId="{337C8EB1-3BE9-4918-9961-43F621B72145}" type="sibTrans" cxnId="{587E1418-D5F6-43CA-9501-B68731495D0B}">
      <dgm:prSet/>
      <dgm:spPr/>
      <dgm:t>
        <a:bodyPr/>
        <a:lstStyle/>
        <a:p>
          <a:endParaRPr lang="en-GB" sz="1200"/>
        </a:p>
      </dgm:t>
    </dgm:pt>
    <dgm:pt modelId="{89F5F08E-7F38-4FBC-8EAB-C535DBFF6D6D}">
      <dgm:prSet phldrT="[Text]" custT="1"/>
      <dgm:spPr/>
      <dgm:t>
        <a:bodyPr/>
        <a:lstStyle/>
        <a:p>
          <a:r>
            <a:rPr lang="en-GB" sz="1200" dirty="0"/>
            <a:t>Raw water distribution</a:t>
          </a:r>
        </a:p>
      </dgm:t>
    </dgm:pt>
    <dgm:pt modelId="{9FC92F26-4C09-4E3B-B5E6-4AD895767A9A}" type="parTrans" cxnId="{1C5F533B-ECF2-42D8-B7B5-6DA3F494B6DF}">
      <dgm:prSet/>
      <dgm:spPr/>
      <dgm:t>
        <a:bodyPr/>
        <a:lstStyle/>
        <a:p>
          <a:endParaRPr lang="en-GB" sz="1200"/>
        </a:p>
      </dgm:t>
    </dgm:pt>
    <dgm:pt modelId="{D4E99969-622D-457E-B909-F41C6C9C194F}" type="sibTrans" cxnId="{1C5F533B-ECF2-42D8-B7B5-6DA3F494B6DF}">
      <dgm:prSet/>
      <dgm:spPr/>
      <dgm:t>
        <a:bodyPr/>
        <a:lstStyle/>
        <a:p>
          <a:endParaRPr lang="en-GB" sz="1200"/>
        </a:p>
      </dgm:t>
    </dgm:pt>
    <dgm:pt modelId="{08C9FAC4-D7BF-4244-9AF2-F2BD75929AF9}">
      <dgm:prSet phldrT="[Text]" custT="1"/>
      <dgm:spPr/>
      <dgm:t>
        <a:bodyPr/>
        <a:lstStyle/>
        <a:p>
          <a:r>
            <a:rPr lang="en-GB" sz="1200" dirty="0"/>
            <a:t>The raw water is transferred to the water treatment facilities using aqueducts, covered tunnels or underground water pipes.</a:t>
          </a:r>
        </a:p>
      </dgm:t>
    </dgm:pt>
    <dgm:pt modelId="{E2938178-FF10-4515-AE56-10AEB0C78E9C}" type="parTrans" cxnId="{CE6142F7-EFC7-4F62-A9E0-0ED6ACECB4C9}">
      <dgm:prSet/>
      <dgm:spPr/>
      <dgm:t>
        <a:bodyPr/>
        <a:lstStyle/>
        <a:p>
          <a:endParaRPr lang="en-GB" sz="1200"/>
        </a:p>
      </dgm:t>
    </dgm:pt>
    <dgm:pt modelId="{5EB1C325-6C88-4217-8FAC-AACB9038F718}" type="sibTrans" cxnId="{CE6142F7-EFC7-4F62-A9E0-0ED6ACECB4C9}">
      <dgm:prSet/>
      <dgm:spPr/>
      <dgm:t>
        <a:bodyPr/>
        <a:lstStyle/>
        <a:p>
          <a:endParaRPr lang="en-GB" sz="1200"/>
        </a:p>
      </dgm:t>
    </dgm:pt>
    <dgm:pt modelId="{E162A245-815A-48A9-9B1B-3E4FB5FA1506}">
      <dgm:prSet phldrT="[Text]" custT="1"/>
      <dgm:spPr/>
      <dgm:t>
        <a:bodyPr/>
        <a:lstStyle/>
        <a:p>
          <a:r>
            <a:rPr lang="en-GB" sz="1200" dirty="0"/>
            <a:t>Treated water distribution</a:t>
          </a:r>
        </a:p>
      </dgm:t>
    </dgm:pt>
    <dgm:pt modelId="{0DCAFE1D-569B-4926-AC22-DFBDB2865767}" type="parTrans" cxnId="{9293B0D4-CBE2-4C5D-9390-147E529FBD31}">
      <dgm:prSet/>
      <dgm:spPr/>
      <dgm:t>
        <a:bodyPr/>
        <a:lstStyle/>
        <a:p>
          <a:endParaRPr lang="en-GB" sz="1200"/>
        </a:p>
      </dgm:t>
    </dgm:pt>
    <dgm:pt modelId="{79E436D9-160E-4F92-859E-DBE9171B1B82}" type="sibTrans" cxnId="{9293B0D4-CBE2-4C5D-9390-147E529FBD31}">
      <dgm:prSet/>
      <dgm:spPr/>
      <dgm:t>
        <a:bodyPr/>
        <a:lstStyle/>
        <a:p>
          <a:endParaRPr lang="en-GB" sz="1200"/>
        </a:p>
      </dgm:t>
    </dgm:pt>
    <dgm:pt modelId="{2A6DFF31-EF81-4B47-9061-4DD23CE807DE}">
      <dgm:prSet phldrT="[Text]" custT="1"/>
      <dgm:spPr/>
      <dgm:t>
        <a:bodyPr/>
        <a:lstStyle/>
        <a:p>
          <a:r>
            <a:rPr lang="en-GB" sz="1200" dirty="0"/>
            <a:t>Water treatment</a:t>
          </a:r>
        </a:p>
      </dgm:t>
    </dgm:pt>
    <dgm:pt modelId="{DA08E431-42B0-4556-BE70-8ED4656476FC}" type="parTrans" cxnId="{EA135A05-9111-4872-9AD3-E4153423DB04}">
      <dgm:prSet/>
      <dgm:spPr/>
      <dgm:t>
        <a:bodyPr/>
        <a:lstStyle/>
        <a:p>
          <a:endParaRPr lang="en-GB" sz="1200"/>
        </a:p>
      </dgm:t>
    </dgm:pt>
    <dgm:pt modelId="{1D9B0C20-B4E1-4029-A9E2-4FE79D3FF5DA}" type="sibTrans" cxnId="{EA135A05-9111-4872-9AD3-E4153423DB04}">
      <dgm:prSet/>
      <dgm:spPr/>
      <dgm:t>
        <a:bodyPr/>
        <a:lstStyle/>
        <a:p>
          <a:endParaRPr lang="en-GB" sz="1200"/>
        </a:p>
      </dgm:t>
    </dgm:pt>
    <dgm:pt modelId="{67E1C5B3-A5C4-45ED-B16B-297EC42490A0}">
      <dgm:prSet phldrT="[Text]" custT="1"/>
      <dgm:spPr/>
      <dgm:t>
        <a:bodyPr/>
        <a:lstStyle/>
        <a:p>
          <a:r>
            <a:rPr lang="en-GB" sz="1200" dirty="0"/>
            <a:t>The raw water is then treated to make it safe for consumption.</a:t>
          </a:r>
        </a:p>
      </dgm:t>
    </dgm:pt>
    <dgm:pt modelId="{096FD367-3DB0-454F-8E80-2C9C2A5DA3BD}" type="parTrans" cxnId="{0684F46E-31F5-4EA0-A5EF-F0513B923504}">
      <dgm:prSet/>
      <dgm:spPr/>
      <dgm:t>
        <a:bodyPr/>
        <a:lstStyle/>
        <a:p>
          <a:endParaRPr lang="en-GB" sz="1200"/>
        </a:p>
      </dgm:t>
    </dgm:pt>
    <dgm:pt modelId="{18009D5D-3E76-4232-94BF-72201BEFFD48}" type="sibTrans" cxnId="{0684F46E-31F5-4EA0-A5EF-F0513B923504}">
      <dgm:prSet/>
      <dgm:spPr/>
      <dgm:t>
        <a:bodyPr/>
        <a:lstStyle/>
        <a:p>
          <a:endParaRPr lang="en-GB" sz="1200"/>
        </a:p>
      </dgm:t>
    </dgm:pt>
    <dgm:pt modelId="{197B6002-5DF8-4D68-BAFB-0AF84C417CE8}">
      <dgm:prSet phldrT="[Text]" custT="1"/>
      <dgm:spPr/>
      <dgm:t>
        <a:bodyPr/>
        <a:lstStyle/>
        <a:p>
          <a:r>
            <a:rPr lang="en-GB" sz="1200" dirty="0"/>
            <a:t>The complexity of the water treatment will depend on the water source, e.g. water coming from rivers is likely to have a higher volume of contamination than boreholes.</a:t>
          </a:r>
        </a:p>
      </dgm:t>
    </dgm:pt>
    <dgm:pt modelId="{22BEA294-808C-4D40-8263-4A7A53CAC142}" type="parTrans" cxnId="{2E6614BC-BF18-40D1-AA0C-8179F096A1D5}">
      <dgm:prSet/>
      <dgm:spPr/>
      <dgm:t>
        <a:bodyPr/>
        <a:lstStyle/>
        <a:p>
          <a:endParaRPr lang="en-GB" sz="1200"/>
        </a:p>
      </dgm:t>
    </dgm:pt>
    <dgm:pt modelId="{20642886-2FB0-42A6-83E2-70CFD13DAD59}" type="sibTrans" cxnId="{2E6614BC-BF18-40D1-AA0C-8179F096A1D5}">
      <dgm:prSet/>
      <dgm:spPr/>
      <dgm:t>
        <a:bodyPr/>
        <a:lstStyle/>
        <a:p>
          <a:endParaRPr lang="en-GB" sz="1200"/>
        </a:p>
      </dgm:t>
    </dgm:pt>
    <dgm:pt modelId="{A786F8F0-37C1-42E8-934F-A58D92F6865F}">
      <dgm:prSet phldrT="[Text]" custT="1"/>
      <dgm:spPr/>
      <dgm:t>
        <a:bodyPr/>
        <a:lstStyle/>
        <a:p>
          <a:r>
            <a:rPr lang="en-GB" sz="1200" dirty="0"/>
            <a:t>Once water is suitable for human consumption it needs to be distributed to end users.</a:t>
          </a:r>
        </a:p>
      </dgm:t>
    </dgm:pt>
    <dgm:pt modelId="{46572B7C-8F22-42DC-90E9-29E1A141424C}" type="parTrans" cxnId="{D0AD88B5-0849-4696-87DD-1FCFE43742DB}">
      <dgm:prSet/>
      <dgm:spPr/>
      <dgm:t>
        <a:bodyPr/>
        <a:lstStyle/>
        <a:p>
          <a:endParaRPr lang="en-GB" sz="1200"/>
        </a:p>
      </dgm:t>
    </dgm:pt>
    <dgm:pt modelId="{1161A00D-1692-4514-BE73-CAA159AAAB6E}" type="sibTrans" cxnId="{D0AD88B5-0849-4696-87DD-1FCFE43742DB}">
      <dgm:prSet/>
      <dgm:spPr/>
      <dgm:t>
        <a:bodyPr/>
        <a:lstStyle/>
        <a:p>
          <a:endParaRPr lang="en-GB" sz="1200"/>
        </a:p>
      </dgm:t>
    </dgm:pt>
    <dgm:pt modelId="{5F9B07DF-43FD-4DBD-AD8C-D0F9DE9F33DE}" type="pres">
      <dgm:prSet presAssocID="{C9C1B0AB-3A99-430A-B996-A73BE5864777}" presName="linearFlow" presStyleCnt="0">
        <dgm:presLayoutVars>
          <dgm:dir/>
          <dgm:animLvl val="lvl"/>
          <dgm:resizeHandles val="exact"/>
        </dgm:presLayoutVars>
      </dgm:prSet>
      <dgm:spPr/>
    </dgm:pt>
    <dgm:pt modelId="{ABAE48E0-3076-4671-9CDA-AE18BF88EC71}" type="pres">
      <dgm:prSet presAssocID="{F55152E8-4ED4-46E9-B331-8650EF18EB36}" presName="composite" presStyleCnt="0"/>
      <dgm:spPr/>
    </dgm:pt>
    <dgm:pt modelId="{5B610A9B-B3B7-4189-8FCD-BDB2513F0B6A}" type="pres">
      <dgm:prSet presAssocID="{F55152E8-4ED4-46E9-B331-8650EF18EB36}" presName="parentText" presStyleLbl="alignNode1" presStyleIdx="0" presStyleCnt="4">
        <dgm:presLayoutVars>
          <dgm:chMax val="1"/>
          <dgm:bulletEnabled val="1"/>
        </dgm:presLayoutVars>
      </dgm:prSet>
      <dgm:spPr/>
    </dgm:pt>
    <dgm:pt modelId="{79FC9503-0E06-4FD3-BAD7-216F17D67E09}" type="pres">
      <dgm:prSet presAssocID="{F55152E8-4ED4-46E9-B331-8650EF18EB36}" presName="descendantText" presStyleLbl="alignAcc1" presStyleIdx="0" presStyleCnt="4">
        <dgm:presLayoutVars>
          <dgm:bulletEnabled val="1"/>
        </dgm:presLayoutVars>
      </dgm:prSet>
      <dgm:spPr/>
    </dgm:pt>
    <dgm:pt modelId="{D4F7F469-5AC9-4421-81E4-6F120697C863}" type="pres">
      <dgm:prSet presAssocID="{66678A80-B77B-4656-80E4-AF3DA227BAB9}" presName="sp" presStyleCnt="0"/>
      <dgm:spPr/>
    </dgm:pt>
    <dgm:pt modelId="{1092714C-8567-4A52-BFBA-779A112EF8BF}" type="pres">
      <dgm:prSet presAssocID="{89F5F08E-7F38-4FBC-8EAB-C535DBFF6D6D}" presName="composite" presStyleCnt="0"/>
      <dgm:spPr/>
    </dgm:pt>
    <dgm:pt modelId="{6119AEDA-53ED-41BE-A9D3-A393D7F57043}" type="pres">
      <dgm:prSet presAssocID="{89F5F08E-7F38-4FBC-8EAB-C535DBFF6D6D}" presName="parentText" presStyleLbl="alignNode1" presStyleIdx="1" presStyleCnt="4">
        <dgm:presLayoutVars>
          <dgm:chMax val="1"/>
          <dgm:bulletEnabled val="1"/>
        </dgm:presLayoutVars>
      </dgm:prSet>
      <dgm:spPr/>
    </dgm:pt>
    <dgm:pt modelId="{BFB78FE5-ACB6-429E-BF0A-B8E3343B4AEE}" type="pres">
      <dgm:prSet presAssocID="{89F5F08E-7F38-4FBC-8EAB-C535DBFF6D6D}" presName="descendantText" presStyleLbl="alignAcc1" presStyleIdx="1" presStyleCnt="4">
        <dgm:presLayoutVars>
          <dgm:bulletEnabled val="1"/>
        </dgm:presLayoutVars>
      </dgm:prSet>
      <dgm:spPr/>
    </dgm:pt>
    <dgm:pt modelId="{689242AD-5C12-460B-9040-19489F147B84}" type="pres">
      <dgm:prSet presAssocID="{D4E99969-622D-457E-B909-F41C6C9C194F}" presName="sp" presStyleCnt="0"/>
      <dgm:spPr/>
    </dgm:pt>
    <dgm:pt modelId="{B4BB04B7-5D48-4DAE-A31C-41E9619DDE00}" type="pres">
      <dgm:prSet presAssocID="{2A6DFF31-EF81-4B47-9061-4DD23CE807DE}" presName="composite" presStyleCnt="0"/>
      <dgm:spPr/>
    </dgm:pt>
    <dgm:pt modelId="{396DF265-1E7F-4D04-B914-0AA1907DA400}" type="pres">
      <dgm:prSet presAssocID="{2A6DFF31-EF81-4B47-9061-4DD23CE807DE}" presName="parentText" presStyleLbl="alignNode1" presStyleIdx="2" presStyleCnt="4">
        <dgm:presLayoutVars>
          <dgm:chMax val="1"/>
          <dgm:bulletEnabled val="1"/>
        </dgm:presLayoutVars>
      </dgm:prSet>
      <dgm:spPr/>
    </dgm:pt>
    <dgm:pt modelId="{BAD9A77C-9ECE-4BF9-9A68-4B2A944465E3}" type="pres">
      <dgm:prSet presAssocID="{2A6DFF31-EF81-4B47-9061-4DD23CE807DE}" presName="descendantText" presStyleLbl="alignAcc1" presStyleIdx="2" presStyleCnt="4">
        <dgm:presLayoutVars>
          <dgm:bulletEnabled val="1"/>
        </dgm:presLayoutVars>
      </dgm:prSet>
      <dgm:spPr/>
    </dgm:pt>
    <dgm:pt modelId="{001815ED-5FFA-47DA-ACC1-BFC153C01D6E}" type="pres">
      <dgm:prSet presAssocID="{1D9B0C20-B4E1-4029-A9E2-4FE79D3FF5DA}" presName="sp" presStyleCnt="0"/>
      <dgm:spPr/>
    </dgm:pt>
    <dgm:pt modelId="{9047CE59-1D64-4C30-8E29-2C2D6633961A}" type="pres">
      <dgm:prSet presAssocID="{E162A245-815A-48A9-9B1B-3E4FB5FA1506}" presName="composite" presStyleCnt="0"/>
      <dgm:spPr/>
    </dgm:pt>
    <dgm:pt modelId="{885ACD3D-2A70-45D5-8EA0-524F10B11F32}" type="pres">
      <dgm:prSet presAssocID="{E162A245-815A-48A9-9B1B-3E4FB5FA1506}" presName="parentText" presStyleLbl="alignNode1" presStyleIdx="3" presStyleCnt="4">
        <dgm:presLayoutVars>
          <dgm:chMax val="1"/>
          <dgm:bulletEnabled val="1"/>
        </dgm:presLayoutVars>
      </dgm:prSet>
      <dgm:spPr/>
    </dgm:pt>
    <dgm:pt modelId="{ADB33F6C-3B63-4D6B-AECD-33DF387542C6}" type="pres">
      <dgm:prSet presAssocID="{E162A245-815A-48A9-9B1B-3E4FB5FA1506}" presName="descendantText" presStyleLbl="alignAcc1" presStyleIdx="3" presStyleCnt="4">
        <dgm:presLayoutVars>
          <dgm:bulletEnabled val="1"/>
        </dgm:presLayoutVars>
      </dgm:prSet>
      <dgm:spPr/>
    </dgm:pt>
  </dgm:ptLst>
  <dgm:cxnLst>
    <dgm:cxn modelId="{EA135A05-9111-4872-9AD3-E4153423DB04}" srcId="{C9C1B0AB-3A99-430A-B996-A73BE5864777}" destId="{2A6DFF31-EF81-4B47-9061-4DD23CE807DE}" srcOrd="2" destOrd="0" parTransId="{DA08E431-42B0-4556-BE70-8ED4656476FC}" sibTransId="{1D9B0C20-B4E1-4029-A9E2-4FE79D3FF5DA}"/>
    <dgm:cxn modelId="{DBA2C80E-CAAD-4FBA-AAD3-16A9028F9B9C}" srcId="{C9C1B0AB-3A99-430A-B996-A73BE5864777}" destId="{F55152E8-4ED4-46E9-B331-8650EF18EB36}" srcOrd="0" destOrd="0" parTransId="{D918EC7B-56A2-44DE-B30C-D9C00E1F6F65}" sibTransId="{66678A80-B77B-4656-80E4-AF3DA227BAB9}"/>
    <dgm:cxn modelId="{587E1418-D5F6-43CA-9501-B68731495D0B}" srcId="{F55152E8-4ED4-46E9-B331-8650EF18EB36}" destId="{A3DF986D-260C-4404-8D82-BEFEBC29D282}" srcOrd="1" destOrd="0" parTransId="{DC36DD48-2DF5-4C72-99EE-91F01ED5139B}" sibTransId="{337C8EB1-3BE9-4918-9961-43F621B72145}"/>
    <dgm:cxn modelId="{DB067919-4BF6-4E4C-9A54-E28C8A016182}" type="presOf" srcId="{2A6DFF31-EF81-4B47-9061-4DD23CE807DE}" destId="{396DF265-1E7F-4D04-B914-0AA1907DA400}" srcOrd="0" destOrd="0" presId="urn:microsoft.com/office/officeart/2005/8/layout/chevron2"/>
    <dgm:cxn modelId="{91C6CD30-9251-4BC9-A379-A6BAF1C6341A}" type="presOf" srcId="{F55152E8-4ED4-46E9-B331-8650EF18EB36}" destId="{5B610A9B-B3B7-4189-8FCD-BDB2513F0B6A}" srcOrd="0" destOrd="0" presId="urn:microsoft.com/office/officeart/2005/8/layout/chevron2"/>
    <dgm:cxn modelId="{1C5F533B-ECF2-42D8-B7B5-6DA3F494B6DF}" srcId="{C9C1B0AB-3A99-430A-B996-A73BE5864777}" destId="{89F5F08E-7F38-4FBC-8EAB-C535DBFF6D6D}" srcOrd="1" destOrd="0" parTransId="{9FC92F26-4C09-4E3B-B5E6-4AD895767A9A}" sibTransId="{D4E99969-622D-457E-B909-F41C6C9C194F}"/>
    <dgm:cxn modelId="{3E304C3E-BE13-4EE6-B531-1FA5D1C2EFA3}" type="presOf" srcId="{89F5F08E-7F38-4FBC-8EAB-C535DBFF6D6D}" destId="{6119AEDA-53ED-41BE-A9D3-A393D7F57043}" srcOrd="0" destOrd="0" presId="urn:microsoft.com/office/officeart/2005/8/layout/chevron2"/>
    <dgm:cxn modelId="{3524B55D-927F-40E8-BFE4-71CD464C28F2}" srcId="{F55152E8-4ED4-46E9-B331-8650EF18EB36}" destId="{73EE9632-ACCB-4D4C-87F3-0D86B81E0932}" srcOrd="0" destOrd="0" parTransId="{EBF24E4F-655A-4AFC-9BA9-330520FE464E}" sibTransId="{DA42334C-B1AD-4549-99DC-B0F88ABBE205}"/>
    <dgm:cxn modelId="{0684F46E-31F5-4EA0-A5EF-F0513B923504}" srcId="{2A6DFF31-EF81-4B47-9061-4DD23CE807DE}" destId="{67E1C5B3-A5C4-45ED-B16B-297EC42490A0}" srcOrd="0" destOrd="0" parTransId="{096FD367-3DB0-454F-8E80-2C9C2A5DA3BD}" sibTransId="{18009D5D-3E76-4232-94BF-72201BEFFD48}"/>
    <dgm:cxn modelId="{5FE74097-C929-4121-A685-C2EEC41F92F7}" type="presOf" srcId="{A3DF986D-260C-4404-8D82-BEFEBC29D282}" destId="{79FC9503-0E06-4FD3-BAD7-216F17D67E09}" srcOrd="0" destOrd="1" presId="urn:microsoft.com/office/officeart/2005/8/layout/chevron2"/>
    <dgm:cxn modelId="{D0AD88B5-0849-4696-87DD-1FCFE43742DB}" srcId="{E162A245-815A-48A9-9B1B-3E4FB5FA1506}" destId="{A786F8F0-37C1-42E8-934F-A58D92F6865F}" srcOrd="0" destOrd="0" parTransId="{46572B7C-8F22-42DC-90E9-29E1A141424C}" sibTransId="{1161A00D-1692-4514-BE73-CAA159AAAB6E}"/>
    <dgm:cxn modelId="{2E6614BC-BF18-40D1-AA0C-8179F096A1D5}" srcId="{2A6DFF31-EF81-4B47-9061-4DD23CE807DE}" destId="{197B6002-5DF8-4D68-BAFB-0AF84C417CE8}" srcOrd="1" destOrd="0" parTransId="{22BEA294-808C-4D40-8263-4A7A53CAC142}" sibTransId="{20642886-2FB0-42A6-83E2-70CFD13DAD59}"/>
    <dgm:cxn modelId="{8831A7C3-5F91-434E-84B5-097E6EEB85BE}" type="presOf" srcId="{197B6002-5DF8-4D68-BAFB-0AF84C417CE8}" destId="{BAD9A77C-9ECE-4BF9-9A68-4B2A944465E3}" srcOrd="0" destOrd="1" presId="urn:microsoft.com/office/officeart/2005/8/layout/chevron2"/>
    <dgm:cxn modelId="{DA3FE7C3-C43B-4B17-A272-349842A9C124}" type="presOf" srcId="{A786F8F0-37C1-42E8-934F-A58D92F6865F}" destId="{ADB33F6C-3B63-4D6B-AECD-33DF387542C6}" srcOrd="0" destOrd="0" presId="urn:microsoft.com/office/officeart/2005/8/layout/chevron2"/>
    <dgm:cxn modelId="{82C041C5-02CE-41D8-99CD-634938C0F6B7}" type="presOf" srcId="{08C9FAC4-D7BF-4244-9AF2-F2BD75929AF9}" destId="{BFB78FE5-ACB6-429E-BF0A-B8E3343B4AEE}" srcOrd="0" destOrd="0" presId="urn:microsoft.com/office/officeart/2005/8/layout/chevron2"/>
    <dgm:cxn modelId="{7FDFE9CE-9CF4-423C-9955-329FD6E1B43D}" type="presOf" srcId="{C9C1B0AB-3A99-430A-B996-A73BE5864777}" destId="{5F9B07DF-43FD-4DBD-AD8C-D0F9DE9F33DE}" srcOrd="0" destOrd="0" presId="urn:microsoft.com/office/officeart/2005/8/layout/chevron2"/>
    <dgm:cxn modelId="{B0CD0AD1-15C7-483F-B5FE-DDCEDD4C402A}" type="presOf" srcId="{67E1C5B3-A5C4-45ED-B16B-297EC42490A0}" destId="{BAD9A77C-9ECE-4BF9-9A68-4B2A944465E3}" srcOrd="0" destOrd="0" presId="urn:microsoft.com/office/officeart/2005/8/layout/chevron2"/>
    <dgm:cxn modelId="{9293B0D4-CBE2-4C5D-9390-147E529FBD31}" srcId="{C9C1B0AB-3A99-430A-B996-A73BE5864777}" destId="{E162A245-815A-48A9-9B1B-3E4FB5FA1506}" srcOrd="3" destOrd="0" parTransId="{0DCAFE1D-569B-4926-AC22-DFBDB2865767}" sibTransId="{79E436D9-160E-4F92-859E-DBE9171B1B82}"/>
    <dgm:cxn modelId="{9FDB25DE-5D92-4CC5-9357-C2044FED343F}" type="presOf" srcId="{E162A245-815A-48A9-9B1B-3E4FB5FA1506}" destId="{885ACD3D-2A70-45D5-8EA0-524F10B11F32}" srcOrd="0" destOrd="0" presId="urn:microsoft.com/office/officeart/2005/8/layout/chevron2"/>
    <dgm:cxn modelId="{CE6142F7-EFC7-4F62-A9E0-0ED6ACECB4C9}" srcId="{89F5F08E-7F38-4FBC-8EAB-C535DBFF6D6D}" destId="{08C9FAC4-D7BF-4244-9AF2-F2BD75929AF9}" srcOrd="0" destOrd="0" parTransId="{E2938178-FF10-4515-AE56-10AEB0C78E9C}" sibTransId="{5EB1C325-6C88-4217-8FAC-AACB9038F718}"/>
    <dgm:cxn modelId="{734686F9-7BC0-454A-866C-370552BBCCFF}" type="presOf" srcId="{73EE9632-ACCB-4D4C-87F3-0D86B81E0932}" destId="{79FC9503-0E06-4FD3-BAD7-216F17D67E09}" srcOrd="0" destOrd="0" presId="urn:microsoft.com/office/officeart/2005/8/layout/chevron2"/>
    <dgm:cxn modelId="{11C905FA-ADE0-42C7-B623-773955EB555B}" type="presParOf" srcId="{5F9B07DF-43FD-4DBD-AD8C-D0F9DE9F33DE}" destId="{ABAE48E0-3076-4671-9CDA-AE18BF88EC71}" srcOrd="0" destOrd="0" presId="urn:microsoft.com/office/officeart/2005/8/layout/chevron2"/>
    <dgm:cxn modelId="{DF3F20DF-07D6-4396-8F55-A3BD645759C4}" type="presParOf" srcId="{ABAE48E0-3076-4671-9CDA-AE18BF88EC71}" destId="{5B610A9B-B3B7-4189-8FCD-BDB2513F0B6A}" srcOrd="0" destOrd="0" presId="urn:microsoft.com/office/officeart/2005/8/layout/chevron2"/>
    <dgm:cxn modelId="{A761E825-F4B2-4A88-9ADA-510A01E4BBCB}" type="presParOf" srcId="{ABAE48E0-3076-4671-9CDA-AE18BF88EC71}" destId="{79FC9503-0E06-4FD3-BAD7-216F17D67E09}" srcOrd="1" destOrd="0" presId="urn:microsoft.com/office/officeart/2005/8/layout/chevron2"/>
    <dgm:cxn modelId="{19BA3709-3672-4090-B2C1-0E4C195A038C}" type="presParOf" srcId="{5F9B07DF-43FD-4DBD-AD8C-D0F9DE9F33DE}" destId="{D4F7F469-5AC9-4421-81E4-6F120697C863}" srcOrd="1" destOrd="0" presId="urn:microsoft.com/office/officeart/2005/8/layout/chevron2"/>
    <dgm:cxn modelId="{94742386-8576-4E02-B837-089B7536456A}" type="presParOf" srcId="{5F9B07DF-43FD-4DBD-AD8C-D0F9DE9F33DE}" destId="{1092714C-8567-4A52-BFBA-779A112EF8BF}" srcOrd="2" destOrd="0" presId="urn:microsoft.com/office/officeart/2005/8/layout/chevron2"/>
    <dgm:cxn modelId="{E214BDA8-49ED-46D9-8D42-DADFB44FEDD8}" type="presParOf" srcId="{1092714C-8567-4A52-BFBA-779A112EF8BF}" destId="{6119AEDA-53ED-41BE-A9D3-A393D7F57043}" srcOrd="0" destOrd="0" presId="urn:microsoft.com/office/officeart/2005/8/layout/chevron2"/>
    <dgm:cxn modelId="{360D1D46-8B2D-44A2-8E9E-3908BB5F82C0}" type="presParOf" srcId="{1092714C-8567-4A52-BFBA-779A112EF8BF}" destId="{BFB78FE5-ACB6-429E-BF0A-B8E3343B4AEE}" srcOrd="1" destOrd="0" presId="urn:microsoft.com/office/officeart/2005/8/layout/chevron2"/>
    <dgm:cxn modelId="{7E79AF61-86D3-400D-8719-4738F2AD6579}" type="presParOf" srcId="{5F9B07DF-43FD-4DBD-AD8C-D0F9DE9F33DE}" destId="{689242AD-5C12-460B-9040-19489F147B84}" srcOrd="3" destOrd="0" presId="urn:microsoft.com/office/officeart/2005/8/layout/chevron2"/>
    <dgm:cxn modelId="{B542BAEB-C818-48A0-9A0C-F34C1D38206B}" type="presParOf" srcId="{5F9B07DF-43FD-4DBD-AD8C-D0F9DE9F33DE}" destId="{B4BB04B7-5D48-4DAE-A31C-41E9619DDE00}" srcOrd="4" destOrd="0" presId="urn:microsoft.com/office/officeart/2005/8/layout/chevron2"/>
    <dgm:cxn modelId="{0DA60096-6397-4AEE-A4DA-4E56A08FDF68}" type="presParOf" srcId="{B4BB04B7-5D48-4DAE-A31C-41E9619DDE00}" destId="{396DF265-1E7F-4D04-B914-0AA1907DA400}" srcOrd="0" destOrd="0" presId="urn:microsoft.com/office/officeart/2005/8/layout/chevron2"/>
    <dgm:cxn modelId="{BF80C452-4B87-454A-AC6A-F6364EC80364}" type="presParOf" srcId="{B4BB04B7-5D48-4DAE-A31C-41E9619DDE00}" destId="{BAD9A77C-9ECE-4BF9-9A68-4B2A944465E3}" srcOrd="1" destOrd="0" presId="urn:microsoft.com/office/officeart/2005/8/layout/chevron2"/>
    <dgm:cxn modelId="{51855112-ED53-4D01-8644-6316F955C8C1}" type="presParOf" srcId="{5F9B07DF-43FD-4DBD-AD8C-D0F9DE9F33DE}" destId="{001815ED-5FFA-47DA-ACC1-BFC153C01D6E}" srcOrd="5" destOrd="0" presId="urn:microsoft.com/office/officeart/2005/8/layout/chevron2"/>
    <dgm:cxn modelId="{CF80D885-30DD-4F69-8F45-68C7DB39D335}" type="presParOf" srcId="{5F9B07DF-43FD-4DBD-AD8C-D0F9DE9F33DE}" destId="{9047CE59-1D64-4C30-8E29-2C2D6633961A}" srcOrd="6" destOrd="0" presId="urn:microsoft.com/office/officeart/2005/8/layout/chevron2"/>
    <dgm:cxn modelId="{49B8E33C-BF76-4784-8464-4EAE8040FA43}" type="presParOf" srcId="{9047CE59-1D64-4C30-8E29-2C2D6633961A}" destId="{885ACD3D-2A70-45D5-8EA0-524F10B11F32}" srcOrd="0" destOrd="0" presId="urn:microsoft.com/office/officeart/2005/8/layout/chevron2"/>
    <dgm:cxn modelId="{91499FD6-3D6A-40E9-AB3F-C0DE76383458}" type="presParOf" srcId="{9047CE59-1D64-4C30-8E29-2C2D6633961A}" destId="{ADB33F6C-3B63-4D6B-AECD-33DF387542C6}"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A51D08D-41B7-46BA-B054-EFA96C82FE6A}" type="doc">
      <dgm:prSet loTypeId="urn:microsoft.com/office/officeart/2005/8/layout/chevron2" loCatId="list" qsTypeId="urn:microsoft.com/office/officeart/2005/8/quickstyle/simple1" qsCatId="simple" csTypeId="urn:microsoft.com/office/officeart/2005/8/colors/accent3_2" csCatId="accent3" phldr="1"/>
      <dgm:spPr/>
      <dgm:t>
        <a:bodyPr/>
        <a:lstStyle/>
        <a:p>
          <a:endParaRPr lang="en-GB"/>
        </a:p>
      </dgm:t>
    </dgm:pt>
    <dgm:pt modelId="{89504049-A53F-48F6-8CB1-8B6B9705B9FB}">
      <dgm:prSet phldrT="[Text]" custT="1"/>
      <dgm:spPr/>
      <dgm:t>
        <a:bodyPr/>
        <a:lstStyle/>
        <a:p>
          <a:r>
            <a:rPr lang="en-GB" sz="1200" dirty="0"/>
            <a:t>Sewage collection</a:t>
          </a:r>
        </a:p>
      </dgm:t>
    </dgm:pt>
    <dgm:pt modelId="{43876876-CCB0-4061-A743-BFA2B6C427CB}" type="parTrans" cxnId="{6A0EAC82-25B7-439B-B3F5-527DBECF5582}">
      <dgm:prSet/>
      <dgm:spPr/>
      <dgm:t>
        <a:bodyPr/>
        <a:lstStyle/>
        <a:p>
          <a:endParaRPr lang="en-GB" sz="1200"/>
        </a:p>
      </dgm:t>
    </dgm:pt>
    <dgm:pt modelId="{E5767D39-3730-4D12-B863-74BC22753AC0}" type="sibTrans" cxnId="{6A0EAC82-25B7-439B-B3F5-527DBECF5582}">
      <dgm:prSet/>
      <dgm:spPr/>
      <dgm:t>
        <a:bodyPr/>
        <a:lstStyle/>
        <a:p>
          <a:endParaRPr lang="en-GB" sz="1200"/>
        </a:p>
      </dgm:t>
    </dgm:pt>
    <dgm:pt modelId="{64841C9D-692F-4DCF-91BB-C63CB06D7DAF}">
      <dgm:prSet phldrT="[Text]" custT="1"/>
      <dgm:spPr/>
      <dgm:t>
        <a:bodyPr/>
        <a:lstStyle/>
        <a:p>
          <a:r>
            <a:rPr lang="en-GB" sz="1200" dirty="0"/>
            <a:t>A system of sewer pipes (sewers) collects sewage and transports it for treatment (or disposal).</a:t>
          </a:r>
        </a:p>
      </dgm:t>
    </dgm:pt>
    <dgm:pt modelId="{4C606DAC-BEA9-4550-9343-97FC85A2FD22}" type="parTrans" cxnId="{0E6CFDA7-8A10-4E36-BD71-9C8AA479ABC3}">
      <dgm:prSet/>
      <dgm:spPr/>
      <dgm:t>
        <a:bodyPr/>
        <a:lstStyle/>
        <a:p>
          <a:endParaRPr lang="en-GB" sz="1200"/>
        </a:p>
      </dgm:t>
    </dgm:pt>
    <dgm:pt modelId="{FC7231C7-1C68-466E-87BB-511A71CDD881}" type="sibTrans" cxnId="{0E6CFDA7-8A10-4E36-BD71-9C8AA479ABC3}">
      <dgm:prSet/>
      <dgm:spPr/>
      <dgm:t>
        <a:bodyPr/>
        <a:lstStyle/>
        <a:p>
          <a:endParaRPr lang="en-GB" sz="1200"/>
        </a:p>
      </dgm:t>
    </dgm:pt>
    <dgm:pt modelId="{1B133CCC-766F-466A-BFA5-EDADC82DBDF8}">
      <dgm:prSet phldrT="[Text]" custT="1"/>
      <dgm:spPr/>
      <dgm:t>
        <a:bodyPr/>
        <a:lstStyle/>
        <a:p>
          <a:r>
            <a:rPr lang="en-GB" sz="1200" dirty="0"/>
            <a:t>Sewage treatment</a:t>
          </a:r>
        </a:p>
      </dgm:t>
    </dgm:pt>
    <dgm:pt modelId="{16BA2D05-E69F-4113-AC24-C40C32FBD6F5}" type="parTrans" cxnId="{C19F1DBD-5C9F-48A3-86FF-BFB654655954}">
      <dgm:prSet/>
      <dgm:spPr/>
      <dgm:t>
        <a:bodyPr/>
        <a:lstStyle/>
        <a:p>
          <a:endParaRPr lang="en-GB" sz="1200"/>
        </a:p>
      </dgm:t>
    </dgm:pt>
    <dgm:pt modelId="{2A2EFD87-5482-49A8-A837-41E2A5CC8184}" type="sibTrans" cxnId="{C19F1DBD-5C9F-48A3-86FF-BFB654655954}">
      <dgm:prSet/>
      <dgm:spPr/>
      <dgm:t>
        <a:bodyPr/>
        <a:lstStyle/>
        <a:p>
          <a:endParaRPr lang="en-GB" sz="1200"/>
        </a:p>
      </dgm:t>
    </dgm:pt>
    <dgm:pt modelId="{D983919C-EF2D-4824-B936-25061F6130A5}">
      <dgm:prSet phldrT="[Text]" custT="1"/>
      <dgm:spPr/>
      <dgm:t>
        <a:bodyPr/>
        <a:lstStyle/>
        <a:p>
          <a:r>
            <a:rPr lang="en-GB" sz="1200" dirty="0"/>
            <a:t>Sewage treatment is the process of removing contaminants from sewage to produce liquid and solid (sludge) suitable for discharge.</a:t>
          </a:r>
        </a:p>
      </dgm:t>
    </dgm:pt>
    <dgm:pt modelId="{5834FC40-2514-4329-8E66-26A6EDE4AB9F}" type="parTrans" cxnId="{3FD953BF-69DE-41C1-B10E-34EAA94F09C0}">
      <dgm:prSet/>
      <dgm:spPr/>
      <dgm:t>
        <a:bodyPr/>
        <a:lstStyle/>
        <a:p>
          <a:endParaRPr lang="en-GB" sz="1200"/>
        </a:p>
      </dgm:t>
    </dgm:pt>
    <dgm:pt modelId="{15F32B77-6348-4DF4-9241-947E6C5BAFF0}" type="sibTrans" cxnId="{3FD953BF-69DE-41C1-B10E-34EAA94F09C0}">
      <dgm:prSet/>
      <dgm:spPr/>
      <dgm:t>
        <a:bodyPr/>
        <a:lstStyle/>
        <a:p>
          <a:endParaRPr lang="en-GB" sz="1200"/>
        </a:p>
      </dgm:t>
    </dgm:pt>
    <dgm:pt modelId="{05324F06-157F-4AF5-9D4B-0C0BD9383AA9}">
      <dgm:prSet phldrT="[Text]" custT="1"/>
      <dgm:spPr/>
      <dgm:t>
        <a:bodyPr/>
        <a:lstStyle/>
        <a:p>
          <a:r>
            <a:rPr lang="en-GB" sz="1200" dirty="0"/>
            <a:t>Sludge treatment</a:t>
          </a:r>
        </a:p>
      </dgm:t>
    </dgm:pt>
    <dgm:pt modelId="{0192B831-B59A-4DC0-82E8-C3C38B1ABE56}" type="parTrans" cxnId="{86A5F9AB-53F0-41C1-8061-2040EC099405}">
      <dgm:prSet/>
      <dgm:spPr/>
      <dgm:t>
        <a:bodyPr/>
        <a:lstStyle/>
        <a:p>
          <a:endParaRPr lang="en-GB" sz="1200"/>
        </a:p>
      </dgm:t>
    </dgm:pt>
    <dgm:pt modelId="{48394784-8631-4695-B36E-6D03D3C9E006}" type="sibTrans" cxnId="{86A5F9AB-53F0-41C1-8061-2040EC099405}">
      <dgm:prSet/>
      <dgm:spPr/>
      <dgm:t>
        <a:bodyPr/>
        <a:lstStyle/>
        <a:p>
          <a:endParaRPr lang="en-GB" sz="1200"/>
        </a:p>
      </dgm:t>
    </dgm:pt>
    <dgm:pt modelId="{50D0BF09-5777-4527-8AF7-3A80ADA4C3F6}">
      <dgm:prSet phldrT="[Text]" custT="1"/>
      <dgm:spPr/>
      <dgm:t>
        <a:bodyPr/>
        <a:lstStyle/>
        <a:p>
          <a:r>
            <a:rPr lang="en-GB" sz="1200" dirty="0"/>
            <a:t>The process used to manage and dispose of sewage sludge produced during sewage treatment.</a:t>
          </a:r>
        </a:p>
      </dgm:t>
    </dgm:pt>
    <dgm:pt modelId="{03CB9C7D-9B3E-4AFD-BD2C-7F8C22C0FAA7}" type="parTrans" cxnId="{42523671-D7FB-4094-BEF6-033A5BA7224C}">
      <dgm:prSet/>
      <dgm:spPr/>
      <dgm:t>
        <a:bodyPr/>
        <a:lstStyle/>
        <a:p>
          <a:endParaRPr lang="en-GB" sz="1200"/>
        </a:p>
      </dgm:t>
    </dgm:pt>
    <dgm:pt modelId="{938706A4-F9D1-4A7A-B267-3118A76D40E6}" type="sibTrans" cxnId="{42523671-D7FB-4094-BEF6-033A5BA7224C}">
      <dgm:prSet/>
      <dgm:spPr/>
      <dgm:t>
        <a:bodyPr/>
        <a:lstStyle/>
        <a:p>
          <a:endParaRPr lang="en-GB" sz="1200"/>
        </a:p>
      </dgm:t>
    </dgm:pt>
    <dgm:pt modelId="{F24E145C-F8C0-4D5C-A0DB-13FB832F1B5C}">
      <dgm:prSet phldrT="[Text]" custT="1"/>
      <dgm:spPr/>
      <dgm:t>
        <a:bodyPr/>
        <a:lstStyle/>
        <a:p>
          <a:r>
            <a:rPr lang="en-GB" sz="1200" dirty="0"/>
            <a:t>Sludge disposal</a:t>
          </a:r>
        </a:p>
      </dgm:t>
    </dgm:pt>
    <dgm:pt modelId="{04BF99A8-45BB-4D56-8F7A-F3200F63A481}" type="parTrans" cxnId="{E669E0DC-1E86-48B3-A037-9F6C8C0253AE}">
      <dgm:prSet/>
      <dgm:spPr/>
      <dgm:t>
        <a:bodyPr/>
        <a:lstStyle/>
        <a:p>
          <a:endParaRPr lang="en-GB" sz="1200"/>
        </a:p>
      </dgm:t>
    </dgm:pt>
    <dgm:pt modelId="{B3B08459-2D6E-4538-BCB2-F3FFC19C854F}" type="sibTrans" cxnId="{E669E0DC-1E86-48B3-A037-9F6C8C0253AE}">
      <dgm:prSet/>
      <dgm:spPr/>
      <dgm:t>
        <a:bodyPr/>
        <a:lstStyle/>
        <a:p>
          <a:endParaRPr lang="en-GB" sz="1200"/>
        </a:p>
      </dgm:t>
    </dgm:pt>
    <dgm:pt modelId="{37819A3B-04A4-4F7C-A349-2F8B9155A786}">
      <dgm:prSet phldrT="[Text]" custT="1"/>
      <dgm:spPr/>
      <dgm:t>
        <a:bodyPr/>
        <a:lstStyle/>
        <a:p>
          <a:r>
            <a:rPr lang="en-GB" sz="1200" dirty="0"/>
            <a:t>No sludge treatment process completely eliminates the need for sludge disposal.</a:t>
          </a:r>
        </a:p>
      </dgm:t>
    </dgm:pt>
    <dgm:pt modelId="{5DAFAEFB-ADA4-449E-A762-581380348C87}" type="parTrans" cxnId="{2C4C31BB-E453-4367-8D0D-3033387B9105}">
      <dgm:prSet/>
      <dgm:spPr/>
      <dgm:t>
        <a:bodyPr/>
        <a:lstStyle/>
        <a:p>
          <a:endParaRPr lang="en-GB" sz="1200"/>
        </a:p>
      </dgm:t>
    </dgm:pt>
    <dgm:pt modelId="{5A95C09B-4475-4DB8-8310-292726FA3E0A}" type="sibTrans" cxnId="{2C4C31BB-E453-4367-8D0D-3033387B9105}">
      <dgm:prSet/>
      <dgm:spPr/>
      <dgm:t>
        <a:bodyPr/>
        <a:lstStyle/>
        <a:p>
          <a:endParaRPr lang="en-GB" sz="1200"/>
        </a:p>
      </dgm:t>
    </dgm:pt>
    <dgm:pt modelId="{17B32AFB-1C15-4DD3-89F4-7FB0221CFB5A}">
      <dgm:prSet phldrT="[Text]" custT="1"/>
      <dgm:spPr/>
      <dgm:t>
        <a:bodyPr/>
        <a:lstStyle/>
        <a:p>
          <a:r>
            <a:rPr lang="en-GB" sz="1200" dirty="0"/>
            <a:t>Water reduction followed by pathogen destruction though different treatment processes.</a:t>
          </a:r>
        </a:p>
      </dgm:t>
    </dgm:pt>
    <dgm:pt modelId="{62DD54DF-3A7B-4735-9973-C79D2E01076F}" type="parTrans" cxnId="{18C1036B-7CB7-4D8E-A989-E01E9D740796}">
      <dgm:prSet/>
      <dgm:spPr/>
      <dgm:t>
        <a:bodyPr/>
        <a:lstStyle/>
        <a:p>
          <a:endParaRPr lang="en-GB" sz="1200"/>
        </a:p>
      </dgm:t>
    </dgm:pt>
    <dgm:pt modelId="{4544912E-A7DE-4F51-8E7F-388338E6AAFE}" type="sibTrans" cxnId="{18C1036B-7CB7-4D8E-A989-E01E9D740796}">
      <dgm:prSet/>
      <dgm:spPr/>
      <dgm:t>
        <a:bodyPr/>
        <a:lstStyle/>
        <a:p>
          <a:endParaRPr lang="en-GB" sz="1200"/>
        </a:p>
      </dgm:t>
    </dgm:pt>
    <dgm:pt modelId="{2BF1F059-97C6-4E56-B8E1-74E22282F280}">
      <dgm:prSet phldrT="[Text]" custT="1"/>
      <dgm:spPr/>
      <dgm:t>
        <a:bodyPr/>
        <a:lstStyle/>
        <a:p>
          <a:r>
            <a:rPr lang="en-GB" sz="1200" dirty="0"/>
            <a:t>Sludge disposal options include farmland, landfill and thermal destruction.</a:t>
          </a:r>
        </a:p>
      </dgm:t>
    </dgm:pt>
    <dgm:pt modelId="{BF196226-7537-4F86-A462-70E1CF0FA522}" type="parTrans" cxnId="{ED329D57-C38A-418C-9674-AEB000704694}">
      <dgm:prSet/>
      <dgm:spPr/>
      <dgm:t>
        <a:bodyPr/>
        <a:lstStyle/>
        <a:p>
          <a:endParaRPr lang="en-GB" sz="1200"/>
        </a:p>
      </dgm:t>
    </dgm:pt>
    <dgm:pt modelId="{DE48113B-9A17-46D6-ABF5-A80225627E10}" type="sibTrans" cxnId="{ED329D57-C38A-418C-9674-AEB000704694}">
      <dgm:prSet/>
      <dgm:spPr/>
      <dgm:t>
        <a:bodyPr/>
        <a:lstStyle/>
        <a:p>
          <a:endParaRPr lang="en-GB" sz="1200"/>
        </a:p>
      </dgm:t>
    </dgm:pt>
    <dgm:pt modelId="{B0BAB752-016C-4EEC-9434-0462DD5CB75B}">
      <dgm:prSet phldrT="[Text]" custT="1"/>
      <dgm:spPr/>
      <dgm:t>
        <a:bodyPr/>
        <a:lstStyle/>
        <a:p>
          <a:r>
            <a:rPr lang="en-GB" sz="1200" dirty="0"/>
            <a:t>The system of sewers is called sewerage or the sewerage system.</a:t>
          </a:r>
        </a:p>
      </dgm:t>
    </dgm:pt>
    <dgm:pt modelId="{DBD27598-5377-404E-AEC8-6B86ACD9310A}" type="parTrans" cxnId="{5757340F-7E07-4F10-9037-8520BBB07690}">
      <dgm:prSet/>
      <dgm:spPr/>
      <dgm:t>
        <a:bodyPr/>
        <a:lstStyle/>
        <a:p>
          <a:endParaRPr lang="en-GB" sz="1200"/>
        </a:p>
      </dgm:t>
    </dgm:pt>
    <dgm:pt modelId="{A1CF2D11-7AD9-460D-8B23-5F328A8BD32F}" type="sibTrans" cxnId="{5757340F-7E07-4F10-9037-8520BBB07690}">
      <dgm:prSet/>
      <dgm:spPr/>
      <dgm:t>
        <a:bodyPr/>
        <a:lstStyle/>
        <a:p>
          <a:endParaRPr lang="en-GB" sz="1200"/>
        </a:p>
      </dgm:t>
    </dgm:pt>
    <dgm:pt modelId="{5706EDAB-6849-4ABA-B194-3EC803A984E6}">
      <dgm:prSet phldrT="[Text]" custT="1"/>
      <dgm:spPr/>
      <dgm:t>
        <a:bodyPr/>
        <a:lstStyle/>
        <a:p>
          <a:r>
            <a:rPr lang="en-GB" sz="1200" dirty="0"/>
            <a:t>Sewage treatment results in sludge, which requires sewage sludge treatment before safe disposal.</a:t>
          </a:r>
        </a:p>
      </dgm:t>
    </dgm:pt>
    <dgm:pt modelId="{6F80BDE8-AD73-417B-8F6C-ACACF458B044}" type="parTrans" cxnId="{C0517671-60BE-46E5-A3E6-BE3E8783C68E}">
      <dgm:prSet/>
      <dgm:spPr/>
      <dgm:t>
        <a:bodyPr/>
        <a:lstStyle/>
        <a:p>
          <a:endParaRPr lang="en-GB" sz="1200"/>
        </a:p>
      </dgm:t>
    </dgm:pt>
    <dgm:pt modelId="{92187098-6FAB-4F7E-875A-E04A8FF01B29}" type="sibTrans" cxnId="{C0517671-60BE-46E5-A3E6-BE3E8783C68E}">
      <dgm:prSet/>
      <dgm:spPr/>
      <dgm:t>
        <a:bodyPr/>
        <a:lstStyle/>
        <a:p>
          <a:endParaRPr lang="en-GB" sz="1200"/>
        </a:p>
      </dgm:t>
    </dgm:pt>
    <dgm:pt modelId="{ED5B9D8E-2EE0-4067-BA83-EB6274A7FFB4}">
      <dgm:prSet phldrT="[Text]" custT="1"/>
      <dgm:spPr/>
      <dgm:t>
        <a:bodyPr/>
        <a:lstStyle/>
        <a:p>
          <a:r>
            <a:rPr lang="en-GB" sz="1200" dirty="0"/>
            <a:t>Sludge transport</a:t>
          </a:r>
        </a:p>
      </dgm:t>
    </dgm:pt>
    <dgm:pt modelId="{34DFAC58-9145-4903-8496-58A78C3E9212}" type="parTrans" cxnId="{8E941690-2147-4B31-B4E8-F9003E48C953}">
      <dgm:prSet/>
      <dgm:spPr/>
      <dgm:t>
        <a:bodyPr/>
        <a:lstStyle/>
        <a:p>
          <a:endParaRPr lang="en-GB" sz="1200"/>
        </a:p>
      </dgm:t>
    </dgm:pt>
    <dgm:pt modelId="{11EDF041-0190-439A-965C-3D476CE4B3A0}" type="sibTrans" cxnId="{8E941690-2147-4B31-B4E8-F9003E48C953}">
      <dgm:prSet/>
      <dgm:spPr/>
      <dgm:t>
        <a:bodyPr/>
        <a:lstStyle/>
        <a:p>
          <a:endParaRPr lang="en-GB" sz="1200"/>
        </a:p>
      </dgm:t>
    </dgm:pt>
    <dgm:pt modelId="{9509A63F-7E64-4924-B347-5045653E3B70}">
      <dgm:prSet phldrT="[Text]" custT="1"/>
      <dgm:spPr/>
      <dgm:t>
        <a:bodyPr/>
        <a:lstStyle/>
        <a:p>
          <a:r>
            <a:rPr lang="en-GB" sz="1200" dirty="0"/>
            <a:t>Transport of sludge from the sewage treatment site to the sludge treatment site.</a:t>
          </a:r>
        </a:p>
      </dgm:t>
    </dgm:pt>
    <dgm:pt modelId="{B38F28CC-A710-4DFA-B28D-7E382108F1EA}" type="parTrans" cxnId="{7D7CBCF3-8899-4F66-B8E0-E54A7216966D}">
      <dgm:prSet/>
      <dgm:spPr/>
      <dgm:t>
        <a:bodyPr/>
        <a:lstStyle/>
        <a:p>
          <a:endParaRPr lang="en-GB" sz="1200"/>
        </a:p>
      </dgm:t>
    </dgm:pt>
    <dgm:pt modelId="{795639DE-C38F-4DF2-912D-05BB4CF9EE60}" type="sibTrans" cxnId="{7D7CBCF3-8899-4F66-B8E0-E54A7216966D}">
      <dgm:prSet/>
      <dgm:spPr/>
      <dgm:t>
        <a:bodyPr/>
        <a:lstStyle/>
        <a:p>
          <a:endParaRPr lang="en-GB" sz="1200"/>
        </a:p>
      </dgm:t>
    </dgm:pt>
    <dgm:pt modelId="{D2251BAA-E59F-4FEF-89F6-10A5DA30B9B6}" type="pres">
      <dgm:prSet presAssocID="{EA51D08D-41B7-46BA-B054-EFA96C82FE6A}" presName="linearFlow" presStyleCnt="0">
        <dgm:presLayoutVars>
          <dgm:dir/>
          <dgm:animLvl val="lvl"/>
          <dgm:resizeHandles val="exact"/>
        </dgm:presLayoutVars>
      </dgm:prSet>
      <dgm:spPr/>
    </dgm:pt>
    <dgm:pt modelId="{294E2BBE-A1F2-4532-9472-D8E9FDACC914}" type="pres">
      <dgm:prSet presAssocID="{89504049-A53F-48F6-8CB1-8B6B9705B9FB}" presName="composite" presStyleCnt="0"/>
      <dgm:spPr/>
    </dgm:pt>
    <dgm:pt modelId="{396CF43C-5B89-4411-9391-4A4D20EE3404}" type="pres">
      <dgm:prSet presAssocID="{89504049-A53F-48F6-8CB1-8B6B9705B9FB}" presName="parentText" presStyleLbl="alignNode1" presStyleIdx="0" presStyleCnt="5">
        <dgm:presLayoutVars>
          <dgm:chMax val="1"/>
          <dgm:bulletEnabled val="1"/>
        </dgm:presLayoutVars>
      </dgm:prSet>
      <dgm:spPr/>
    </dgm:pt>
    <dgm:pt modelId="{22FFC2D0-67B6-4138-B0D3-0618682E51B2}" type="pres">
      <dgm:prSet presAssocID="{89504049-A53F-48F6-8CB1-8B6B9705B9FB}" presName="descendantText" presStyleLbl="alignAcc1" presStyleIdx="0" presStyleCnt="5">
        <dgm:presLayoutVars>
          <dgm:bulletEnabled val="1"/>
        </dgm:presLayoutVars>
      </dgm:prSet>
      <dgm:spPr/>
    </dgm:pt>
    <dgm:pt modelId="{21139CB2-5FEA-4BC7-BE07-9E390A362F77}" type="pres">
      <dgm:prSet presAssocID="{E5767D39-3730-4D12-B863-74BC22753AC0}" presName="sp" presStyleCnt="0"/>
      <dgm:spPr/>
    </dgm:pt>
    <dgm:pt modelId="{C08DE10D-D10C-411F-AA65-22B668EE5F5B}" type="pres">
      <dgm:prSet presAssocID="{1B133CCC-766F-466A-BFA5-EDADC82DBDF8}" presName="composite" presStyleCnt="0"/>
      <dgm:spPr/>
    </dgm:pt>
    <dgm:pt modelId="{FB630B0E-0716-478F-90CD-5740C1A43E2A}" type="pres">
      <dgm:prSet presAssocID="{1B133CCC-766F-466A-BFA5-EDADC82DBDF8}" presName="parentText" presStyleLbl="alignNode1" presStyleIdx="1" presStyleCnt="5">
        <dgm:presLayoutVars>
          <dgm:chMax val="1"/>
          <dgm:bulletEnabled val="1"/>
        </dgm:presLayoutVars>
      </dgm:prSet>
      <dgm:spPr/>
    </dgm:pt>
    <dgm:pt modelId="{48CB59FA-190F-4976-8C6B-85E3061B8C5D}" type="pres">
      <dgm:prSet presAssocID="{1B133CCC-766F-466A-BFA5-EDADC82DBDF8}" presName="descendantText" presStyleLbl="alignAcc1" presStyleIdx="1" presStyleCnt="5" custScaleY="112606">
        <dgm:presLayoutVars>
          <dgm:bulletEnabled val="1"/>
        </dgm:presLayoutVars>
      </dgm:prSet>
      <dgm:spPr/>
    </dgm:pt>
    <dgm:pt modelId="{59D1A6AB-FFEC-4E33-A733-3C683FC667DE}" type="pres">
      <dgm:prSet presAssocID="{2A2EFD87-5482-49A8-A837-41E2A5CC8184}" presName="sp" presStyleCnt="0"/>
      <dgm:spPr/>
    </dgm:pt>
    <dgm:pt modelId="{1E86E3DA-9C2B-4407-B769-7CB969D1F93F}" type="pres">
      <dgm:prSet presAssocID="{ED5B9D8E-2EE0-4067-BA83-EB6274A7FFB4}" presName="composite" presStyleCnt="0"/>
      <dgm:spPr/>
    </dgm:pt>
    <dgm:pt modelId="{E96FCA58-D200-4824-8DFF-5A461C32BDAD}" type="pres">
      <dgm:prSet presAssocID="{ED5B9D8E-2EE0-4067-BA83-EB6274A7FFB4}" presName="parentText" presStyleLbl="alignNode1" presStyleIdx="2" presStyleCnt="5">
        <dgm:presLayoutVars>
          <dgm:chMax val="1"/>
          <dgm:bulletEnabled val="1"/>
        </dgm:presLayoutVars>
      </dgm:prSet>
      <dgm:spPr/>
    </dgm:pt>
    <dgm:pt modelId="{AD1EEE93-292B-4CEA-B052-562576228C74}" type="pres">
      <dgm:prSet presAssocID="{ED5B9D8E-2EE0-4067-BA83-EB6274A7FFB4}" presName="descendantText" presStyleLbl="alignAcc1" presStyleIdx="2" presStyleCnt="5">
        <dgm:presLayoutVars>
          <dgm:bulletEnabled val="1"/>
        </dgm:presLayoutVars>
      </dgm:prSet>
      <dgm:spPr/>
    </dgm:pt>
    <dgm:pt modelId="{BF731112-CEBF-4753-8303-033504E34420}" type="pres">
      <dgm:prSet presAssocID="{11EDF041-0190-439A-965C-3D476CE4B3A0}" presName="sp" presStyleCnt="0"/>
      <dgm:spPr/>
    </dgm:pt>
    <dgm:pt modelId="{CAD6EA54-F5DC-42FF-A095-96E3CA886FBF}" type="pres">
      <dgm:prSet presAssocID="{05324F06-157F-4AF5-9D4B-0C0BD9383AA9}" presName="composite" presStyleCnt="0"/>
      <dgm:spPr/>
    </dgm:pt>
    <dgm:pt modelId="{A5584BE4-45DC-4A4C-BF63-0E6525E06A1F}" type="pres">
      <dgm:prSet presAssocID="{05324F06-157F-4AF5-9D4B-0C0BD9383AA9}" presName="parentText" presStyleLbl="alignNode1" presStyleIdx="3" presStyleCnt="5">
        <dgm:presLayoutVars>
          <dgm:chMax val="1"/>
          <dgm:bulletEnabled val="1"/>
        </dgm:presLayoutVars>
      </dgm:prSet>
      <dgm:spPr/>
    </dgm:pt>
    <dgm:pt modelId="{0523FB9F-638F-41EB-ABB1-C8472006C948}" type="pres">
      <dgm:prSet presAssocID="{05324F06-157F-4AF5-9D4B-0C0BD9383AA9}" presName="descendantText" presStyleLbl="alignAcc1" presStyleIdx="3" presStyleCnt="5">
        <dgm:presLayoutVars>
          <dgm:bulletEnabled val="1"/>
        </dgm:presLayoutVars>
      </dgm:prSet>
      <dgm:spPr/>
    </dgm:pt>
    <dgm:pt modelId="{C3852C65-9569-41C8-8994-30BDB8AFB646}" type="pres">
      <dgm:prSet presAssocID="{48394784-8631-4695-B36E-6D03D3C9E006}" presName="sp" presStyleCnt="0"/>
      <dgm:spPr/>
    </dgm:pt>
    <dgm:pt modelId="{AE73ACA3-992B-4FF2-93D4-86347A53499D}" type="pres">
      <dgm:prSet presAssocID="{F24E145C-F8C0-4D5C-A0DB-13FB832F1B5C}" presName="composite" presStyleCnt="0"/>
      <dgm:spPr/>
    </dgm:pt>
    <dgm:pt modelId="{372F9DDC-3E93-42FD-AA47-97A6E8B59A42}" type="pres">
      <dgm:prSet presAssocID="{F24E145C-F8C0-4D5C-A0DB-13FB832F1B5C}" presName="parentText" presStyleLbl="alignNode1" presStyleIdx="4" presStyleCnt="5">
        <dgm:presLayoutVars>
          <dgm:chMax val="1"/>
          <dgm:bulletEnabled val="1"/>
        </dgm:presLayoutVars>
      </dgm:prSet>
      <dgm:spPr/>
    </dgm:pt>
    <dgm:pt modelId="{2C601C03-36E1-4BB4-B62A-5421FD6EC23A}" type="pres">
      <dgm:prSet presAssocID="{F24E145C-F8C0-4D5C-A0DB-13FB832F1B5C}" presName="descendantText" presStyleLbl="alignAcc1" presStyleIdx="4" presStyleCnt="5">
        <dgm:presLayoutVars>
          <dgm:bulletEnabled val="1"/>
        </dgm:presLayoutVars>
      </dgm:prSet>
      <dgm:spPr/>
    </dgm:pt>
  </dgm:ptLst>
  <dgm:cxnLst>
    <dgm:cxn modelId="{0C71C905-E0E1-42D1-8CC1-C33219BECD99}" type="presOf" srcId="{17B32AFB-1C15-4DD3-89F4-7FB0221CFB5A}" destId="{0523FB9F-638F-41EB-ABB1-C8472006C948}" srcOrd="0" destOrd="1" presId="urn:microsoft.com/office/officeart/2005/8/layout/chevron2"/>
    <dgm:cxn modelId="{15A4560E-2086-45E1-8377-95965839C244}" type="presOf" srcId="{1B133CCC-766F-466A-BFA5-EDADC82DBDF8}" destId="{FB630B0E-0716-478F-90CD-5740C1A43E2A}" srcOrd="0" destOrd="0" presId="urn:microsoft.com/office/officeart/2005/8/layout/chevron2"/>
    <dgm:cxn modelId="{5757340F-7E07-4F10-9037-8520BBB07690}" srcId="{89504049-A53F-48F6-8CB1-8B6B9705B9FB}" destId="{B0BAB752-016C-4EEC-9434-0462DD5CB75B}" srcOrd="1" destOrd="0" parTransId="{DBD27598-5377-404E-AEC8-6B86ACD9310A}" sibTransId="{A1CF2D11-7AD9-460D-8B23-5F328A8BD32F}"/>
    <dgm:cxn modelId="{2EE37A15-B9B1-4985-8ABE-94C6EC0CDCE0}" type="presOf" srcId="{D983919C-EF2D-4824-B936-25061F6130A5}" destId="{48CB59FA-190F-4976-8C6B-85E3061B8C5D}" srcOrd="0" destOrd="0" presId="urn:microsoft.com/office/officeart/2005/8/layout/chevron2"/>
    <dgm:cxn modelId="{3DB74116-F319-4325-9076-8DB8185F0A75}" type="presOf" srcId="{64841C9D-692F-4DCF-91BB-C63CB06D7DAF}" destId="{22FFC2D0-67B6-4138-B0D3-0618682E51B2}" srcOrd="0" destOrd="0" presId="urn:microsoft.com/office/officeart/2005/8/layout/chevron2"/>
    <dgm:cxn modelId="{AA060630-179C-484A-9C0F-74DF2D8E449E}" type="presOf" srcId="{9509A63F-7E64-4924-B347-5045653E3B70}" destId="{AD1EEE93-292B-4CEA-B052-562576228C74}" srcOrd="0" destOrd="0" presId="urn:microsoft.com/office/officeart/2005/8/layout/chevron2"/>
    <dgm:cxn modelId="{BA611E34-68E2-45DC-A4B3-3DB7A5CD1ED3}" type="presOf" srcId="{ED5B9D8E-2EE0-4067-BA83-EB6274A7FFB4}" destId="{E96FCA58-D200-4824-8DFF-5A461C32BDAD}" srcOrd="0" destOrd="0" presId="urn:microsoft.com/office/officeart/2005/8/layout/chevron2"/>
    <dgm:cxn modelId="{DFA83E37-7AF5-4BE1-821F-5204EE8D2DAD}" type="presOf" srcId="{F24E145C-F8C0-4D5C-A0DB-13FB832F1B5C}" destId="{372F9DDC-3E93-42FD-AA47-97A6E8B59A42}" srcOrd="0" destOrd="0" presId="urn:microsoft.com/office/officeart/2005/8/layout/chevron2"/>
    <dgm:cxn modelId="{1DED4440-06B0-46B1-804B-6470D2686BF7}" type="presOf" srcId="{37819A3B-04A4-4F7C-A349-2F8B9155A786}" destId="{2C601C03-36E1-4BB4-B62A-5421FD6EC23A}" srcOrd="0" destOrd="0" presId="urn:microsoft.com/office/officeart/2005/8/layout/chevron2"/>
    <dgm:cxn modelId="{18C1036B-7CB7-4D8E-A989-E01E9D740796}" srcId="{05324F06-157F-4AF5-9D4B-0C0BD9383AA9}" destId="{17B32AFB-1C15-4DD3-89F4-7FB0221CFB5A}" srcOrd="1" destOrd="0" parTransId="{62DD54DF-3A7B-4735-9973-C79D2E01076F}" sibTransId="{4544912E-A7DE-4F51-8E7F-388338E6AAFE}"/>
    <dgm:cxn modelId="{42523671-D7FB-4094-BEF6-033A5BA7224C}" srcId="{05324F06-157F-4AF5-9D4B-0C0BD9383AA9}" destId="{50D0BF09-5777-4527-8AF7-3A80ADA4C3F6}" srcOrd="0" destOrd="0" parTransId="{03CB9C7D-9B3E-4AFD-BD2C-7F8C22C0FAA7}" sibTransId="{938706A4-F9D1-4A7A-B267-3118A76D40E6}"/>
    <dgm:cxn modelId="{C0517671-60BE-46E5-A3E6-BE3E8783C68E}" srcId="{1B133CCC-766F-466A-BFA5-EDADC82DBDF8}" destId="{5706EDAB-6849-4ABA-B194-3EC803A984E6}" srcOrd="1" destOrd="0" parTransId="{6F80BDE8-AD73-417B-8F6C-ACACF458B044}" sibTransId="{92187098-6FAB-4F7E-875A-E04A8FF01B29}"/>
    <dgm:cxn modelId="{ED329D57-C38A-418C-9674-AEB000704694}" srcId="{F24E145C-F8C0-4D5C-A0DB-13FB832F1B5C}" destId="{2BF1F059-97C6-4E56-B8E1-74E22282F280}" srcOrd="1" destOrd="0" parTransId="{BF196226-7537-4F86-A462-70E1CF0FA522}" sibTransId="{DE48113B-9A17-46D6-ABF5-A80225627E10}"/>
    <dgm:cxn modelId="{6A0EAC82-25B7-439B-B3F5-527DBECF5582}" srcId="{EA51D08D-41B7-46BA-B054-EFA96C82FE6A}" destId="{89504049-A53F-48F6-8CB1-8B6B9705B9FB}" srcOrd="0" destOrd="0" parTransId="{43876876-CCB0-4061-A743-BFA2B6C427CB}" sibTransId="{E5767D39-3730-4D12-B863-74BC22753AC0}"/>
    <dgm:cxn modelId="{8E941690-2147-4B31-B4E8-F9003E48C953}" srcId="{EA51D08D-41B7-46BA-B054-EFA96C82FE6A}" destId="{ED5B9D8E-2EE0-4067-BA83-EB6274A7FFB4}" srcOrd="2" destOrd="0" parTransId="{34DFAC58-9145-4903-8496-58A78C3E9212}" sibTransId="{11EDF041-0190-439A-965C-3D476CE4B3A0}"/>
    <dgm:cxn modelId="{8CEA6696-04C7-4E92-BC51-A1CB5B74B7A4}" type="presOf" srcId="{EA51D08D-41B7-46BA-B054-EFA96C82FE6A}" destId="{D2251BAA-E59F-4FEF-89F6-10A5DA30B9B6}" srcOrd="0" destOrd="0" presId="urn:microsoft.com/office/officeart/2005/8/layout/chevron2"/>
    <dgm:cxn modelId="{9D29FF9D-BB22-474D-803B-74F6C8C6374D}" type="presOf" srcId="{5706EDAB-6849-4ABA-B194-3EC803A984E6}" destId="{48CB59FA-190F-4976-8C6B-85E3061B8C5D}" srcOrd="0" destOrd="1" presId="urn:microsoft.com/office/officeart/2005/8/layout/chevron2"/>
    <dgm:cxn modelId="{0E6CFDA7-8A10-4E36-BD71-9C8AA479ABC3}" srcId="{89504049-A53F-48F6-8CB1-8B6B9705B9FB}" destId="{64841C9D-692F-4DCF-91BB-C63CB06D7DAF}" srcOrd="0" destOrd="0" parTransId="{4C606DAC-BEA9-4550-9343-97FC85A2FD22}" sibTransId="{FC7231C7-1C68-466E-87BB-511A71CDD881}"/>
    <dgm:cxn modelId="{86A5F9AB-53F0-41C1-8061-2040EC099405}" srcId="{EA51D08D-41B7-46BA-B054-EFA96C82FE6A}" destId="{05324F06-157F-4AF5-9D4B-0C0BD9383AA9}" srcOrd="3" destOrd="0" parTransId="{0192B831-B59A-4DC0-82E8-C3C38B1ABE56}" sibTransId="{48394784-8631-4695-B36E-6D03D3C9E006}"/>
    <dgm:cxn modelId="{2C4C31BB-E453-4367-8D0D-3033387B9105}" srcId="{F24E145C-F8C0-4D5C-A0DB-13FB832F1B5C}" destId="{37819A3B-04A4-4F7C-A349-2F8B9155A786}" srcOrd="0" destOrd="0" parTransId="{5DAFAEFB-ADA4-449E-A762-581380348C87}" sibTransId="{5A95C09B-4475-4DB8-8310-292726FA3E0A}"/>
    <dgm:cxn modelId="{C19F1DBD-5C9F-48A3-86FF-BFB654655954}" srcId="{EA51D08D-41B7-46BA-B054-EFA96C82FE6A}" destId="{1B133CCC-766F-466A-BFA5-EDADC82DBDF8}" srcOrd="1" destOrd="0" parTransId="{16BA2D05-E69F-4113-AC24-C40C32FBD6F5}" sibTransId="{2A2EFD87-5482-49A8-A837-41E2A5CC8184}"/>
    <dgm:cxn modelId="{3FD953BF-69DE-41C1-B10E-34EAA94F09C0}" srcId="{1B133CCC-766F-466A-BFA5-EDADC82DBDF8}" destId="{D983919C-EF2D-4824-B936-25061F6130A5}" srcOrd="0" destOrd="0" parTransId="{5834FC40-2514-4329-8E66-26A6EDE4AB9F}" sibTransId="{15F32B77-6348-4DF4-9241-947E6C5BAFF0}"/>
    <dgm:cxn modelId="{2E0E10C1-1799-4B0B-92E5-7CC57D43D526}" type="presOf" srcId="{50D0BF09-5777-4527-8AF7-3A80ADA4C3F6}" destId="{0523FB9F-638F-41EB-ABB1-C8472006C948}" srcOrd="0" destOrd="0" presId="urn:microsoft.com/office/officeart/2005/8/layout/chevron2"/>
    <dgm:cxn modelId="{E74F7CC5-ECF3-4536-8F87-6EA851BD9C65}" type="presOf" srcId="{05324F06-157F-4AF5-9D4B-0C0BD9383AA9}" destId="{A5584BE4-45DC-4A4C-BF63-0E6525E06A1F}" srcOrd="0" destOrd="0" presId="urn:microsoft.com/office/officeart/2005/8/layout/chevron2"/>
    <dgm:cxn modelId="{E669E0DC-1E86-48B3-A037-9F6C8C0253AE}" srcId="{EA51D08D-41B7-46BA-B054-EFA96C82FE6A}" destId="{F24E145C-F8C0-4D5C-A0DB-13FB832F1B5C}" srcOrd="4" destOrd="0" parTransId="{04BF99A8-45BB-4D56-8F7A-F3200F63A481}" sibTransId="{B3B08459-2D6E-4538-BCB2-F3FFC19C854F}"/>
    <dgm:cxn modelId="{A7DC66EB-CB80-4E90-A144-84968493B8FA}" type="presOf" srcId="{2BF1F059-97C6-4E56-B8E1-74E22282F280}" destId="{2C601C03-36E1-4BB4-B62A-5421FD6EC23A}" srcOrd="0" destOrd="1" presId="urn:microsoft.com/office/officeart/2005/8/layout/chevron2"/>
    <dgm:cxn modelId="{09D68FEB-C71D-41CA-8E9F-3053AB01211D}" type="presOf" srcId="{B0BAB752-016C-4EEC-9434-0462DD5CB75B}" destId="{22FFC2D0-67B6-4138-B0D3-0618682E51B2}" srcOrd="0" destOrd="1" presId="urn:microsoft.com/office/officeart/2005/8/layout/chevron2"/>
    <dgm:cxn modelId="{45AFB1EC-0C88-4E0D-B00D-1458D4CD6215}" type="presOf" srcId="{89504049-A53F-48F6-8CB1-8B6B9705B9FB}" destId="{396CF43C-5B89-4411-9391-4A4D20EE3404}" srcOrd="0" destOrd="0" presId="urn:microsoft.com/office/officeart/2005/8/layout/chevron2"/>
    <dgm:cxn modelId="{7D7CBCF3-8899-4F66-B8E0-E54A7216966D}" srcId="{ED5B9D8E-2EE0-4067-BA83-EB6274A7FFB4}" destId="{9509A63F-7E64-4924-B347-5045653E3B70}" srcOrd="0" destOrd="0" parTransId="{B38F28CC-A710-4DFA-B28D-7E382108F1EA}" sibTransId="{795639DE-C38F-4DF2-912D-05BB4CF9EE60}"/>
    <dgm:cxn modelId="{3FDC4889-90E9-45B6-A7E9-5BFBC89D9E05}" type="presParOf" srcId="{D2251BAA-E59F-4FEF-89F6-10A5DA30B9B6}" destId="{294E2BBE-A1F2-4532-9472-D8E9FDACC914}" srcOrd="0" destOrd="0" presId="urn:microsoft.com/office/officeart/2005/8/layout/chevron2"/>
    <dgm:cxn modelId="{D6FC27CC-DBCC-4FA3-9731-97A5A1D54564}" type="presParOf" srcId="{294E2BBE-A1F2-4532-9472-D8E9FDACC914}" destId="{396CF43C-5B89-4411-9391-4A4D20EE3404}" srcOrd="0" destOrd="0" presId="urn:microsoft.com/office/officeart/2005/8/layout/chevron2"/>
    <dgm:cxn modelId="{DF73E68E-89DB-44B6-8B3B-0348BC36DC7F}" type="presParOf" srcId="{294E2BBE-A1F2-4532-9472-D8E9FDACC914}" destId="{22FFC2D0-67B6-4138-B0D3-0618682E51B2}" srcOrd="1" destOrd="0" presId="urn:microsoft.com/office/officeart/2005/8/layout/chevron2"/>
    <dgm:cxn modelId="{EA3E95B7-85BA-4B39-9F99-551265D0B4F0}" type="presParOf" srcId="{D2251BAA-E59F-4FEF-89F6-10A5DA30B9B6}" destId="{21139CB2-5FEA-4BC7-BE07-9E390A362F77}" srcOrd="1" destOrd="0" presId="urn:microsoft.com/office/officeart/2005/8/layout/chevron2"/>
    <dgm:cxn modelId="{F5EDB932-B1D7-40F7-B100-AFE5FD12580E}" type="presParOf" srcId="{D2251BAA-E59F-4FEF-89F6-10A5DA30B9B6}" destId="{C08DE10D-D10C-411F-AA65-22B668EE5F5B}" srcOrd="2" destOrd="0" presId="urn:microsoft.com/office/officeart/2005/8/layout/chevron2"/>
    <dgm:cxn modelId="{1D880FD6-5F32-418C-A955-56EA871C89CD}" type="presParOf" srcId="{C08DE10D-D10C-411F-AA65-22B668EE5F5B}" destId="{FB630B0E-0716-478F-90CD-5740C1A43E2A}" srcOrd="0" destOrd="0" presId="urn:microsoft.com/office/officeart/2005/8/layout/chevron2"/>
    <dgm:cxn modelId="{9AB37512-A19B-442F-BF71-4C586CEF5251}" type="presParOf" srcId="{C08DE10D-D10C-411F-AA65-22B668EE5F5B}" destId="{48CB59FA-190F-4976-8C6B-85E3061B8C5D}" srcOrd="1" destOrd="0" presId="urn:microsoft.com/office/officeart/2005/8/layout/chevron2"/>
    <dgm:cxn modelId="{C56DCD31-DCAC-4181-83A5-85DDD670DF23}" type="presParOf" srcId="{D2251BAA-E59F-4FEF-89F6-10A5DA30B9B6}" destId="{59D1A6AB-FFEC-4E33-A733-3C683FC667DE}" srcOrd="3" destOrd="0" presId="urn:microsoft.com/office/officeart/2005/8/layout/chevron2"/>
    <dgm:cxn modelId="{2CEF306F-23EB-4C48-8A55-67A2EC962D1E}" type="presParOf" srcId="{D2251BAA-E59F-4FEF-89F6-10A5DA30B9B6}" destId="{1E86E3DA-9C2B-4407-B769-7CB969D1F93F}" srcOrd="4" destOrd="0" presId="urn:microsoft.com/office/officeart/2005/8/layout/chevron2"/>
    <dgm:cxn modelId="{89F4A926-699B-43D0-AD58-271DE5859520}" type="presParOf" srcId="{1E86E3DA-9C2B-4407-B769-7CB969D1F93F}" destId="{E96FCA58-D200-4824-8DFF-5A461C32BDAD}" srcOrd="0" destOrd="0" presId="urn:microsoft.com/office/officeart/2005/8/layout/chevron2"/>
    <dgm:cxn modelId="{CA99FD89-FA2F-4B56-BAE1-E9F455B13EC2}" type="presParOf" srcId="{1E86E3DA-9C2B-4407-B769-7CB969D1F93F}" destId="{AD1EEE93-292B-4CEA-B052-562576228C74}" srcOrd="1" destOrd="0" presId="urn:microsoft.com/office/officeart/2005/8/layout/chevron2"/>
    <dgm:cxn modelId="{3951CA11-4A9F-434E-88E0-6B35404E3636}" type="presParOf" srcId="{D2251BAA-E59F-4FEF-89F6-10A5DA30B9B6}" destId="{BF731112-CEBF-4753-8303-033504E34420}" srcOrd="5" destOrd="0" presId="urn:microsoft.com/office/officeart/2005/8/layout/chevron2"/>
    <dgm:cxn modelId="{5B78C216-9729-4ACA-994A-62A796519542}" type="presParOf" srcId="{D2251BAA-E59F-4FEF-89F6-10A5DA30B9B6}" destId="{CAD6EA54-F5DC-42FF-A095-96E3CA886FBF}" srcOrd="6" destOrd="0" presId="urn:microsoft.com/office/officeart/2005/8/layout/chevron2"/>
    <dgm:cxn modelId="{8A100EF9-2C76-4B2A-A2DF-716F3DBCBBFA}" type="presParOf" srcId="{CAD6EA54-F5DC-42FF-A095-96E3CA886FBF}" destId="{A5584BE4-45DC-4A4C-BF63-0E6525E06A1F}" srcOrd="0" destOrd="0" presId="urn:microsoft.com/office/officeart/2005/8/layout/chevron2"/>
    <dgm:cxn modelId="{DEEB8294-70BE-4A97-A614-4B4D24F729A9}" type="presParOf" srcId="{CAD6EA54-F5DC-42FF-A095-96E3CA886FBF}" destId="{0523FB9F-638F-41EB-ABB1-C8472006C948}" srcOrd="1" destOrd="0" presId="urn:microsoft.com/office/officeart/2005/8/layout/chevron2"/>
    <dgm:cxn modelId="{1CFD6B40-2F8D-4DD4-804C-9C5E490685F1}" type="presParOf" srcId="{D2251BAA-E59F-4FEF-89F6-10A5DA30B9B6}" destId="{C3852C65-9569-41C8-8994-30BDB8AFB646}" srcOrd="7" destOrd="0" presId="urn:microsoft.com/office/officeart/2005/8/layout/chevron2"/>
    <dgm:cxn modelId="{F70CDF52-1698-4BE9-956A-96FFE3D520B1}" type="presParOf" srcId="{D2251BAA-E59F-4FEF-89F6-10A5DA30B9B6}" destId="{AE73ACA3-992B-4FF2-93D4-86347A53499D}" srcOrd="8" destOrd="0" presId="urn:microsoft.com/office/officeart/2005/8/layout/chevron2"/>
    <dgm:cxn modelId="{7566750E-ECC9-4E6F-B35A-EB5F791B9AB6}" type="presParOf" srcId="{AE73ACA3-992B-4FF2-93D4-86347A53499D}" destId="{372F9DDC-3E93-42FD-AA47-97A6E8B59A42}" srcOrd="0" destOrd="0" presId="urn:microsoft.com/office/officeart/2005/8/layout/chevron2"/>
    <dgm:cxn modelId="{5FAAA930-3397-4A8B-A6D9-0F4A17C7ECD9}" type="presParOf" srcId="{AE73ACA3-992B-4FF2-93D4-86347A53499D}" destId="{2C601C03-36E1-4BB4-B62A-5421FD6EC23A}" srcOrd="1" destOrd="0" presId="urn:microsoft.com/office/officeart/2005/8/layout/chevron2"/>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610A9B-B3B7-4189-8FCD-BDB2513F0B6A}">
      <dsp:nvSpPr>
        <dsp:cNvPr id="0" name=""/>
        <dsp:cNvSpPr/>
      </dsp:nvSpPr>
      <dsp:spPr>
        <a:xfrm rot="5400000">
          <a:off x="-198597" y="199234"/>
          <a:ext cx="1323980" cy="926786"/>
        </a:xfrm>
        <a:prstGeom prst="chevron">
          <a:avLst/>
        </a:prstGeom>
        <a:solidFill>
          <a:schemeClr val="accent2">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GB" sz="1200" kern="1200" dirty="0"/>
            <a:t>Water resources</a:t>
          </a:r>
        </a:p>
      </dsp:txBody>
      <dsp:txXfrm rot="-5400000">
        <a:off x="0" y="464030"/>
        <a:ext cx="926786" cy="397194"/>
      </dsp:txXfrm>
    </dsp:sp>
    <dsp:sp modelId="{79FC9503-0E06-4FD3-BAD7-216F17D67E09}">
      <dsp:nvSpPr>
        <dsp:cNvPr id="0" name=""/>
        <dsp:cNvSpPr/>
      </dsp:nvSpPr>
      <dsp:spPr>
        <a:xfrm rot="5400000">
          <a:off x="3398599" y="-2471176"/>
          <a:ext cx="860587" cy="5804213"/>
        </a:xfrm>
        <a:prstGeom prst="round2Same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dirty="0"/>
            <a:t>Collection of raw (untreated) water from surface water (river, reservoir, etc.) or groundwater (borehole, aquifer, etc.) sources.</a:t>
          </a:r>
        </a:p>
        <a:p>
          <a:pPr marL="114300" lvl="1" indent="-114300" algn="l" defTabSz="533400">
            <a:lnSpc>
              <a:spcPct val="90000"/>
            </a:lnSpc>
            <a:spcBef>
              <a:spcPct val="0"/>
            </a:spcBef>
            <a:spcAft>
              <a:spcPct val="15000"/>
            </a:spcAft>
            <a:buChar char="•"/>
          </a:pPr>
          <a:r>
            <a:rPr lang="en-GB" sz="1200" kern="1200" dirty="0"/>
            <a:t>New water resources are to be open up to competition, hence separate price control at PR19.</a:t>
          </a:r>
        </a:p>
      </dsp:txBody>
      <dsp:txXfrm rot="-5400000">
        <a:off x="926786" y="42647"/>
        <a:ext cx="5762203" cy="776567"/>
      </dsp:txXfrm>
    </dsp:sp>
    <dsp:sp modelId="{6119AEDA-53ED-41BE-A9D3-A393D7F57043}">
      <dsp:nvSpPr>
        <dsp:cNvPr id="0" name=""/>
        <dsp:cNvSpPr/>
      </dsp:nvSpPr>
      <dsp:spPr>
        <a:xfrm rot="5400000">
          <a:off x="-198597" y="1377262"/>
          <a:ext cx="1323980" cy="926786"/>
        </a:xfrm>
        <a:prstGeom prst="chevron">
          <a:avLst/>
        </a:prstGeom>
        <a:solidFill>
          <a:schemeClr val="accent2">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GB" sz="1200" kern="1200" dirty="0"/>
            <a:t>Raw water distribution</a:t>
          </a:r>
        </a:p>
      </dsp:txBody>
      <dsp:txXfrm rot="-5400000">
        <a:off x="0" y="1642058"/>
        <a:ext cx="926786" cy="397194"/>
      </dsp:txXfrm>
    </dsp:sp>
    <dsp:sp modelId="{BFB78FE5-ACB6-429E-BF0A-B8E3343B4AEE}">
      <dsp:nvSpPr>
        <dsp:cNvPr id="0" name=""/>
        <dsp:cNvSpPr/>
      </dsp:nvSpPr>
      <dsp:spPr>
        <a:xfrm rot="5400000">
          <a:off x="3398599" y="-1293148"/>
          <a:ext cx="860587" cy="5804213"/>
        </a:xfrm>
        <a:prstGeom prst="round2Same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dirty="0"/>
            <a:t>The raw water is transferred to the water treatment facilities using aqueducts, covered tunnels or underground water pipes.</a:t>
          </a:r>
        </a:p>
      </dsp:txBody>
      <dsp:txXfrm rot="-5400000">
        <a:off x="926786" y="1220675"/>
        <a:ext cx="5762203" cy="776567"/>
      </dsp:txXfrm>
    </dsp:sp>
    <dsp:sp modelId="{396DF265-1E7F-4D04-B914-0AA1907DA400}">
      <dsp:nvSpPr>
        <dsp:cNvPr id="0" name=""/>
        <dsp:cNvSpPr/>
      </dsp:nvSpPr>
      <dsp:spPr>
        <a:xfrm rot="5400000">
          <a:off x="-198597" y="2555290"/>
          <a:ext cx="1323980" cy="926786"/>
        </a:xfrm>
        <a:prstGeom prst="chevron">
          <a:avLst/>
        </a:prstGeom>
        <a:solidFill>
          <a:schemeClr val="accent2">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GB" sz="1200" kern="1200" dirty="0"/>
            <a:t>Water treatment</a:t>
          </a:r>
        </a:p>
      </dsp:txBody>
      <dsp:txXfrm rot="-5400000">
        <a:off x="0" y="2820086"/>
        <a:ext cx="926786" cy="397194"/>
      </dsp:txXfrm>
    </dsp:sp>
    <dsp:sp modelId="{BAD9A77C-9ECE-4BF9-9A68-4B2A944465E3}">
      <dsp:nvSpPr>
        <dsp:cNvPr id="0" name=""/>
        <dsp:cNvSpPr/>
      </dsp:nvSpPr>
      <dsp:spPr>
        <a:xfrm rot="5400000">
          <a:off x="3398599" y="-115119"/>
          <a:ext cx="860587" cy="5804213"/>
        </a:xfrm>
        <a:prstGeom prst="round2Same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dirty="0"/>
            <a:t>The raw water is then treated to make it safe for consumption.</a:t>
          </a:r>
        </a:p>
        <a:p>
          <a:pPr marL="114300" lvl="1" indent="-114300" algn="l" defTabSz="533400">
            <a:lnSpc>
              <a:spcPct val="90000"/>
            </a:lnSpc>
            <a:spcBef>
              <a:spcPct val="0"/>
            </a:spcBef>
            <a:spcAft>
              <a:spcPct val="15000"/>
            </a:spcAft>
            <a:buChar char="•"/>
          </a:pPr>
          <a:r>
            <a:rPr lang="en-GB" sz="1200" kern="1200" dirty="0"/>
            <a:t>The complexity of the water treatment will depend on the water source, e.g. water coming from rivers is likely to have a higher volume of contamination than boreholes.</a:t>
          </a:r>
        </a:p>
      </dsp:txBody>
      <dsp:txXfrm rot="-5400000">
        <a:off x="926786" y="2398704"/>
        <a:ext cx="5762203" cy="776567"/>
      </dsp:txXfrm>
    </dsp:sp>
    <dsp:sp modelId="{885ACD3D-2A70-45D5-8EA0-524F10B11F32}">
      <dsp:nvSpPr>
        <dsp:cNvPr id="0" name=""/>
        <dsp:cNvSpPr/>
      </dsp:nvSpPr>
      <dsp:spPr>
        <a:xfrm rot="5400000">
          <a:off x="-198597" y="3733318"/>
          <a:ext cx="1323980" cy="926786"/>
        </a:xfrm>
        <a:prstGeom prst="chevron">
          <a:avLst/>
        </a:prstGeom>
        <a:solidFill>
          <a:schemeClr val="accent2">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GB" sz="1200" kern="1200" dirty="0"/>
            <a:t>Treated water distribution</a:t>
          </a:r>
        </a:p>
      </dsp:txBody>
      <dsp:txXfrm rot="-5400000">
        <a:off x="0" y="3998114"/>
        <a:ext cx="926786" cy="397194"/>
      </dsp:txXfrm>
    </dsp:sp>
    <dsp:sp modelId="{ADB33F6C-3B63-4D6B-AECD-33DF387542C6}">
      <dsp:nvSpPr>
        <dsp:cNvPr id="0" name=""/>
        <dsp:cNvSpPr/>
      </dsp:nvSpPr>
      <dsp:spPr>
        <a:xfrm rot="5400000">
          <a:off x="3398599" y="1062908"/>
          <a:ext cx="860587" cy="5804213"/>
        </a:xfrm>
        <a:prstGeom prst="round2SameRect">
          <a:avLst/>
        </a:prstGeom>
        <a:solidFill>
          <a:schemeClr val="lt1">
            <a:alpha val="90000"/>
            <a:hueOff val="0"/>
            <a:satOff val="0"/>
            <a:lumOff val="0"/>
            <a:alphaOff val="0"/>
          </a:schemeClr>
        </a:solidFill>
        <a:ln w="12700" cap="flat" cmpd="sng" algn="ctr">
          <a:solidFill>
            <a:schemeClr val="accent2">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dirty="0"/>
            <a:t>Once water is suitable for human consumption it needs to be distributed to end users.</a:t>
          </a:r>
        </a:p>
      </dsp:txBody>
      <dsp:txXfrm rot="-5400000">
        <a:off x="926786" y="3576731"/>
        <a:ext cx="5762203" cy="776567"/>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396CF43C-5B89-4411-9391-4A4D20EE3404}">
      <dsp:nvSpPr>
        <dsp:cNvPr id="0" name=""/>
        <dsp:cNvSpPr/>
      </dsp:nvSpPr>
      <dsp:spPr>
        <a:xfrm rot="5400000">
          <a:off x="-188597" y="197475"/>
          <a:ext cx="1257313" cy="880119"/>
        </a:xfrm>
        <a:prstGeom prst="chevron">
          <a:avLst/>
        </a:prstGeom>
        <a:solidFill>
          <a:schemeClr val="accent3">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GB" sz="1200" kern="1200" dirty="0"/>
            <a:t>Sewage collection</a:t>
          </a:r>
        </a:p>
      </dsp:txBody>
      <dsp:txXfrm rot="-5400000">
        <a:off x="1" y="448938"/>
        <a:ext cx="880119" cy="377194"/>
      </dsp:txXfrm>
    </dsp:sp>
    <dsp:sp modelId="{22FFC2D0-67B6-4138-B0D3-0618682E51B2}">
      <dsp:nvSpPr>
        <dsp:cNvPr id="0" name=""/>
        <dsp:cNvSpPr/>
      </dsp:nvSpPr>
      <dsp:spPr>
        <a:xfrm rot="5400000">
          <a:off x="2989738" y="-2100740"/>
          <a:ext cx="817254" cy="5036492"/>
        </a:xfrm>
        <a:prstGeom prst="round2Same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dirty="0"/>
            <a:t>A system of sewer pipes (sewers) collects sewage and transports it for treatment (or disposal).</a:t>
          </a:r>
        </a:p>
        <a:p>
          <a:pPr marL="114300" lvl="1" indent="-114300" algn="l" defTabSz="533400">
            <a:lnSpc>
              <a:spcPct val="90000"/>
            </a:lnSpc>
            <a:spcBef>
              <a:spcPct val="0"/>
            </a:spcBef>
            <a:spcAft>
              <a:spcPct val="15000"/>
            </a:spcAft>
            <a:buChar char="•"/>
          </a:pPr>
          <a:r>
            <a:rPr lang="en-GB" sz="1200" kern="1200" dirty="0"/>
            <a:t>The system of sewers is called sewerage or the sewerage system.</a:t>
          </a:r>
        </a:p>
      </dsp:txBody>
      <dsp:txXfrm rot="-5400000">
        <a:off x="880120" y="48773"/>
        <a:ext cx="4996597" cy="737464"/>
      </dsp:txXfrm>
    </dsp:sp>
    <dsp:sp modelId="{FB630B0E-0716-478F-90CD-5740C1A43E2A}">
      <dsp:nvSpPr>
        <dsp:cNvPr id="0" name=""/>
        <dsp:cNvSpPr/>
      </dsp:nvSpPr>
      <dsp:spPr>
        <a:xfrm rot="5400000">
          <a:off x="-188597" y="1392128"/>
          <a:ext cx="1257313" cy="880119"/>
        </a:xfrm>
        <a:prstGeom prst="chevron">
          <a:avLst/>
        </a:prstGeom>
        <a:solidFill>
          <a:schemeClr val="accent3">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GB" sz="1200" kern="1200" dirty="0"/>
            <a:t>Sewage treatment</a:t>
          </a:r>
        </a:p>
      </dsp:txBody>
      <dsp:txXfrm rot="-5400000">
        <a:off x="1" y="1643591"/>
        <a:ext cx="880119" cy="377194"/>
      </dsp:txXfrm>
    </dsp:sp>
    <dsp:sp modelId="{48CB59FA-190F-4976-8C6B-85E3061B8C5D}">
      <dsp:nvSpPr>
        <dsp:cNvPr id="0" name=""/>
        <dsp:cNvSpPr/>
      </dsp:nvSpPr>
      <dsp:spPr>
        <a:xfrm rot="5400000">
          <a:off x="2938227" y="-906087"/>
          <a:ext cx="920277" cy="5036492"/>
        </a:xfrm>
        <a:prstGeom prst="round2Same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dirty="0"/>
            <a:t>Sewage treatment is the process of removing contaminants from sewage to produce liquid and solid (sludge) suitable for discharge.</a:t>
          </a:r>
        </a:p>
        <a:p>
          <a:pPr marL="114300" lvl="1" indent="-114300" algn="l" defTabSz="533400">
            <a:lnSpc>
              <a:spcPct val="90000"/>
            </a:lnSpc>
            <a:spcBef>
              <a:spcPct val="0"/>
            </a:spcBef>
            <a:spcAft>
              <a:spcPct val="15000"/>
            </a:spcAft>
            <a:buChar char="•"/>
          </a:pPr>
          <a:r>
            <a:rPr lang="en-GB" sz="1200" kern="1200" dirty="0"/>
            <a:t>Sewage treatment results in sludge, which requires sewage sludge treatment before safe disposal.</a:t>
          </a:r>
        </a:p>
      </dsp:txBody>
      <dsp:txXfrm rot="-5400000">
        <a:off x="880120" y="1196944"/>
        <a:ext cx="4991568" cy="830429"/>
      </dsp:txXfrm>
    </dsp:sp>
    <dsp:sp modelId="{E96FCA58-D200-4824-8DFF-5A461C32BDAD}">
      <dsp:nvSpPr>
        <dsp:cNvPr id="0" name=""/>
        <dsp:cNvSpPr/>
      </dsp:nvSpPr>
      <dsp:spPr>
        <a:xfrm rot="5400000">
          <a:off x="-188597" y="2535270"/>
          <a:ext cx="1257313" cy="880119"/>
        </a:xfrm>
        <a:prstGeom prst="chevron">
          <a:avLst/>
        </a:prstGeom>
        <a:solidFill>
          <a:schemeClr val="accent3">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GB" sz="1200" kern="1200" dirty="0"/>
            <a:t>Sludge transport</a:t>
          </a:r>
        </a:p>
      </dsp:txBody>
      <dsp:txXfrm rot="-5400000">
        <a:off x="1" y="2786733"/>
        <a:ext cx="880119" cy="377194"/>
      </dsp:txXfrm>
    </dsp:sp>
    <dsp:sp modelId="{AD1EEE93-292B-4CEA-B052-562576228C74}">
      <dsp:nvSpPr>
        <dsp:cNvPr id="0" name=""/>
        <dsp:cNvSpPr/>
      </dsp:nvSpPr>
      <dsp:spPr>
        <a:xfrm rot="5400000">
          <a:off x="2989738" y="237054"/>
          <a:ext cx="817254" cy="5036492"/>
        </a:xfrm>
        <a:prstGeom prst="round2Same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dirty="0"/>
            <a:t>Transport of sludge from the sewage treatment site to the sludge treatment site.</a:t>
          </a:r>
        </a:p>
      </dsp:txBody>
      <dsp:txXfrm rot="-5400000">
        <a:off x="880120" y="2386568"/>
        <a:ext cx="4996597" cy="737464"/>
      </dsp:txXfrm>
    </dsp:sp>
    <dsp:sp modelId="{A5584BE4-45DC-4A4C-BF63-0E6525E06A1F}">
      <dsp:nvSpPr>
        <dsp:cNvPr id="0" name=""/>
        <dsp:cNvSpPr/>
      </dsp:nvSpPr>
      <dsp:spPr>
        <a:xfrm rot="5400000">
          <a:off x="-188597" y="3678412"/>
          <a:ext cx="1257313" cy="880119"/>
        </a:xfrm>
        <a:prstGeom prst="chevron">
          <a:avLst/>
        </a:prstGeom>
        <a:solidFill>
          <a:schemeClr val="accent3">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GB" sz="1200" kern="1200" dirty="0"/>
            <a:t>Sludge treatment</a:t>
          </a:r>
        </a:p>
      </dsp:txBody>
      <dsp:txXfrm rot="-5400000">
        <a:off x="1" y="3929875"/>
        <a:ext cx="880119" cy="377194"/>
      </dsp:txXfrm>
    </dsp:sp>
    <dsp:sp modelId="{0523FB9F-638F-41EB-ABB1-C8472006C948}">
      <dsp:nvSpPr>
        <dsp:cNvPr id="0" name=""/>
        <dsp:cNvSpPr/>
      </dsp:nvSpPr>
      <dsp:spPr>
        <a:xfrm rot="5400000">
          <a:off x="2989738" y="1380196"/>
          <a:ext cx="817254" cy="5036492"/>
        </a:xfrm>
        <a:prstGeom prst="round2Same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dirty="0"/>
            <a:t>The process used to manage and dispose of sewage sludge produced during sewage treatment.</a:t>
          </a:r>
        </a:p>
        <a:p>
          <a:pPr marL="114300" lvl="1" indent="-114300" algn="l" defTabSz="533400">
            <a:lnSpc>
              <a:spcPct val="90000"/>
            </a:lnSpc>
            <a:spcBef>
              <a:spcPct val="0"/>
            </a:spcBef>
            <a:spcAft>
              <a:spcPct val="15000"/>
            </a:spcAft>
            <a:buChar char="•"/>
          </a:pPr>
          <a:r>
            <a:rPr lang="en-GB" sz="1200" kern="1200" dirty="0"/>
            <a:t>Water reduction followed by pathogen destruction though different treatment processes.</a:t>
          </a:r>
        </a:p>
      </dsp:txBody>
      <dsp:txXfrm rot="-5400000">
        <a:off x="880120" y="3529710"/>
        <a:ext cx="4996597" cy="737464"/>
      </dsp:txXfrm>
    </dsp:sp>
    <dsp:sp modelId="{372F9DDC-3E93-42FD-AA47-97A6E8B59A42}">
      <dsp:nvSpPr>
        <dsp:cNvPr id="0" name=""/>
        <dsp:cNvSpPr/>
      </dsp:nvSpPr>
      <dsp:spPr>
        <a:xfrm rot="5400000">
          <a:off x="-188597" y="4821554"/>
          <a:ext cx="1257313" cy="880119"/>
        </a:xfrm>
        <a:prstGeom prst="chevron">
          <a:avLst/>
        </a:prstGeom>
        <a:solidFill>
          <a:schemeClr val="accent3">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GB" sz="1200" kern="1200" dirty="0"/>
            <a:t>Sludge disposal</a:t>
          </a:r>
        </a:p>
      </dsp:txBody>
      <dsp:txXfrm rot="-5400000">
        <a:off x="1" y="5073017"/>
        <a:ext cx="880119" cy="377194"/>
      </dsp:txXfrm>
    </dsp:sp>
    <dsp:sp modelId="{2C601C03-36E1-4BB4-B62A-5421FD6EC23A}">
      <dsp:nvSpPr>
        <dsp:cNvPr id="0" name=""/>
        <dsp:cNvSpPr/>
      </dsp:nvSpPr>
      <dsp:spPr>
        <a:xfrm rot="5400000">
          <a:off x="2989738" y="2523338"/>
          <a:ext cx="817254" cy="5036492"/>
        </a:xfrm>
        <a:prstGeom prst="round2SameRect">
          <a:avLst/>
        </a:prstGeom>
        <a:solidFill>
          <a:schemeClr val="lt1">
            <a:alpha val="90000"/>
            <a:hueOff val="0"/>
            <a:satOff val="0"/>
            <a:lumOff val="0"/>
            <a:alphaOff val="0"/>
          </a:schemeClr>
        </a:solidFill>
        <a:ln w="12700" cap="flat" cmpd="sng" algn="ctr">
          <a:solidFill>
            <a:schemeClr val="accent3">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lang="en-GB" sz="1200" kern="1200" dirty="0"/>
            <a:t>No sludge treatment process completely eliminates the need for sludge disposal.</a:t>
          </a:r>
        </a:p>
        <a:p>
          <a:pPr marL="114300" lvl="1" indent="-114300" algn="l" defTabSz="533400">
            <a:lnSpc>
              <a:spcPct val="90000"/>
            </a:lnSpc>
            <a:spcBef>
              <a:spcPct val="0"/>
            </a:spcBef>
            <a:spcAft>
              <a:spcPct val="15000"/>
            </a:spcAft>
            <a:buChar char="•"/>
          </a:pPr>
          <a:r>
            <a:rPr lang="en-GB" sz="1200" kern="1200" dirty="0"/>
            <a:t>Sludge disposal options include farmland, landfill and thermal destruction.</a:t>
          </a:r>
        </a:p>
      </dsp:txBody>
      <dsp:txXfrm rot="-5400000">
        <a:off x="880120" y="4672852"/>
        <a:ext cx="4996597" cy="737464"/>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182561</xdr:colOff>
      <xdr:row>40</xdr:row>
      <xdr:rowOff>71436</xdr:rowOff>
    </xdr:from>
    <xdr:to>
      <xdr:col>8</xdr:col>
      <xdr:colOff>55561</xdr:colOff>
      <xdr:row>63</xdr:row>
      <xdr:rowOff>111125</xdr:rowOff>
    </xdr:to>
    <xdr:graphicFrame macro="">
      <xdr:nvGraphicFramePr>
        <xdr:cNvPr id="2" name="Content Placeholder 9">
          <a:extLst>
            <a:ext uri="{FF2B5EF4-FFF2-40B4-BE49-F238E27FC236}">
              <a16:creationId xmlns:a16="http://schemas.microsoft.com/office/drawing/2014/main" id="{0A696E32-5669-43FF-BA7A-FEB7D9489250}"/>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8</xdr:col>
      <xdr:colOff>273050</xdr:colOff>
      <xdr:row>40</xdr:row>
      <xdr:rowOff>103187</xdr:rowOff>
    </xdr:from>
    <xdr:to>
      <xdr:col>12</xdr:col>
      <xdr:colOff>1008062</xdr:colOff>
      <xdr:row>68</xdr:row>
      <xdr:rowOff>134937</xdr:rowOff>
    </xdr:to>
    <xdr:graphicFrame macro="">
      <xdr:nvGraphicFramePr>
        <xdr:cNvPr id="3" name="Content Placeholder 10">
          <a:extLst>
            <a:ext uri="{FF2B5EF4-FFF2-40B4-BE49-F238E27FC236}">
              <a16:creationId xmlns:a16="http://schemas.microsoft.com/office/drawing/2014/main" id="{FBD2BE23-4FBA-4280-9D04-1513E1E1ACF6}"/>
            </a:ext>
          </a:extLst>
        </xdr:cNvPr>
        <xdr:cNvGraphicFramePr>
          <a:graphicFrameLocks noGrp="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85</xdr:row>
      <xdr:rowOff>123825</xdr:rowOff>
    </xdr:from>
    <xdr:to>
      <xdr:col>1</xdr:col>
      <xdr:colOff>9525</xdr:colOff>
      <xdr:row>106</xdr:row>
      <xdr:rowOff>11885</xdr:rowOff>
    </xdr:to>
    <xdr:pic>
      <xdr:nvPicPr>
        <xdr:cNvPr id="2" name="Picture 1">
          <a:extLst>
            <a:ext uri="{FF2B5EF4-FFF2-40B4-BE49-F238E27FC236}">
              <a16:creationId xmlns:a16="http://schemas.microsoft.com/office/drawing/2014/main" id="{CBAA8DDF-0637-4D66-A8BA-32C69C9D3286}"/>
            </a:ext>
          </a:extLst>
        </xdr:cNvPr>
        <xdr:cNvPicPr>
          <a:picLocks noChangeAspect="1"/>
        </xdr:cNvPicPr>
      </xdr:nvPicPr>
      <xdr:blipFill>
        <a:blip xmlns:r="http://schemas.openxmlformats.org/officeDocument/2006/relationships" r:embed="rId1"/>
        <a:stretch>
          <a:fillRect/>
        </a:stretch>
      </xdr:blipFill>
      <xdr:spPr>
        <a:xfrm>
          <a:off x="130175" y="26838275"/>
          <a:ext cx="8344718" cy="43348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live/PT835_NIAUR_PC21_Efficiency_Advice/Shared%20Documents/Supporting%20Information/20180518-PR19-Business-plan-data-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control"/>
      <sheetName val="Validation flags"/>
      <sheetName val="F_Inputs"/>
      <sheetName val="APPOINTEE"/>
      <sheetName val="Summary (App)"/>
      <sheetName val="AppValidation"/>
      <sheetName val="AppPCview"/>
      <sheetName val="App1"/>
      <sheetName val="App1 guide"/>
      <sheetName val="App2"/>
      <sheetName val="App3"/>
      <sheetName val="App4"/>
      <sheetName val="App5"/>
      <sheetName val="App6"/>
      <sheetName val="App7"/>
      <sheetName val="App8"/>
      <sheetName val="App8 (DRAFT)"/>
      <sheetName val="App9"/>
      <sheetName val="App10"/>
      <sheetName val="App11"/>
      <sheetName val="App11a"/>
      <sheetName val="App12"/>
      <sheetName val="App12a"/>
      <sheetName val="App13"/>
      <sheetName val="App14"/>
      <sheetName val="App15"/>
      <sheetName val="App15a"/>
      <sheetName val="App16"/>
      <sheetName val="App17"/>
      <sheetName val="App18"/>
      <sheetName val="App19"/>
      <sheetName val="App20"/>
      <sheetName val="App21"/>
      <sheetName val="App22"/>
      <sheetName val="App23"/>
      <sheetName val="App24"/>
      <sheetName val="App24a"/>
      <sheetName val="App25"/>
      <sheetName val="App26"/>
      <sheetName val="App27"/>
      <sheetName val="App28"/>
      <sheetName val="App29"/>
      <sheetName val="App30"/>
      <sheetName val="App31"/>
      <sheetName val="App32"/>
      <sheetName val="App33 (DRAFT)"/>
      <sheetName val="WATER&gt;&gt;"/>
      <sheetName val="Summary (W)"/>
      <sheetName val="WS1"/>
      <sheetName val="WS1a (DRAFT)"/>
      <sheetName val="WS2"/>
      <sheetName val="WS2a"/>
      <sheetName val="WS3"/>
      <sheetName val="WS4"/>
      <sheetName val="WS5"/>
      <sheetName val="WS6 not used"/>
      <sheetName val="WS7"/>
      <sheetName val="WS8"/>
      <sheetName val="WS9 not used"/>
      <sheetName val="WS10"/>
      <sheetName val="WS11 not used"/>
      <sheetName val="WS12"/>
      <sheetName val="WS12a"/>
      <sheetName val="WS12b not used"/>
      <sheetName val="WS13"/>
      <sheetName val="WS14 not used"/>
      <sheetName val="WS15"/>
      <sheetName val="WS16 not used"/>
      <sheetName val="WS17"/>
      <sheetName val="WS18"/>
      <sheetName val="WResources&gt;&gt;"/>
      <sheetName val="Wr1"/>
      <sheetName val="Wr2"/>
      <sheetName val="Wr3"/>
      <sheetName val="Wr4"/>
      <sheetName val="Wr5"/>
      <sheetName val="Wr6"/>
      <sheetName val="Wr7"/>
      <sheetName val="Wr8"/>
      <sheetName val="WNetwork+&gt;&gt;"/>
      <sheetName val="Wn1"/>
      <sheetName val="Wn2"/>
      <sheetName val="Wn3"/>
      <sheetName val="Wn4"/>
      <sheetName val="Wn5"/>
      <sheetName val="Wn6"/>
      <sheetName val="WASTEWATER&gt;&gt;"/>
      <sheetName val="Summary (WW)"/>
      <sheetName val="WWS1"/>
      <sheetName val="WWS2"/>
      <sheetName val="WWS2a"/>
      <sheetName val="WWS2a (DRAFT)"/>
      <sheetName val="WWS3"/>
      <sheetName val="WWS4"/>
      <sheetName val="WWS5"/>
      <sheetName val="WWS6 not used"/>
      <sheetName val="WWS7"/>
      <sheetName val="WWS8"/>
      <sheetName val="WWS9 not used"/>
      <sheetName val="WWS10"/>
      <sheetName val="WWS11 not used"/>
      <sheetName val="WWS12"/>
      <sheetName val="WWS12a not used"/>
      <sheetName val="WWS13"/>
      <sheetName val="WWS14 not used"/>
      <sheetName val="WWS15"/>
      <sheetName val="WWS16 not used"/>
      <sheetName val="WWS17 not used"/>
      <sheetName val="WWS18"/>
      <sheetName val="WWNetwork+&gt;&gt;"/>
      <sheetName val="WWn1"/>
      <sheetName val="WWn2"/>
      <sheetName val="WWn3"/>
      <sheetName val="WWn4"/>
      <sheetName val="WWn5"/>
      <sheetName val="WWn6"/>
      <sheetName val="WWn7"/>
      <sheetName val="WWn8"/>
      <sheetName val="Bioresources&gt;&gt;"/>
      <sheetName val="Bio1"/>
      <sheetName val="Bio2"/>
      <sheetName val="Bio3"/>
      <sheetName val="Bio4"/>
      <sheetName val="Bio5"/>
      <sheetName val="Bio6"/>
      <sheetName val="Bio7"/>
      <sheetName val="Dummy&gt;&gt;"/>
      <sheetName val="Summary (Dmy)"/>
      <sheetName val="Dmmy1"/>
      <sheetName val="Dmmy2"/>
      <sheetName val="Dmmy3"/>
      <sheetName val="Dmmy4"/>
      <sheetName val="Dmmy5"/>
      <sheetName val="Dmmy6"/>
      <sheetName val="Dmmy7"/>
      <sheetName val="Dmmy8"/>
      <sheetName val="Dmmy9"/>
      <sheetName val="RETAIL&gt;&gt;"/>
      <sheetName val="Summary (R)"/>
      <sheetName val="R1"/>
      <sheetName val="R2"/>
      <sheetName val="R3"/>
      <sheetName val="R4"/>
      <sheetName val="R5"/>
      <sheetName val="R6"/>
      <sheetName val="R7"/>
      <sheetName val="R8"/>
      <sheetName val="R9"/>
      <sheetName val="R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theme/theme1.xml><?xml version="1.0" encoding="utf-8"?>
<a:theme xmlns:a="http://schemas.openxmlformats.org/drawingml/2006/main" name="Office Theme">
  <a:themeElements>
    <a:clrScheme name="CEPA October 2015">
      <a:dk1>
        <a:sysClr val="windowText" lastClr="000000"/>
      </a:dk1>
      <a:lt1>
        <a:srgbClr val="FFFFFF"/>
      </a:lt1>
      <a:dk2>
        <a:srgbClr val="275792"/>
      </a:dk2>
      <a:lt2>
        <a:srgbClr val="92D2EE"/>
      </a:lt2>
      <a:accent1>
        <a:srgbClr val="7F7F7F"/>
      </a:accent1>
      <a:accent2>
        <a:srgbClr val="4B86CD"/>
      </a:accent2>
      <a:accent3>
        <a:srgbClr val="92D050"/>
      </a:accent3>
      <a:accent4>
        <a:srgbClr val="C6C6C6"/>
      </a:accent4>
      <a:accent5>
        <a:srgbClr val="C00000"/>
      </a:accent5>
      <a:accent6>
        <a:srgbClr val="275792"/>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2F6E-F0D7-41DC-AAE7-DE1F15AA015F}">
  <sheetPr>
    <tabColor theme="4"/>
  </sheetPr>
  <dimension ref="A1:Z124"/>
  <sheetViews>
    <sheetView tabSelected="1" zoomScale="80" zoomScaleNormal="80" workbookViewId="0">
      <selection activeCell="G10" sqref="G10"/>
    </sheetView>
  </sheetViews>
  <sheetFormatPr defaultRowHeight="14.5" x14ac:dyDescent="0.35"/>
  <cols>
    <col min="1" max="1" width="3.08984375" customWidth="1"/>
    <col min="2" max="2" width="4.90625" customWidth="1"/>
    <col min="3" max="5" width="12.54296875" customWidth="1"/>
    <col min="6" max="12" width="18.54296875" customWidth="1"/>
    <col min="13" max="13" width="29.54296875" customWidth="1"/>
    <col min="14" max="14" width="5.08984375" customWidth="1"/>
    <col min="15" max="26" width="8.7265625" style="778"/>
  </cols>
  <sheetData>
    <row r="1" spans="1:14" ht="17" thickBot="1" x14ac:dyDescent="0.55000000000000004">
      <c r="A1" s="44"/>
      <c r="B1" s="44"/>
      <c r="C1" s="45"/>
      <c r="D1" s="45"/>
      <c r="E1" s="45"/>
      <c r="F1" s="45"/>
      <c r="G1" s="45"/>
      <c r="H1" s="45"/>
      <c r="I1" s="45"/>
      <c r="J1" s="44"/>
      <c r="K1" s="44"/>
      <c r="L1" s="44"/>
      <c r="M1" s="44"/>
      <c r="N1" s="44"/>
    </row>
    <row r="2" spans="1:14" ht="30" thickBot="1" x14ac:dyDescent="0.85">
      <c r="A2" s="44"/>
      <c r="B2" s="46" t="s">
        <v>1123</v>
      </c>
      <c r="C2" s="47"/>
      <c r="D2" s="47"/>
      <c r="E2" s="47"/>
      <c r="F2" s="47"/>
      <c r="G2" s="47"/>
      <c r="H2" s="47"/>
      <c r="I2" s="47"/>
      <c r="J2" s="48"/>
      <c r="K2" s="48"/>
      <c r="L2" s="48"/>
      <c r="M2" s="49"/>
      <c r="N2" s="44"/>
    </row>
    <row r="3" spans="1:14" ht="24.5" thickBot="1" x14ac:dyDescent="0.75">
      <c r="A3" s="44"/>
      <c r="B3" s="50">
        <v>43481</v>
      </c>
      <c r="C3" s="51"/>
      <c r="D3" s="52" t="s">
        <v>1077</v>
      </c>
      <c r="E3" s="53"/>
      <c r="F3" s="53"/>
      <c r="G3" s="53"/>
      <c r="H3" s="53"/>
      <c r="I3" s="53"/>
      <c r="J3" s="54"/>
      <c r="K3" s="54"/>
      <c r="L3" s="54"/>
      <c r="M3" s="55"/>
      <c r="N3" s="44"/>
    </row>
    <row r="4" spans="1:14" ht="16.5" x14ac:dyDescent="0.5">
      <c r="A4" s="44"/>
      <c r="B4" s="56"/>
      <c r="C4" s="57"/>
      <c r="D4" s="57"/>
      <c r="E4" s="57"/>
      <c r="F4" s="57"/>
      <c r="G4" s="57"/>
      <c r="H4" s="57"/>
      <c r="I4" s="57"/>
      <c r="J4" s="58"/>
      <c r="K4" s="59"/>
      <c r="L4" s="58"/>
      <c r="M4" s="60"/>
      <c r="N4" s="44"/>
    </row>
    <row r="5" spans="1:14" ht="16.5" x14ac:dyDescent="0.5">
      <c r="A5" s="44"/>
      <c r="B5" s="56"/>
      <c r="C5" s="61" t="s">
        <v>1078</v>
      </c>
      <c r="D5" s="57"/>
      <c r="E5" s="57"/>
      <c r="F5" s="57"/>
      <c r="G5" s="57"/>
      <c r="H5" s="57"/>
      <c r="I5" s="57"/>
      <c r="J5" s="58"/>
      <c r="K5" s="59"/>
      <c r="L5" s="58"/>
      <c r="M5" s="60"/>
      <c r="N5" s="44"/>
    </row>
    <row r="6" spans="1:14" ht="16.5" x14ac:dyDescent="0.5">
      <c r="A6" s="44"/>
      <c r="B6" s="56"/>
      <c r="C6" s="62" t="s">
        <v>1088</v>
      </c>
      <c r="D6" s="57"/>
      <c r="E6" s="57"/>
      <c r="F6" s="57"/>
      <c r="G6" s="57"/>
      <c r="H6" s="57"/>
      <c r="I6" s="57"/>
      <c r="J6" s="58"/>
      <c r="K6" s="59"/>
      <c r="L6" s="58"/>
      <c r="M6" s="60"/>
      <c r="N6" s="44"/>
    </row>
    <row r="7" spans="1:14" ht="16.5" x14ac:dyDescent="0.5">
      <c r="A7" s="44"/>
      <c r="B7" s="56"/>
      <c r="C7" s="62" t="s">
        <v>1079</v>
      </c>
      <c r="D7" s="57"/>
      <c r="E7" s="57"/>
      <c r="F7" s="57"/>
      <c r="G7" s="57"/>
      <c r="H7" s="57"/>
      <c r="I7" s="57"/>
      <c r="J7" s="58"/>
      <c r="K7" s="59"/>
      <c r="L7" s="58"/>
      <c r="M7" s="60"/>
      <c r="N7" s="44"/>
    </row>
    <row r="8" spans="1:14" ht="16.5" x14ac:dyDescent="0.5">
      <c r="A8" s="44"/>
      <c r="B8" s="56"/>
      <c r="C8" s="62" t="s">
        <v>1080</v>
      </c>
      <c r="D8" s="57"/>
      <c r="E8" s="57"/>
      <c r="F8" s="57"/>
      <c r="G8" s="57"/>
      <c r="H8" s="57"/>
      <c r="I8" s="57"/>
      <c r="J8" s="58"/>
      <c r="K8" s="59"/>
      <c r="L8" s="58"/>
      <c r="M8" s="60"/>
      <c r="N8" s="44"/>
    </row>
    <row r="9" spans="1:14" ht="16.5" x14ac:dyDescent="0.5">
      <c r="A9" s="44"/>
      <c r="B9" s="56"/>
      <c r="C9" s="62" t="s">
        <v>1091</v>
      </c>
      <c r="D9" s="57"/>
      <c r="E9" s="57"/>
      <c r="F9" s="57"/>
      <c r="G9" s="57"/>
      <c r="H9" s="57"/>
      <c r="I9" s="57"/>
      <c r="J9" s="58"/>
      <c r="K9" s="59"/>
      <c r="L9" s="58"/>
      <c r="M9" s="60"/>
      <c r="N9" s="44"/>
    </row>
    <row r="10" spans="1:14" ht="16.5" x14ac:dyDescent="0.5">
      <c r="A10" s="44"/>
      <c r="B10" s="56"/>
      <c r="C10" s="62" t="s">
        <v>1087</v>
      </c>
      <c r="D10" s="57"/>
      <c r="E10" s="57"/>
      <c r="F10" s="57"/>
      <c r="G10" s="57"/>
      <c r="H10" s="57"/>
      <c r="I10" s="57"/>
      <c r="J10" s="58"/>
      <c r="K10" s="59"/>
      <c r="L10" s="58"/>
      <c r="M10" s="60"/>
      <c r="N10" s="44"/>
    </row>
    <row r="11" spans="1:14" ht="16.5" x14ac:dyDescent="0.5">
      <c r="A11" s="44"/>
      <c r="B11" s="56"/>
      <c r="C11" s="62" t="s">
        <v>1081</v>
      </c>
      <c r="D11" s="57"/>
      <c r="E11" s="57"/>
      <c r="F11" s="57"/>
      <c r="G11" s="57"/>
      <c r="H11" s="57"/>
      <c r="I11" s="57"/>
      <c r="J11" s="58"/>
      <c r="K11" s="59"/>
      <c r="L11" s="58"/>
      <c r="M11" s="60"/>
      <c r="N11" s="44"/>
    </row>
    <row r="12" spans="1:14" ht="16.5" x14ac:dyDescent="0.5">
      <c r="A12" s="44"/>
      <c r="B12" s="56"/>
      <c r="C12" s="62" t="s">
        <v>1189</v>
      </c>
      <c r="D12" s="57"/>
      <c r="E12" s="57"/>
      <c r="F12" s="57"/>
      <c r="G12" s="57"/>
      <c r="H12" s="57"/>
      <c r="I12" s="57"/>
      <c r="J12" s="58"/>
      <c r="K12" s="59"/>
      <c r="L12" s="58"/>
      <c r="M12" s="60"/>
      <c r="N12" s="44"/>
    </row>
    <row r="13" spans="1:14" ht="16.5" x14ac:dyDescent="0.5">
      <c r="A13" s="44"/>
      <c r="B13" s="56"/>
      <c r="C13" s="62" t="s">
        <v>1082</v>
      </c>
      <c r="D13" s="57"/>
      <c r="E13" s="57"/>
      <c r="F13" s="57"/>
      <c r="G13" s="57"/>
      <c r="H13" s="57"/>
      <c r="I13" s="57"/>
      <c r="J13" s="58"/>
      <c r="K13" s="59"/>
      <c r="L13" s="58"/>
      <c r="M13" s="60"/>
      <c r="N13" s="44"/>
    </row>
    <row r="14" spans="1:14" ht="16.5" x14ac:dyDescent="0.5">
      <c r="A14" s="44"/>
      <c r="B14" s="56"/>
      <c r="C14" s="62" t="s">
        <v>1192</v>
      </c>
      <c r="D14" s="57"/>
      <c r="E14" s="57"/>
      <c r="F14" s="57"/>
      <c r="G14" s="57"/>
      <c r="H14" s="57"/>
      <c r="I14" s="57"/>
      <c r="J14" s="58"/>
      <c r="K14" s="59"/>
      <c r="L14" s="58"/>
      <c r="M14" s="60"/>
      <c r="N14" s="44"/>
    </row>
    <row r="15" spans="1:14" ht="16.5" x14ac:dyDescent="0.5">
      <c r="A15" s="44"/>
      <c r="B15" s="56"/>
      <c r="C15" s="63"/>
      <c r="D15" s="57"/>
      <c r="E15" s="57"/>
      <c r="F15" s="57"/>
      <c r="G15" s="57"/>
      <c r="H15" s="57"/>
      <c r="I15" s="57"/>
      <c r="J15" s="58"/>
      <c r="K15" s="59"/>
      <c r="L15" s="58"/>
      <c r="M15" s="60"/>
      <c r="N15" s="44"/>
    </row>
    <row r="16" spans="1:14" ht="16.5" x14ac:dyDescent="0.5">
      <c r="A16" s="44"/>
      <c r="B16" s="56"/>
      <c r="C16" s="63"/>
      <c r="D16" s="64" t="s">
        <v>1083</v>
      </c>
      <c r="E16" s="57"/>
      <c r="F16" s="57"/>
      <c r="G16" s="57"/>
      <c r="H16" s="57"/>
      <c r="I16" s="57"/>
      <c r="J16" s="58"/>
      <c r="K16" s="59"/>
      <c r="L16" s="58"/>
      <c r="M16" s="60"/>
      <c r="N16" s="44"/>
    </row>
    <row r="17" spans="1:14" ht="16.5" x14ac:dyDescent="0.5">
      <c r="A17" s="44"/>
      <c r="B17" s="56"/>
      <c r="C17" s="63"/>
      <c r="D17" s="65"/>
      <c r="E17" s="63" t="s">
        <v>1084</v>
      </c>
      <c r="F17" s="57"/>
      <c r="G17" s="57"/>
      <c r="H17" s="57"/>
      <c r="I17" s="57"/>
      <c r="J17" s="58"/>
      <c r="K17" s="59"/>
      <c r="L17" s="58"/>
      <c r="M17" s="60"/>
      <c r="N17" s="44"/>
    </row>
    <row r="18" spans="1:14" ht="16.5" x14ac:dyDescent="0.5">
      <c r="A18" s="44"/>
      <c r="B18" s="56"/>
      <c r="C18" s="63"/>
      <c r="D18" s="66"/>
      <c r="E18" s="63" t="s">
        <v>1121</v>
      </c>
      <c r="F18" s="57"/>
      <c r="G18" s="57"/>
      <c r="H18" s="57"/>
      <c r="I18" s="57"/>
      <c r="J18" s="58"/>
      <c r="K18" s="59"/>
      <c r="L18" s="58"/>
      <c r="M18" s="60"/>
      <c r="N18" s="44"/>
    </row>
    <row r="19" spans="1:14" ht="16.5" x14ac:dyDescent="0.5">
      <c r="A19" s="44"/>
      <c r="B19" s="56"/>
      <c r="C19" s="63"/>
      <c r="D19" s="67"/>
      <c r="E19" s="63" t="s">
        <v>1122</v>
      </c>
      <c r="F19" s="57"/>
      <c r="G19" s="57"/>
      <c r="H19" s="57"/>
      <c r="I19" s="57"/>
      <c r="J19" s="58"/>
      <c r="K19" s="59"/>
      <c r="L19" s="58"/>
      <c r="M19" s="60"/>
      <c r="N19" s="44"/>
    </row>
    <row r="20" spans="1:14" ht="16.5" x14ac:dyDescent="0.5">
      <c r="A20" s="44"/>
      <c r="B20" s="56"/>
      <c r="C20" s="63"/>
      <c r="D20" s="57"/>
      <c r="E20" s="63"/>
      <c r="F20" s="57"/>
      <c r="G20" s="57"/>
      <c r="H20" s="57"/>
      <c r="I20" s="57"/>
      <c r="J20" s="58"/>
      <c r="K20" s="59"/>
      <c r="L20" s="58"/>
      <c r="M20" s="60"/>
      <c r="N20" s="44"/>
    </row>
    <row r="21" spans="1:14" ht="16.5" x14ac:dyDescent="0.5">
      <c r="A21" s="44"/>
      <c r="B21" s="68"/>
      <c r="C21" s="69" t="s">
        <v>1085</v>
      </c>
      <c r="D21" s="57"/>
      <c r="E21" s="69"/>
      <c r="F21" s="69"/>
      <c r="G21" s="57"/>
      <c r="H21" s="57"/>
      <c r="I21" s="57"/>
      <c r="J21" s="58"/>
      <c r="K21" s="59"/>
      <c r="L21" s="58"/>
      <c r="M21" s="60"/>
      <c r="N21" s="44"/>
    </row>
    <row r="22" spans="1:14" ht="16.5" x14ac:dyDescent="0.5">
      <c r="A22" s="44"/>
      <c r="B22" s="68"/>
      <c r="C22" s="57"/>
      <c r="D22" s="57"/>
      <c r="E22" s="57"/>
      <c r="F22" s="57"/>
      <c r="G22" s="57"/>
      <c r="H22" s="57"/>
      <c r="I22" s="57"/>
      <c r="J22" s="58"/>
      <c r="K22" s="59"/>
      <c r="L22" s="58"/>
      <c r="M22" s="60"/>
      <c r="N22" s="44"/>
    </row>
    <row r="23" spans="1:14" ht="16.5" x14ac:dyDescent="0.5">
      <c r="A23" s="44"/>
      <c r="B23" s="68"/>
      <c r="C23" s="70" t="s">
        <v>1092</v>
      </c>
      <c r="D23" s="57"/>
      <c r="E23" s="57"/>
      <c r="F23" s="57"/>
      <c r="G23" s="57"/>
      <c r="H23" s="57"/>
      <c r="I23" s="57"/>
      <c r="J23" s="58"/>
      <c r="K23" s="59"/>
      <c r="L23" s="58"/>
      <c r="M23" s="60"/>
      <c r="N23" s="44"/>
    </row>
    <row r="24" spans="1:14" ht="16.5" x14ac:dyDescent="0.5">
      <c r="A24" s="44"/>
      <c r="B24" s="68"/>
      <c r="C24" s="71" t="s">
        <v>2</v>
      </c>
      <c r="D24" s="57"/>
      <c r="E24" s="63"/>
      <c r="F24" s="63"/>
      <c r="G24" s="57"/>
      <c r="H24" s="57"/>
      <c r="I24" s="57"/>
      <c r="J24" s="58"/>
      <c r="K24" s="59"/>
      <c r="L24" s="58"/>
      <c r="M24" s="60"/>
      <c r="N24" s="44"/>
    </row>
    <row r="25" spans="1:14" ht="16.5" x14ac:dyDescent="0.5">
      <c r="A25" s="44"/>
      <c r="B25" s="68"/>
      <c r="C25" s="71" t="s">
        <v>1041</v>
      </c>
      <c r="D25" s="57"/>
      <c r="E25" s="63"/>
      <c r="F25" s="63"/>
      <c r="G25" s="57"/>
      <c r="H25" s="57"/>
      <c r="I25" s="57"/>
      <c r="J25" s="58"/>
      <c r="K25" s="59"/>
      <c r="L25" s="58"/>
      <c r="M25" s="60"/>
      <c r="N25" s="44"/>
    </row>
    <row r="26" spans="1:14" ht="16.5" x14ac:dyDescent="0.5">
      <c r="A26" s="44"/>
      <c r="B26" s="68"/>
      <c r="C26" s="71" t="s">
        <v>141</v>
      </c>
      <c r="D26" s="57"/>
      <c r="E26" s="63"/>
      <c r="F26" s="63"/>
      <c r="G26" s="57"/>
      <c r="H26" s="57"/>
      <c r="I26" s="57"/>
      <c r="J26" s="58"/>
      <c r="K26" s="59"/>
      <c r="L26" s="58"/>
      <c r="M26" s="60"/>
      <c r="N26" s="44"/>
    </row>
    <row r="27" spans="1:14" ht="16.5" x14ac:dyDescent="0.5">
      <c r="A27" s="44"/>
      <c r="B27" s="68"/>
      <c r="C27" s="71" t="s">
        <v>205</v>
      </c>
      <c r="D27" s="57"/>
      <c r="E27" s="63"/>
      <c r="F27" s="63"/>
      <c r="G27" s="57"/>
      <c r="H27" s="57"/>
      <c r="I27" s="57"/>
      <c r="J27" s="58"/>
      <c r="K27" s="59"/>
      <c r="L27" s="58"/>
      <c r="M27" s="60"/>
      <c r="N27" s="44"/>
    </row>
    <row r="28" spans="1:14" ht="16.5" x14ac:dyDescent="0.5">
      <c r="A28" s="44"/>
      <c r="B28" s="68"/>
      <c r="C28" s="71" t="s">
        <v>342</v>
      </c>
      <c r="D28" s="57"/>
      <c r="E28" s="63"/>
      <c r="F28" s="63"/>
      <c r="G28" s="57"/>
      <c r="H28" s="57"/>
      <c r="I28" s="57"/>
      <c r="J28" s="58"/>
      <c r="K28" s="59"/>
      <c r="L28" s="58"/>
      <c r="M28" s="60"/>
      <c r="N28" s="44"/>
    </row>
    <row r="29" spans="1:14" ht="16.5" x14ac:dyDescent="0.5">
      <c r="A29" s="44"/>
      <c r="B29" s="68"/>
      <c r="C29" s="71"/>
      <c r="D29" s="57"/>
      <c r="E29" s="63"/>
      <c r="F29" s="63"/>
      <c r="G29" s="57"/>
      <c r="H29" s="57"/>
      <c r="I29" s="57"/>
      <c r="J29" s="58"/>
      <c r="K29" s="59"/>
      <c r="L29" s="58"/>
      <c r="M29" s="60"/>
      <c r="N29" s="44"/>
    </row>
    <row r="30" spans="1:14" ht="16.5" x14ac:dyDescent="0.5">
      <c r="A30" s="44"/>
      <c r="B30" s="68"/>
      <c r="C30" s="70" t="s">
        <v>1093</v>
      </c>
      <c r="D30" s="57"/>
      <c r="E30" s="57"/>
      <c r="F30" s="57"/>
      <c r="G30" s="57"/>
      <c r="H30" s="57"/>
      <c r="I30" s="57"/>
      <c r="J30" s="58"/>
      <c r="K30" s="59"/>
      <c r="L30" s="58"/>
      <c r="M30" s="60"/>
      <c r="N30" s="44"/>
    </row>
    <row r="31" spans="1:14" ht="16.5" x14ac:dyDescent="0.5">
      <c r="A31" s="44"/>
      <c r="B31" s="68"/>
      <c r="C31" s="71" t="s">
        <v>437</v>
      </c>
      <c r="D31" s="57"/>
      <c r="E31" s="63"/>
      <c r="F31" s="63"/>
      <c r="G31" s="57"/>
      <c r="H31" s="57"/>
      <c r="I31" s="57"/>
      <c r="J31" s="58"/>
      <c r="K31" s="59"/>
      <c r="L31" s="58"/>
      <c r="M31" s="60"/>
      <c r="N31" s="44"/>
    </row>
    <row r="32" spans="1:14" ht="16.5" x14ac:dyDescent="0.5">
      <c r="A32" s="44"/>
      <c r="B32" s="68"/>
      <c r="C32" s="71" t="s">
        <v>1042</v>
      </c>
      <c r="D32" s="57"/>
      <c r="E32" s="63"/>
      <c r="F32" s="63"/>
      <c r="G32" s="57"/>
      <c r="H32" s="57"/>
      <c r="I32" s="57"/>
      <c r="J32" s="58"/>
      <c r="K32" s="59"/>
      <c r="L32" s="58"/>
      <c r="M32" s="60"/>
      <c r="N32" s="44"/>
    </row>
    <row r="33" spans="1:14" ht="16.5" x14ac:dyDescent="0.5">
      <c r="A33" s="44"/>
      <c r="B33" s="68"/>
      <c r="C33" s="71" t="s">
        <v>1043</v>
      </c>
      <c r="D33" s="57"/>
      <c r="E33" s="63"/>
      <c r="F33" s="63"/>
      <c r="G33" s="57"/>
      <c r="H33" s="57"/>
      <c r="I33" s="57"/>
      <c r="J33" s="58"/>
      <c r="K33" s="59"/>
      <c r="L33" s="58"/>
      <c r="M33" s="60"/>
      <c r="N33" s="44"/>
    </row>
    <row r="34" spans="1:14" ht="16.5" x14ac:dyDescent="0.5">
      <c r="A34" s="44"/>
      <c r="B34" s="68"/>
      <c r="C34" s="71" t="s">
        <v>1044</v>
      </c>
      <c r="D34" s="57"/>
      <c r="E34" s="63"/>
      <c r="F34" s="63"/>
      <c r="G34" s="57"/>
      <c r="H34" s="57"/>
      <c r="I34" s="57"/>
      <c r="J34" s="58"/>
      <c r="K34" s="59"/>
      <c r="L34" s="58"/>
      <c r="M34" s="60"/>
      <c r="N34" s="44"/>
    </row>
    <row r="35" spans="1:14" ht="16.5" x14ac:dyDescent="0.5">
      <c r="A35" s="44"/>
      <c r="B35" s="68"/>
      <c r="C35" s="57"/>
      <c r="D35" s="57"/>
      <c r="E35" s="57"/>
      <c r="F35" s="57"/>
      <c r="G35" s="57"/>
      <c r="H35" s="57"/>
      <c r="I35" s="57"/>
      <c r="J35" s="58"/>
      <c r="K35" s="59"/>
      <c r="L35" s="58"/>
      <c r="M35" s="60"/>
      <c r="N35" s="44"/>
    </row>
    <row r="36" spans="1:14" ht="16.5" x14ac:dyDescent="0.5">
      <c r="A36" s="44"/>
      <c r="B36" s="68"/>
      <c r="C36" s="70" t="s">
        <v>1094</v>
      </c>
      <c r="D36" s="57"/>
      <c r="E36" s="57"/>
      <c r="F36" s="57"/>
      <c r="G36" s="57"/>
      <c r="H36" s="57"/>
      <c r="I36" s="57"/>
      <c r="J36" s="58"/>
      <c r="K36" s="59"/>
      <c r="L36" s="58"/>
      <c r="M36" s="60"/>
      <c r="N36" s="44"/>
    </row>
    <row r="37" spans="1:14" ht="16.5" x14ac:dyDescent="0.5">
      <c r="A37" s="44"/>
      <c r="B37" s="68"/>
      <c r="C37" s="71" t="s">
        <v>1075</v>
      </c>
      <c r="D37" s="57"/>
      <c r="E37" s="63"/>
      <c r="F37" s="63"/>
      <c r="G37" s="57"/>
      <c r="H37" s="57"/>
      <c r="I37" s="57"/>
      <c r="J37" s="58"/>
      <c r="K37" s="59"/>
      <c r="L37" s="58"/>
      <c r="M37" s="60"/>
      <c r="N37" s="44"/>
    </row>
    <row r="38" spans="1:14" ht="17" thickBot="1" x14ac:dyDescent="0.55000000000000004">
      <c r="A38" s="44"/>
      <c r="B38" s="72"/>
      <c r="C38" s="73"/>
      <c r="D38" s="73"/>
      <c r="E38" s="73"/>
      <c r="F38" s="73"/>
      <c r="G38" s="73"/>
      <c r="H38" s="73"/>
      <c r="I38" s="73"/>
      <c r="J38" s="74"/>
      <c r="K38" s="75"/>
      <c r="L38" s="74"/>
      <c r="M38" s="76"/>
      <c r="N38" s="44"/>
    </row>
    <row r="39" spans="1:14" ht="17" thickBot="1" x14ac:dyDescent="0.55000000000000004">
      <c r="A39" s="44"/>
      <c r="B39" s="44"/>
      <c r="C39" s="44"/>
      <c r="D39" s="44"/>
      <c r="E39" s="44"/>
      <c r="F39" s="44"/>
      <c r="G39" s="44"/>
      <c r="H39" s="44"/>
      <c r="I39" s="44"/>
      <c r="J39" s="44"/>
      <c r="K39" s="44"/>
      <c r="L39" s="44"/>
      <c r="M39" s="44"/>
      <c r="N39" s="44"/>
    </row>
    <row r="40" spans="1:14" ht="21.5" thickBot="1" x14ac:dyDescent="0.65">
      <c r="A40" s="44"/>
      <c r="B40" s="77" t="s">
        <v>1086</v>
      </c>
      <c r="C40" s="78"/>
      <c r="D40" s="78"/>
      <c r="E40" s="78"/>
      <c r="F40" s="78"/>
      <c r="G40" s="78"/>
      <c r="H40" s="78"/>
      <c r="I40" s="78"/>
      <c r="J40" s="79"/>
      <c r="K40" s="79"/>
      <c r="L40" s="79"/>
      <c r="M40" s="80"/>
      <c r="N40" s="44"/>
    </row>
    <row r="41" spans="1:14" ht="16.5" x14ac:dyDescent="0.5">
      <c r="A41" s="44"/>
      <c r="B41" s="81"/>
      <c r="C41" s="57"/>
      <c r="D41" s="57"/>
      <c r="E41" s="57"/>
      <c r="F41" s="57"/>
      <c r="G41" s="57"/>
      <c r="H41" s="57"/>
      <c r="I41" s="57"/>
      <c r="J41" s="58"/>
      <c r="K41" s="58"/>
      <c r="L41" s="58"/>
      <c r="M41" s="60"/>
      <c r="N41" s="44"/>
    </row>
    <row r="42" spans="1:14" ht="16.5" x14ac:dyDescent="0.5">
      <c r="A42" s="44"/>
      <c r="B42" s="81"/>
      <c r="C42" s="57"/>
      <c r="D42" s="57"/>
      <c r="E42" s="57"/>
      <c r="F42" s="57"/>
      <c r="G42" s="57"/>
      <c r="H42" s="57"/>
      <c r="I42" s="57"/>
      <c r="J42" s="58"/>
      <c r="K42" s="58"/>
      <c r="L42" s="58"/>
      <c r="M42" s="60"/>
      <c r="N42" s="44"/>
    </row>
    <row r="43" spans="1:14" ht="16.5" x14ac:dyDescent="0.5">
      <c r="A43" s="44"/>
      <c r="B43" s="81"/>
      <c r="C43" s="57"/>
      <c r="D43" s="57"/>
      <c r="E43" s="57"/>
      <c r="F43" s="57"/>
      <c r="G43" s="57"/>
      <c r="H43" s="57"/>
      <c r="I43" s="57"/>
      <c r="J43" s="58"/>
      <c r="K43" s="58"/>
      <c r="L43" s="58"/>
      <c r="M43" s="60"/>
      <c r="N43" s="44"/>
    </row>
    <row r="44" spans="1:14" ht="16.5" x14ac:dyDescent="0.5">
      <c r="A44" s="44"/>
      <c r="B44" s="81"/>
      <c r="C44" s="57"/>
      <c r="D44" s="57"/>
      <c r="E44" s="57"/>
      <c r="F44" s="57"/>
      <c r="G44" s="57"/>
      <c r="H44" s="57"/>
      <c r="I44" s="57"/>
      <c r="J44" s="58"/>
      <c r="K44" s="58"/>
      <c r="L44" s="58"/>
      <c r="M44" s="60"/>
      <c r="N44" s="44"/>
    </row>
    <row r="45" spans="1:14" ht="16.5" x14ac:dyDescent="0.5">
      <c r="A45" s="44"/>
      <c r="B45" s="81"/>
      <c r="C45" s="57"/>
      <c r="D45" s="57"/>
      <c r="E45" s="57"/>
      <c r="F45" s="57"/>
      <c r="G45" s="57"/>
      <c r="H45" s="57"/>
      <c r="I45" s="57"/>
      <c r="J45" s="58"/>
      <c r="K45" s="58"/>
      <c r="L45" s="58"/>
      <c r="M45" s="60"/>
      <c r="N45" s="44"/>
    </row>
    <row r="46" spans="1:14" ht="16.5" x14ac:dyDescent="0.5">
      <c r="A46" s="44"/>
      <c r="B46" s="81"/>
      <c r="C46" s="57"/>
      <c r="D46" s="57"/>
      <c r="E46" s="57"/>
      <c r="F46" s="57"/>
      <c r="G46" s="57"/>
      <c r="H46" s="57"/>
      <c r="I46" s="57"/>
      <c r="J46" s="58"/>
      <c r="K46" s="58"/>
      <c r="L46" s="58"/>
      <c r="M46" s="60"/>
      <c r="N46" s="44"/>
    </row>
    <row r="47" spans="1:14" ht="16.5" x14ac:dyDescent="0.5">
      <c r="A47" s="44"/>
      <c r="B47" s="81"/>
      <c r="C47" s="57"/>
      <c r="D47" s="57"/>
      <c r="E47" s="57"/>
      <c r="F47" s="57"/>
      <c r="G47" s="57"/>
      <c r="H47" s="57"/>
      <c r="I47" s="57"/>
      <c r="J47" s="58"/>
      <c r="K47" s="58"/>
      <c r="L47" s="58"/>
      <c r="M47" s="60"/>
      <c r="N47" s="44"/>
    </row>
    <row r="48" spans="1:14" ht="16.5" x14ac:dyDescent="0.5">
      <c r="A48" s="44"/>
      <c r="B48" s="81"/>
      <c r="C48" s="57"/>
      <c r="D48" s="57"/>
      <c r="E48" s="57"/>
      <c r="F48" s="57"/>
      <c r="G48" s="57"/>
      <c r="H48" s="57"/>
      <c r="I48" s="57"/>
      <c r="J48" s="58"/>
      <c r="K48" s="58"/>
      <c r="L48" s="58"/>
      <c r="M48" s="60"/>
      <c r="N48" s="44"/>
    </row>
    <row r="49" spans="1:14" ht="16.5" x14ac:dyDescent="0.5">
      <c r="A49" s="44"/>
      <c r="B49" s="81"/>
      <c r="C49" s="57"/>
      <c r="D49" s="57"/>
      <c r="E49" s="57"/>
      <c r="F49" s="57"/>
      <c r="G49" s="57"/>
      <c r="H49" s="57"/>
      <c r="I49" s="57"/>
      <c r="J49" s="58"/>
      <c r="K49" s="58"/>
      <c r="L49" s="58"/>
      <c r="M49" s="60"/>
      <c r="N49" s="44"/>
    </row>
    <row r="50" spans="1:14" ht="16.5" x14ac:dyDescent="0.5">
      <c r="A50" s="44"/>
      <c r="B50" s="81"/>
      <c r="C50" s="57"/>
      <c r="D50" s="57"/>
      <c r="E50" s="57"/>
      <c r="F50" s="57"/>
      <c r="G50" s="57"/>
      <c r="H50" s="57"/>
      <c r="I50" s="57"/>
      <c r="J50" s="58"/>
      <c r="K50" s="58"/>
      <c r="L50" s="58"/>
      <c r="M50" s="60"/>
      <c r="N50" s="44"/>
    </row>
    <row r="51" spans="1:14" ht="16.5" x14ac:dyDescent="0.5">
      <c r="A51" s="44"/>
      <c r="B51" s="81"/>
      <c r="C51" s="57"/>
      <c r="D51" s="57"/>
      <c r="E51" s="57"/>
      <c r="F51" s="57"/>
      <c r="G51" s="57"/>
      <c r="H51" s="57"/>
      <c r="I51" s="57"/>
      <c r="J51" s="58"/>
      <c r="K51" s="58"/>
      <c r="L51" s="58"/>
      <c r="M51" s="60"/>
      <c r="N51" s="44"/>
    </row>
    <row r="52" spans="1:14" ht="16.5" x14ac:dyDescent="0.5">
      <c r="A52" s="44"/>
      <c r="B52" s="81"/>
      <c r="C52" s="57"/>
      <c r="D52" s="57"/>
      <c r="E52" s="57"/>
      <c r="F52" s="57"/>
      <c r="G52" s="57"/>
      <c r="H52" s="57"/>
      <c r="I52" s="57"/>
      <c r="J52" s="58"/>
      <c r="K52" s="58"/>
      <c r="L52" s="58"/>
      <c r="M52" s="60"/>
      <c r="N52" s="44"/>
    </row>
    <row r="53" spans="1:14" ht="16.5" x14ac:dyDescent="0.5">
      <c r="A53" s="44"/>
      <c r="B53" s="81"/>
      <c r="C53" s="57"/>
      <c r="D53" s="57"/>
      <c r="E53" s="57"/>
      <c r="F53" s="57"/>
      <c r="G53" s="57"/>
      <c r="H53" s="57"/>
      <c r="I53" s="57"/>
      <c r="J53" s="58"/>
      <c r="K53" s="58"/>
      <c r="L53" s="58"/>
      <c r="M53" s="60"/>
      <c r="N53" s="44"/>
    </row>
    <row r="54" spans="1:14" ht="16.5" x14ac:dyDescent="0.5">
      <c r="A54" s="44"/>
      <c r="B54" s="81"/>
      <c r="C54" s="57"/>
      <c r="D54" s="57"/>
      <c r="E54" s="57"/>
      <c r="F54" s="57"/>
      <c r="G54" s="57"/>
      <c r="H54" s="57"/>
      <c r="I54" s="57"/>
      <c r="J54" s="58"/>
      <c r="K54" s="58"/>
      <c r="L54" s="58"/>
      <c r="M54" s="60"/>
      <c r="N54" s="44"/>
    </row>
    <row r="55" spans="1:14" ht="16.5" x14ac:dyDescent="0.5">
      <c r="A55" s="44"/>
      <c r="B55" s="81"/>
      <c r="C55" s="57"/>
      <c r="D55" s="57"/>
      <c r="E55" s="57"/>
      <c r="F55" s="57"/>
      <c r="G55" s="57"/>
      <c r="H55" s="57"/>
      <c r="I55" s="57"/>
      <c r="J55" s="58"/>
      <c r="K55" s="58"/>
      <c r="L55" s="58"/>
      <c r="M55" s="60"/>
      <c r="N55" s="44"/>
    </row>
    <row r="56" spans="1:14" ht="16.5" x14ac:dyDescent="0.5">
      <c r="A56" s="44"/>
      <c r="B56" s="81"/>
      <c r="C56" s="57"/>
      <c r="D56" s="57"/>
      <c r="E56" s="57"/>
      <c r="F56" s="57"/>
      <c r="G56" s="57"/>
      <c r="H56" s="57"/>
      <c r="I56" s="57"/>
      <c r="J56" s="58"/>
      <c r="K56" s="58"/>
      <c r="L56" s="58"/>
      <c r="M56" s="60"/>
      <c r="N56" s="44"/>
    </row>
    <row r="57" spans="1:14" ht="16.5" x14ac:dyDescent="0.5">
      <c r="A57" s="44"/>
      <c r="B57" s="81"/>
      <c r="C57" s="57"/>
      <c r="D57" s="57"/>
      <c r="E57" s="57"/>
      <c r="F57" s="57"/>
      <c r="G57" s="57"/>
      <c r="H57" s="57"/>
      <c r="I57" s="57"/>
      <c r="J57" s="58"/>
      <c r="K57" s="58"/>
      <c r="L57" s="58"/>
      <c r="M57" s="60"/>
      <c r="N57" s="44"/>
    </row>
    <row r="58" spans="1:14" ht="16.5" x14ac:dyDescent="0.5">
      <c r="A58" s="44"/>
      <c r="B58" s="81"/>
      <c r="C58" s="57"/>
      <c r="D58" s="57"/>
      <c r="E58" s="57"/>
      <c r="F58" s="57"/>
      <c r="G58" s="57"/>
      <c r="H58" s="57"/>
      <c r="I58" s="57"/>
      <c r="J58" s="58"/>
      <c r="K58" s="58"/>
      <c r="L58" s="58"/>
      <c r="M58" s="60"/>
      <c r="N58" s="44"/>
    </row>
    <row r="59" spans="1:14" ht="16.5" x14ac:dyDescent="0.5">
      <c r="A59" s="44"/>
      <c r="B59" s="81"/>
      <c r="C59" s="57"/>
      <c r="D59" s="57"/>
      <c r="E59" s="57"/>
      <c r="F59" s="57"/>
      <c r="G59" s="57"/>
      <c r="H59" s="57"/>
      <c r="I59" s="57"/>
      <c r="J59" s="58"/>
      <c r="K59" s="58"/>
      <c r="L59" s="58"/>
      <c r="M59" s="60"/>
      <c r="N59" s="44"/>
    </row>
    <row r="60" spans="1:14" ht="16.5" x14ac:dyDescent="0.5">
      <c r="A60" s="44"/>
      <c r="B60" s="81"/>
      <c r="C60" s="57"/>
      <c r="D60" s="57"/>
      <c r="E60" s="57"/>
      <c r="F60" s="57"/>
      <c r="G60" s="57"/>
      <c r="H60" s="57"/>
      <c r="I60" s="57"/>
      <c r="J60" s="58"/>
      <c r="K60" s="58"/>
      <c r="L60" s="58"/>
      <c r="M60" s="60"/>
      <c r="N60" s="44"/>
    </row>
    <row r="61" spans="1:14" ht="16.5" x14ac:dyDescent="0.5">
      <c r="A61" s="44"/>
      <c r="B61" s="81"/>
      <c r="C61" s="57"/>
      <c r="D61" s="57"/>
      <c r="E61" s="57"/>
      <c r="F61" s="57"/>
      <c r="G61" s="57"/>
      <c r="H61" s="57"/>
      <c r="I61" s="57"/>
      <c r="J61" s="58"/>
      <c r="K61" s="58"/>
      <c r="L61" s="58"/>
      <c r="M61" s="60"/>
      <c r="N61" s="44"/>
    </row>
    <row r="62" spans="1:14" ht="16.5" x14ac:dyDescent="0.5">
      <c r="A62" s="44"/>
      <c r="B62" s="81"/>
      <c r="C62" s="57"/>
      <c r="D62" s="57"/>
      <c r="E62" s="57"/>
      <c r="F62" s="57"/>
      <c r="G62" s="57"/>
      <c r="H62" s="57"/>
      <c r="I62" s="57"/>
      <c r="J62" s="58"/>
      <c r="K62" s="58"/>
      <c r="L62" s="58"/>
      <c r="M62" s="60"/>
      <c r="N62" s="44"/>
    </row>
    <row r="63" spans="1:14" ht="16.5" x14ac:dyDescent="0.5">
      <c r="A63" s="44"/>
      <c r="B63" s="81"/>
      <c r="C63" s="57"/>
      <c r="D63" s="57"/>
      <c r="E63" s="57"/>
      <c r="F63" s="57"/>
      <c r="G63" s="57"/>
      <c r="H63" s="57"/>
      <c r="I63" s="57"/>
      <c r="J63" s="58"/>
      <c r="K63" s="58"/>
      <c r="L63" s="58"/>
      <c r="M63" s="60"/>
      <c r="N63" s="44"/>
    </row>
    <row r="64" spans="1:14" ht="16.5" x14ac:dyDescent="0.5">
      <c r="A64" s="44"/>
      <c r="B64" s="81"/>
      <c r="C64" s="57"/>
      <c r="D64" s="57"/>
      <c r="E64" s="57"/>
      <c r="F64" s="57"/>
      <c r="G64" s="57"/>
      <c r="H64" s="57"/>
      <c r="I64" s="57"/>
      <c r="J64" s="58"/>
      <c r="K64" s="58"/>
      <c r="L64" s="58"/>
      <c r="M64" s="60"/>
      <c r="N64" s="44"/>
    </row>
    <row r="65" spans="1:14" ht="16.5" x14ac:dyDescent="0.5">
      <c r="A65" s="44"/>
      <c r="B65" s="81"/>
      <c r="C65" s="57"/>
      <c r="D65" s="57"/>
      <c r="E65" s="57"/>
      <c r="F65" s="57"/>
      <c r="G65" s="57"/>
      <c r="H65" s="57"/>
      <c r="I65" s="57"/>
      <c r="J65" s="58"/>
      <c r="K65" s="58"/>
      <c r="L65" s="58"/>
      <c r="M65" s="60"/>
      <c r="N65" s="44"/>
    </row>
    <row r="66" spans="1:14" ht="16.5" x14ac:dyDescent="0.5">
      <c r="A66" s="44"/>
      <c r="B66" s="81"/>
      <c r="C66" s="57"/>
      <c r="D66" s="57"/>
      <c r="E66" s="57"/>
      <c r="F66" s="57"/>
      <c r="G66" s="57"/>
      <c r="H66" s="57"/>
      <c r="I66" s="57"/>
      <c r="J66" s="58"/>
      <c r="K66" s="58"/>
      <c r="L66" s="58"/>
      <c r="M66" s="60"/>
      <c r="N66" s="44"/>
    </row>
    <row r="67" spans="1:14" ht="16.5" x14ac:dyDescent="0.5">
      <c r="A67" s="44"/>
      <c r="B67" s="81"/>
      <c r="C67" s="57"/>
      <c r="D67" s="57"/>
      <c r="E67" s="57"/>
      <c r="F67" s="57"/>
      <c r="G67" s="57"/>
      <c r="H67" s="57"/>
      <c r="I67" s="57"/>
      <c r="J67" s="58"/>
      <c r="K67" s="58"/>
      <c r="L67" s="58"/>
      <c r="M67" s="60"/>
      <c r="N67" s="44"/>
    </row>
    <row r="68" spans="1:14" ht="16.5" x14ac:dyDescent="0.5">
      <c r="A68" s="44"/>
      <c r="B68" s="81"/>
      <c r="C68" s="57"/>
      <c r="D68" s="57"/>
      <c r="E68" s="57"/>
      <c r="F68" s="57"/>
      <c r="G68" s="57"/>
      <c r="H68" s="57"/>
      <c r="I68" s="57"/>
      <c r="J68" s="58"/>
      <c r="K68" s="58"/>
      <c r="L68" s="58"/>
      <c r="M68" s="60"/>
      <c r="N68" s="44"/>
    </row>
    <row r="69" spans="1:14" ht="17" thickBot="1" x14ac:dyDescent="0.55000000000000004">
      <c r="A69" s="44"/>
      <c r="B69" s="82"/>
      <c r="C69" s="73"/>
      <c r="D69" s="73"/>
      <c r="E69" s="73"/>
      <c r="F69" s="73"/>
      <c r="G69" s="73"/>
      <c r="H69" s="73"/>
      <c r="I69" s="73"/>
      <c r="J69" s="74"/>
      <c r="K69" s="74"/>
      <c r="L69" s="74"/>
      <c r="M69" s="76"/>
      <c r="N69" s="44"/>
    </row>
    <row r="70" spans="1:14" ht="17" thickBot="1" x14ac:dyDescent="0.55000000000000004">
      <c r="A70" s="44"/>
      <c r="B70" s="44"/>
      <c r="C70" s="45"/>
      <c r="D70" s="45"/>
      <c r="E70" s="45"/>
      <c r="F70" s="45"/>
      <c r="G70" s="45"/>
      <c r="H70" s="45"/>
      <c r="I70" s="45"/>
      <c r="J70" s="44"/>
      <c r="K70" s="44"/>
      <c r="L70" s="44"/>
      <c r="M70" s="44"/>
      <c r="N70" s="44"/>
    </row>
    <row r="71" spans="1:14" ht="21.5" thickBot="1" x14ac:dyDescent="0.65">
      <c r="A71" s="44"/>
      <c r="B71" s="77" t="s">
        <v>1194</v>
      </c>
      <c r="C71" s="78"/>
      <c r="D71" s="78"/>
      <c r="E71" s="78"/>
      <c r="F71" s="78"/>
      <c r="G71" s="78"/>
      <c r="H71" s="78"/>
      <c r="I71" s="78"/>
      <c r="J71" s="79"/>
      <c r="K71" s="79"/>
      <c r="L71" s="79"/>
      <c r="M71" s="80"/>
      <c r="N71" s="44"/>
    </row>
    <row r="72" spans="1:14" ht="16.5" x14ac:dyDescent="0.5">
      <c r="A72" s="44"/>
      <c r="B72" s="81"/>
      <c r="C72" s="57"/>
      <c r="D72" s="57"/>
      <c r="E72" s="57"/>
      <c r="F72" s="57"/>
      <c r="G72" s="57"/>
      <c r="H72" s="57"/>
      <c r="I72" s="57"/>
      <c r="J72" s="58"/>
      <c r="K72" s="58"/>
      <c r="L72" s="58"/>
      <c r="M72" s="60"/>
      <c r="N72" s="44"/>
    </row>
    <row r="73" spans="1:14" ht="16.5" x14ac:dyDescent="0.5">
      <c r="A73" s="44"/>
      <c r="B73" s="81"/>
      <c r="C73" s="63" t="s">
        <v>1198</v>
      </c>
      <c r="D73" s="57"/>
      <c r="E73" s="57"/>
      <c r="F73" s="57"/>
      <c r="G73" s="57"/>
      <c r="H73" s="57"/>
      <c r="I73" s="57"/>
      <c r="J73" s="58"/>
      <c r="K73" s="58"/>
      <c r="L73" s="58"/>
      <c r="M73" s="60"/>
      <c r="N73" s="44"/>
    </row>
    <row r="74" spans="1:14" ht="16.5" x14ac:dyDescent="0.5">
      <c r="A74" s="44"/>
      <c r="B74" s="81"/>
      <c r="C74" s="63" t="s">
        <v>1197</v>
      </c>
      <c r="D74" s="57"/>
      <c r="E74" s="57"/>
      <c r="F74" s="57"/>
      <c r="G74" s="57"/>
      <c r="H74" s="57"/>
      <c r="I74" s="57"/>
      <c r="J74" s="58"/>
      <c r="K74" s="58"/>
      <c r="L74" s="58"/>
      <c r="M74" s="60"/>
      <c r="N74" s="44"/>
    </row>
    <row r="75" spans="1:14" ht="16.5" x14ac:dyDescent="0.5">
      <c r="A75" s="44"/>
      <c r="B75" s="81"/>
      <c r="C75" s="63"/>
      <c r="D75" s="57"/>
      <c r="E75" s="57"/>
      <c r="F75" s="57"/>
      <c r="G75" s="57"/>
      <c r="H75" s="57"/>
      <c r="I75" s="57"/>
      <c r="J75" s="58"/>
      <c r="K75" s="58"/>
      <c r="L75" s="58"/>
      <c r="M75" s="60"/>
      <c r="N75" s="44"/>
    </row>
    <row r="76" spans="1:14" ht="16.5" x14ac:dyDescent="0.5">
      <c r="A76" s="44"/>
      <c r="B76" s="81"/>
      <c r="C76" s="63" t="s">
        <v>1195</v>
      </c>
      <c r="D76" s="57"/>
      <c r="E76" s="57"/>
      <c r="F76" s="57"/>
      <c r="G76" s="57"/>
      <c r="H76" s="57"/>
      <c r="I76" s="57"/>
      <c r="J76" s="58"/>
      <c r="K76" s="58"/>
      <c r="L76" s="58"/>
      <c r="M76" s="60"/>
      <c r="N76" s="44"/>
    </row>
    <row r="77" spans="1:14" ht="16.5" x14ac:dyDescent="0.5">
      <c r="A77" s="44"/>
      <c r="B77" s="81"/>
      <c r="C77" s="63" t="s">
        <v>1196</v>
      </c>
      <c r="D77" s="57"/>
      <c r="E77" s="57"/>
      <c r="F77" s="57"/>
      <c r="G77" s="57"/>
      <c r="H77" s="57"/>
      <c r="I77" s="57"/>
      <c r="J77" s="58"/>
      <c r="K77" s="58"/>
      <c r="L77" s="58"/>
      <c r="M77" s="60"/>
      <c r="N77" s="44"/>
    </row>
    <row r="78" spans="1:14" ht="16.5" x14ac:dyDescent="0.5">
      <c r="A78" s="44"/>
      <c r="B78" s="81"/>
      <c r="C78" s="57"/>
      <c r="D78" s="57"/>
      <c r="E78" s="57"/>
      <c r="F78" s="57"/>
      <c r="G78" s="57"/>
      <c r="H78" s="57"/>
      <c r="I78" s="57"/>
      <c r="J78" s="58"/>
      <c r="K78" s="58"/>
      <c r="L78" s="58"/>
      <c r="M78" s="60"/>
      <c r="N78" s="44"/>
    </row>
    <row r="79" spans="1:14" ht="16.5" x14ac:dyDescent="0.5">
      <c r="A79" s="44"/>
      <c r="B79" s="81"/>
      <c r="C79" s="789" t="s">
        <v>1199</v>
      </c>
      <c r="D79" s="789"/>
      <c r="E79" s="790"/>
      <c r="F79" s="790"/>
      <c r="G79" s="790"/>
      <c r="H79" s="57"/>
      <c r="I79" s="57"/>
      <c r="J79" s="58"/>
      <c r="K79" s="58"/>
      <c r="L79" s="58"/>
      <c r="M79" s="60"/>
      <c r="N79" s="44"/>
    </row>
    <row r="80" spans="1:14" ht="16.5" x14ac:dyDescent="0.5">
      <c r="A80" s="44"/>
      <c r="B80" s="81"/>
      <c r="C80" s="57"/>
      <c r="D80" s="57"/>
      <c r="E80" s="57"/>
      <c r="F80" s="57"/>
      <c r="G80" s="57"/>
      <c r="H80" s="57"/>
      <c r="I80" s="57"/>
      <c r="J80" s="58"/>
      <c r="K80" s="58"/>
      <c r="L80" s="58"/>
      <c r="M80" s="60"/>
      <c r="N80" s="44"/>
    </row>
    <row r="81" spans="1:14" ht="16.5" x14ac:dyDescent="0.5">
      <c r="A81" s="44"/>
      <c r="B81" s="81"/>
      <c r="C81" s="772" t="s">
        <v>1200</v>
      </c>
      <c r="D81" s="791" t="s">
        <v>1201</v>
      </c>
      <c r="E81" s="791"/>
      <c r="F81" s="791"/>
      <c r="G81" s="791"/>
      <c r="H81" s="791"/>
      <c r="I81" s="791"/>
      <c r="J81" s="791"/>
      <c r="K81" s="791"/>
      <c r="L81" s="791"/>
      <c r="M81" s="60"/>
      <c r="N81" s="44"/>
    </row>
    <row r="82" spans="1:14" ht="16.5" x14ac:dyDescent="0.5">
      <c r="A82" s="44"/>
      <c r="B82" s="81"/>
      <c r="C82" s="772" t="s">
        <v>23</v>
      </c>
      <c r="D82" s="791" t="s">
        <v>1202</v>
      </c>
      <c r="E82" s="791"/>
      <c r="F82" s="791"/>
      <c r="G82" s="791"/>
      <c r="H82" s="791"/>
      <c r="I82" s="791"/>
      <c r="J82" s="791"/>
      <c r="K82" s="791"/>
      <c r="L82" s="791"/>
      <c r="M82" s="60"/>
      <c r="N82" s="44"/>
    </row>
    <row r="83" spans="1:14" ht="16.5" x14ac:dyDescent="0.5">
      <c r="A83" s="44"/>
      <c r="B83" s="81"/>
      <c r="C83" s="772" t="s">
        <v>45</v>
      </c>
      <c r="D83" s="791" t="s">
        <v>1203</v>
      </c>
      <c r="E83" s="791"/>
      <c r="F83" s="791"/>
      <c r="G83" s="791"/>
      <c r="H83" s="791"/>
      <c r="I83" s="791"/>
      <c r="J83" s="791"/>
      <c r="K83" s="791"/>
      <c r="L83" s="791"/>
      <c r="M83" s="60"/>
      <c r="N83" s="44"/>
    </row>
    <row r="84" spans="1:14" ht="16.5" x14ac:dyDescent="0.5">
      <c r="A84" s="44"/>
      <c r="B84" s="81"/>
      <c r="C84" s="772" t="s">
        <v>59</v>
      </c>
      <c r="D84" s="791" t="s">
        <v>1204</v>
      </c>
      <c r="E84" s="791"/>
      <c r="F84" s="791"/>
      <c r="G84" s="791"/>
      <c r="H84" s="791"/>
      <c r="I84" s="791"/>
      <c r="J84" s="791"/>
      <c r="K84" s="791"/>
      <c r="L84" s="791"/>
      <c r="M84" s="60"/>
      <c r="N84" s="44"/>
    </row>
    <row r="85" spans="1:14" ht="16.5" x14ac:dyDescent="0.5">
      <c r="A85" s="44"/>
      <c r="B85" s="81"/>
      <c r="C85" s="772" t="s">
        <v>65</v>
      </c>
      <c r="D85" s="791" t="s">
        <v>1205</v>
      </c>
      <c r="E85" s="791"/>
      <c r="F85" s="791"/>
      <c r="G85" s="791"/>
      <c r="H85" s="791"/>
      <c r="I85" s="791"/>
      <c r="J85" s="791"/>
      <c r="K85" s="791"/>
      <c r="L85" s="791"/>
      <c r="M85" s="60"/>
      <c r="N85" s="44"/>
    </row>
    <row r="86" spans="1:14" ht="16.5" x14ac:dyDescent="0.5">
      <c r="A86" s="44"/>
      <c r="B86" s="81"/>
      <c r="C86" s="57"/>
      <c r="D86" s="57"/>
      <c r="E86" s="57"/>
      <c r="F86" s="57"/>
      <c r="G86" s="57"/>
      <c r="H86" s="57"/>
      <c r="I86" s="57"/>
      <c r="J86" s="58"/>
      <c r="K86" s="58"/>
      <c r="L86" s="58"/>
      <c r="M86" s="60"/>
      <c r="N86" s="44"/>
    </row>
    <row r="87" spans="1:14" ht="32" x14ac:dyDescent="0.5">
      <c r="A87" s="44"/>
      <c r="B87" s="81"/>
      <c r="C87" s="772" t="s">
        <v>1206</v>
      </c>
      <c r="D87" s="772" t="s">
        <v>1207</v>
      </c>
      <c r="E87" s="772" t="s">
        <v>1208</v>
      </c>
      <c r="F87" s="773"/>
      <c r="G87" s="773"/>
      <c r="H87" s="57"/>
      <c r="I87" s="57"/>
      <c r="J87" s="58"/>
      <c r="K87" s="58"/>
      <c r="L87" s="58"/>
      <c r="M87" s="60"/>
      <c r="N87" s="44"/>
    </row>
    <row r="88" spans="1:14" ht="16.5" x14ac:dyDescent="0.5">
      <c r="A88" s="44"/>
      <c r="B88" s="81"/>
      <c r="C88" s="777">
        <v>1</v>
      </c>
      <c r="D88" s="774">
        <v>0.01</v>
      </c>
      <c r="E88" s="774">
        <v>0</v>
      </c>
      <c r="F88" s="773"/>
      <c r="G88" s="773"/>
      <c r="H88" s="57"/>
      <c r="I88" s="57"/>
      <c r="J88" s="58"/>
      <c r="K88" s="58"/>
      <c r="L88" s="58"/>
      <c r="M88" s="60"/>
      <c r="N88" s="44"/>
    </row>
    <row r="89" spans="1:14" ht="16.5" x14ac:dyDescent="0.5">
      <c r="A89" s="44"/>
      <c r="B89" s="81"/>
      <c r="C89" s="777">
        <v>2</v>
      </c>
      <c r="D89" s="774">
        <v>0.05</v>
      </c>
      <c r="E89" s="774">
        <v>0.01</v>
      </c>
      <c r="F89" s="773"/>
      <c r="G89" s="773"/>
      <c r="H89" s="57"/>
      <c r="I89" s="57"/>
      <c r="J89" s="58"/>
      <c r="K89" s="58"/>
      <c r="L89" s="58"/>
      <c r="M89" s="60"/>
      <c r="N89" s="44"/>
    </row>
    <row r="90" spans="1:14" ht="16.5" x14ac:dyDescent="0.5">
      <c r="A90" s="44"/>
      <c r="B90" s="81"/>
      <c r="C90" s="777">
        <v>3</v>
      </c>
      <c r="D90" s="774">
        <v>0.1</v>
      </c>
      <c r="E90" s="774">
        <v>0.05</v>
      </c>
      <c r="F90" s="773"/>
      <c r="G90" s="773"/>
      <c r="H90" s="57"/>
      <c r="I90" s="57"/>
      <c r="J90" s="58"/>
      <c r="K90" s="58"/>
      <c r="L90" s="58"/>
      <c r="M90" s="60"/>
      <c r="N90" s="44"/>
    </row>
    <row r="91" spans="1:14" ht="16.5" x14ac:dyDescent="0.5">
      <c r="A91" s="44"/>
      <c r="B91" s="81"/>
      <c r="C91" s="777">
        <v>4</v>
      </c>
      <c r="D91" s="774">
        <v>0.25</v>
      </c>
      <c r="E91" s="774">
        <v>0.1</v>
      </c>
      <c r="F91" s="773"/>
      <c r="G91" s="773"/>
      <c r="H91" s="57"/>
      <c r="I91" s="57"/>
      <c r="J91" s="58"/>
      <c r="K91" s="58"/>
      <c r="L91" s="58"/>
      <c r="M91" s="60"/>
      <c r="N91" s="44"/>
    </row>
    <row r="92" spans="1:14" ht="16.5" x14ac:dyDescent="0.5">
      <c r="A92" s="44"/>
      <c r="B92" s="81"/>
      <c r="C92" s="777">
        <v>5</v>
      </c>
      <c r="D92" s="774">
        <v>0.5</v>
      </c>
      <c r="E92" s="774">
        <v>0.25</v>
      </c>
      <c r="F92" s="773"/>
      <c r="G92" s="773"/>
      <c r="H92" s="57"/>
      <c r="I92" s="57"/>
      <c r="J92" s="58"/>
      <c r="K92" s="58"/>
      <c r="L92" s="58"/>
      <c r="M92" s="60"/>
      <c r="N92" s="44"/>
    </row>
    <row r="93" spans="1:14" ht="16.5" x14ac:dyDescent="0.5">
      <c r="A93" s="44"/>
      <c r="B93" s="81"/>
      <c r="C93" s="777">
        <v>6</v>
      </c>
      <c r="D93" s="774">
        <v>1</v>
      </c>
      <c r="E93" s="774">
        <v>0.5</v>
      </c>
      <c r="F93" s="773"/>
      <c r="G93" s="773"/>
      <c r="H93" s="57"/>
      <c r="I93" s="57"/>
      <c r="J93" s="58"/>
      <c r="K93" s="58"/>
      <c r="L93" s="58"/>
      <c r="M93" s="60"/>
      <c r="N93" s="44"/>
    </row>
    <row r="94" spans="1:14" ht="16.5" x14ac:dyDescent="0.5">
      <c r="A94" s="44"/>
      <c r="B94" s="81"/>
      <c r="C94" s="777" t="s">
        <v>1209</v>
      </c>
      <c r="D94" s="779" t="s">
        <v>1210</v>
      </c>
      <c r="E94" s="779"/>
      <c r="F94" s="773"/>
      <c r="G94" s="773"/>
      <c r="H94" s="57"/>
      <c r="I94" s="57"/>
      <c r="J94" s="58"/>
      <c r="K94" s="58"/>
      <c r="L94" s="58"/>
      <c r="M94" s="60"/>
      <c r="N94" s="44"/>
    </row>
    <row r="95" spans="1:14" ht="16.5" x14ac:dyDescent="0.5">
      <c r="A95" s="44"/>
      <c r="B95" s="81"/>
      <c r="C95" s="773"/>
      <c r="D95" s="773"/>
      <c r="E95" s="773"/>
      <c r="F95" s="773"/>
      <c r="G95" s="773"/>
      <c r="H95" s="57"/>
      <c r="I95" s="57"/>
      <c r="J95" s="58"/>
      <c r="K95" s="58"/>
      <c r="L95" s="58"/>
      <c r="M95" s="60"/>
      <c r="N95" s="44"/>
    </row>
    <row r="96" spans="1:14" ht="16.5" x14ac:dyDescent="0.5">
      <c r="A96" s="44"/>
      <c r="B96" s="81"/>
      <c r="C96" s="775" t="s">
        <v>1211</v>
      </c>
      <c r="D96" s="775"/>
      <c r="E96" s="775"/>
      <c r="F96" s="775"/>
      <c r="G96" s="775"/>
      <c r="H96" s="57"/>
      <c r="I96" s="57"/>
      <c r="J96" s="58"/>
      <c r="K96" s="58"/>
      <c r="L96" s="58"/>
      <c r="M96" s="60"/>
      <c r="N96" s="44"/>
    </row>
    <row r="97" spans="1:14" ht="16.5" x14ac:dyDescent="0.5">
      <c r="A97" s="44"/>
      <c r="B97" s="81"/>
      <c r="C97" s="780" t="s">
        <v>1212</v>
      </c>
      <c r="D97" s="781"/>
      <c r="E97" s="781"/>
      <c r="F97" s="781"/>
      <c r="G97" s="782"/>
      <c r="H97" s="57"/>
      <c r="I97" s="57"/>
      <c r="J97" s="58"/>
      <c r="K97" s="58"/>
      <c r="L97" s="58"/>
      <c r="M97" s="60"/>
      <c r="N97" s="44"/>
    </row>
    <row r="98" spans="1:14" ht="16.5" x14ac:dyDescent="0.5">
      <c r="A98" s="44"/>
      <c r="B98" s="81"/>
      <c r="C98" s="783" t="s">
        <v>1206</v>
      </c>
      <c r="D98" s="785" t="s">
        <v>1213</v>
      </c>
      <c r="E98" s="786"/>
      <c r="F98" s="786"/>
      <c r="G98" s="787"/>
      <c r="H98" s="57"/>
      <c r="I98" s="57"/>
      <c r="J98" s="58"/>
      <c r="K98" s="58"/>
      <c r="L98" s="58"/>
      <c r="M98" s="60"/>
      <c r="N98" s="44"/>
    </row>
    <row r="99" spans="1:14" ht="16.5" x14ac:dyDescent="0.5">
      <c r="A99" s="44"/>
      <c r="B99" s="81"/>
      <c r="C99" s="784"/>
      <c r="D99" s="774" t="s">
        <v>23</v>
      </c>
      <c r="E99" s="774" t="s">
        <v>45</v>
      </c>
      <c r="F99" s="774" t="s">
        <v>59</v>
      </c>
      <c r="G99" s="774" t="s">
        <v>65</v>
      </c>
      <c r="H99" s="57"/>
      <c r="I99" s="57"/>
      <c r="J99" s="58"/>
      <c r="K99" s="58"/>
      <c r="L99" s="58"/>
      <c r="M99" s="60"/>
      <c r="N99" s="44"/>
    </row>
    <row r="100" spans="1:14" ht="16.5" x14ac:dyDescent="0.5">
      <c r="A100" s="44"/>
      <c r="B100" s="81"/>
      <c r="C100" s="777">
        <v>1</v>
      </c>
      <c r="D100" s="774" t="s">
        <v>571</v>
      </c>
      <c r="E100" s="776"/>
      <c r="F100" s="776"/>
      <c r="G100" s="776"/>
      <c r="H100" s="57"/>
      <c r="I100" s="57"/>
      <c r="J100" s="58"/>
      <c r="K100" s="58"/>
      <c r="L100" s="58"/>
      <c r="M100" s="60"/>
      <c r="N100" s="44"/>
    </row>
    <row r="101" spans="1:14" ht="16.5" x14ac:dyDescent="0.5">
      <c r="A101" s="44"/>
      <c r="B101" s="81"/>
      <c r="C101" s="777">
        <v>2</v>
      </c>
      <c r="D101" s="774" t="s">
        <v>572</v>
      </c>
      <c r="E101" s="774" t="s">
        <v>574</v>
      </c>
      <c r="F101" s="774" t="s">
        <v>1214</v>
      </c>
      <c r="G101" s="776"/>
      <c r="H101" s="57"/>
      <c r="I101" s="57"/>
      <c r="J101" s="58"/>
      <c r="K101" s="58"/>
      <c r="L101" s="58"/>
      <c r="M101" s="60"/>
      <c r="N101" s="44"/>
    </row>
    <row r="102" spans="1:14" ht="16.5" x14ac:dyDescent="0.5">
      <c r="A102" s="44"/>
      <c r="B102" s="81"/>
      <c r="C102" s="777">
        <v>3</v>
      </c>
      <c r="D102" s="774" t="s">
        <v>1215</v>
      </c>
      <c r="E102" s="774" t="s">
        <v>1216</v>
      </c>
      <c r="F102" s="774" t="s">
        <v>1217</v>
      </c>
      <c r="G102" s="774" t="s">
        <v>1218</v>
      </c>
      <c r="H102" s="57"/>
      <c r="I102" s="57"/>
      <c r="J102" s="58"/>
      <c r="K102" s="58"/>
      <c r="L102" s="58"/>
      <c r="M102" s="60"/>
      <c r="N102" s="44"/>
    </row>
    <row r="103" spans="1:14" ht="16.5" x14ac:dyDescent="0.5">
      <c r="A103" s="44"/>
      <c r="B103" s="81"/>
      <c r="C103" s="777">
        <v>4</v>
      </c>
      <c r="D103" s="774" t="s">
        <v>1219</v>
      </c>
      <c r="E103" s="774" t="s">
        <v>1220</v>
      </c>
      <c r="F103" s="774" t="s">
        <v>1221</v>
      </c>
      <c r="G103" s="774" t="s">
        <v>1222</v>
      </c>
      <c r="H103" s="57"/>
      <c r="I103" s="57"/>
      <c r="J103" s="58"/>
      <c r="K103" s="58"/>
      <c r="L103" s="58"/>
      <c r="M103" s="60"/>
      <c r="N103" s="44"/>
    </row>
    <row r="104" spans="1:14" ht="16.5" x14ac:dyDescent="0.5">
      <c r="A104" s="44"/>
      <c r="B104" s="81"/>
      <c r="C104" s="777">
        <v>5</v>
      </c>
      <c r="D104" s="776"/>
      <c r="E104" s="776"/>
      <c r="F104" s="774" t="s">
        <v>1223</v>
      </c>
      <c r="G104" s="774" t="s">
        <v>1224</v>
      </c>
      <c r="H104" s="57"/>
      <c r="I104" s="57"/>
      <c r="J104" s="58"/>
      <c r="K104" s="58"/>
      <c r="L104" s="58"/>
      <c r="M104" s="60"/>
      <c r="N104" s="44"/>
    </row>
    <row r="105" spans="1:14" ht="16.5" x14ac:dyDescent="0.5">
      <c r="A105" s="44"/>
      <c r="B105" s="81"/>
      <c r="C105" s="777">
        <v>6</v>
      </c>
      <c r="D105" s="776"/>
      <c r="E105" s="776"/>
      <c r="F105" s="776"/>
      <c r="G105" s="774" t="s">
        <v>1225</v>
      </c>
      <c r="H105" s="57"/>
      <c r="I105" s="57"/>
      <c r="J105" s="58"/>
      <c r="K105" s="58"/>
      <c r="L105" s="58"/>
      <c r="M105" s="60"/>
      <c r="N105" s="44"/>
    </row>
    <row r="106" spans="1:14" ht="16.5" x14ac:dyDescent="0.5">
      <c r="A106" s="44"/>
      <c r="B106" s="81"/>
      <c r="C106" s="777" t="s">
        <v>1209</v>
      </c>
      <c r="D106" s="774" t="s">
        <v>1226</v>
      </c>
      <c r="E106" s="774" t="s">
        <v>1227</v>
      </c>
      <c r="F106" s="774" t="s">
        <v>1228</v>
      </c>
      <c r="G106" s="774" t="s">
        <v>1229</v>
      </c>
      <c r="H106" s="57"/>
      <c r="I106" s="57"/>
      <c r="J106" s="58"/>
      <c r="K106" s="58"/>
      <c r="L106" s="58"/>
      <c r="M106" s="60"/>
      <c r="N106" s="44"/>
    </row>
    <row r="107" spans="1:14" ht="16.5" x14ac:dyDescent="0.5">
      <c r="A107" s="44"/>
      <c r="B107" s="81"/>
      <c r="C107" s="788" t="s">
        <v>1230</v>
      </c>
      <c r="D107" s="788"/>
      <c r="E107" s="788"/>
      <c r="F107" s="788"/>
      <c r="G107" s="788"/>
      <c r="H107" s="57"/>
      <c r="I107" s="57"/>
      <c r="J107" s="58"/>
      <c r="K107" s="58"/>
      <c r="L107" s="58"/>
      <c r="M107" s="60"/>
      <c r="N107" s="44"/>
    </row>
    <row r="108" spans="1:14" ht="17" thickBot="1" x14ac:dyDescent="0.55000000000000004">
      <c r="A108" s="44"/>
      <c r="B108" s="82"/>
      <c r="C108" s="73"/>
      <c r="D108" s="73"/>
      <c r="E108" s="73"/>
      <c r="F108" s="73"/>
      <c r="G108" s="73"/>
      <c r="H108" s="73"/>
      <c r="I108" s="73"/>
      <c r="J108" s="74"/>
      <c r="K108" s="74"/>
      <c r="L108" s="74"/>
      <c r="M108" s="76"/>
      <c r="N108" s="44"/>
    </row>
    <row r="109" spans="1:14" ht="17" thickBot="1" x14ac:dyDescent="0.55000000000000004">
      <c r="A109" s="44"/>
      <c r="B109" s="44"/>
      <c r="C109" s="45"/>
      <c r="D109" s="45"/>
      <c r="E109" s="45"/>
      <c r="F109" s="45"/>
      <c r="G109" s="45"/>
      <c r="H109" s="45"/>
      <c r="I109" s="45"/>
      <c r="J109" s="44"/>
      <c r="K109" s="44"/>
      <c r="L109" s="44"/>
      <c r="M109" s="44"/>
      <c r="N109" s="44"/>
    </row>
    <row r="110" spans="1:14" ht="16.5" x14ac:dyDescent="0.5">
      <c r="A110" s="44"/>
      <c r="B110" s="83" t="s">
        <v>1095</v>
      </c>
      <c r="C110" s="84"/>
      <c r="D110" s="84"/>
      <c r="E110" s="84"/>
      <c r="F110" s="84"/>
      <c r="G110" s="84"/>
      <c r="H110" s="84"/>
      <c r="I110" s="84"/>
      <c r="J110" s="84"/>
      <c r="K110" s="84"/>
      <c r="L110" s="84"/>
      <c r="M110" s="85"/>
      <c r="N110" s="44"/>
    </row>
    <row r="111" spans="1:14" ht="16.5" x14ac:dyDescent="0.5">
      <c r="A111" s="44"/>
      <c r="B111" s="81" t="s">
        <v>1097</v>
      </c>
      <c r="C111" s="58"/>
      <c r="D111" s="58"/>
      <c r="E111" s="58"/>
      <c r="F111" s="58"/>
      <c r="G111" s="58"/>
      <c r="H111" s="58"/>
      <c r="I111" s="58"/>
      <c r="J111" s="58"/>
      <c r="K111" s="58"/>
      <c r="L111" s="58"/>
      <c r="M111" s="60"/>
      <c r="N111" s="44"/>
    </row>
    <row r="112" spans="1:14" ht="17" thickBot="1" x14ac:dyDescent="0.55000000000000004">
      <c r="A112" s="44"/>
      <c r="B112" s="82" t="s">
        <v>1096</v>
      </c>
      <c r="C112" s="74"/>
      <c r="D112" s="74"/>
      <c r="E112" s="74"/>
      <c r="F112" s="74"/>
      <c r="G112" s="74"/>
      <c r="H112" s="74"/>
      <c r="I112" s="74"/>
      <c r="J112" s="74"/>
      <c r="K112" s="74"/>
      <c r="L112" s="74"/>
      <c r="M112" s="76"/>
      <c r="N112" s="44"/>
    </row>
    <row r="113" s="778" customFormat="1" x14ac:dyDescent="0.35"/>
    <row r="114" s="778" customFormat="1" x14ac:dyDescent="0.35"/>
    <row r="115" s="778" customFormat="1" x14ac:dyDescent="0.35"/>
    <row r="116" s="778" customFormat="1" x14ac:dyDescent="0.35"/>
    <row r="117" s="778" customFormat="1" x14ac:dyDescent="0.35"/>
    <row r="118" s="778" customFormat="1" x14ac:dyDescent="0.35"/>
    <row r="119" s="778" customFormat="1" x14ac:dyDescent="0.35"/>
    <row r="120" s="778" customFormat="1" x14ac:dyDescent="0.35"/>
    <row r="121" s="778" customFormat="1" x14ac:dyDescent="0.35"/>
    <row r="122" s="778" customFormat="1" x14ac:dyDescent="0.35"/>
    <row r="123" s="778" customFormat="1" x14ac:dyDescent="0.35"/>
    <row r="124" s="778" customFormat="1" x14ac:dyDescent="0.35"/>
  </sheetData>
  <mergeCells count="11">
    <mergeCell ref="D85:L85"/>
    <mergeCell ref="C79:G79"/>
    <mergeCell ref="D81:L81"/>
    <mergeCell ref="D82:L82"/>
    <mergeCell ref="D83:L83"/>
    <mergeCell ref="D84:L84"/>
    <mergeCell ref="D94:E94"/>
    <mergeCell ref="C97:G97"/>
    <mergeCell ref="C98:C99"/>
    <mergeCell ref="D98:G98"/>
    <mergeCell ref="C107:G10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tabColor theme="5" tint="0.79998168889431442"/>
  </sheetPr>
  <dimension ref="A1:BF42"/>
  <sheetViews>
    <sheetView zoomScale="70" zoomScaleNormal="70" workbookViewId="0">
      <selection activeCell="G5" sqref="G5"/>
    </sheetView>
  </sheetViews>
  <sheetFormatPr defaultColWidth="0" defaultRowHeight="16.5" zeroHeight="1" x14ac:dyDescent="0.35"/>
  <cols>
    <col min="1" max="1" width="1.6328125" style="189" customWidth="1"/>
    <col min="2" max="2" width="5" style="189" customWidth="1"/>
    <col min="3" max="3" width="39.90625" style="189" bestFit="1" customWidth="1"/>
    <col min="4" max="4" width="12.54296875" style="189" customWidth="1"/>
    <col min="5" max="6" width="6.08984375" style="189" customWidth="1"/>
    <col min="7" max="7" width="15" style="189" bestFit="1" customWidth="1"/>
    <col min="8" max="13" width="10.453125" style="189" customWidth="1"/>
    <col min="14" max="14" width="2.90625" style="189" customWidth="1"/>
    <col min="15" max="15" width="28.453125" style="189" customWidth="1"/>
    <col min="16" max="16" width="80.90625" style="189" bestFit="1" customWidth="1"/>
    <col min="17" max="17" width="2.90625" style="189" customWidth="1"/>
    <col min="18" max="18" width="23.54296875" style="89" customWidth="1"/>
    <col min="19" max="19" width="34.453125" style="89" bestFit="1" customWidth="1"/>
    <col min="20" max="20" width="26.90625" style="89" customWidth="1"/>
    <col min="21" max="21" width="2.90625" style="90" hidden="1" customWidth="1"/>
    <col min="22" max="34" width="8.90625" style="91" hidden="1" customWidth="1"/>
    <col min="35" max="35" width="1.6328125" style="90" hidden="1" customWidth="1"/>
    <col min="36" max="36" width="10.453125" style="189" hidden="1" customWidth="1"/>
    <col min="37" max="37" width="2.90625" style="407" hidden="1" customWidth="1"/>
    <col min="38" max="50" width="10.453125" style="189" hidden="1" customWidth="1"/>
    <col min="51" max="51" width="2.90625" style="407" hidden="1" customWidth="1"/>
    <col min="52" max="54" width="10.453125" style="189" hidden="1" customWidth="1"/>
    <col min="55" max="55" width="2.90625" style="189" hidden="1" customWidth="1"/>
    <col min="56" max="57" width="10.453125" style="189" hidden="1" customWidth="1"/>
    <col min="58" max="58" width="2.90625" style="189" hidden="1" customWidth="1"/>
    <col min="59" max="16384" width="10.453125" style="189" hidden="1"/>
  </cols>
  <sheetData>
    <row r="1" spans="2:51" ht="22.5" x14ac:dyDescent="0.35">
      <c r="B1" s="185" t="s">
        <v>1042</v>
      </c>
      <c r="C1" s="185"/>
      <c r="D1" s="372"/>
      <c r="E1" s="185"/>
      <c r="F1" s="185"/>
      <c r="G1" s="185"/>
      <c r="H1" s="185"/>
      <c r="I1" s="185"/>
      <c r="J1" s="185"/>
      <c r="K1" s="185"/>
      <c r="L1" s="185"/>
      <c r="M1" s="185"/>
      <c r="N1" s="88"/>
      <c r="O1" s="794" t="s">
        <v>3</v>
      </c>
      <c r="P1" s="794"/>
      <c r="Q1" s="794"/>
      <c r="R1" s="794"/>
      <c r="S1" s="188"/>
      <c r="V1" s="92"/>
      <c r="W1" s="92"/>
      <c r="X1" s="92"/>
      <c r="Y1" s="92"/>
      <c r="Z1" s="92"/>
      <c r="AA1" s="92"/>
      <c r="AB1" s="92"/>
      <c r="AC1" s="92"/>
      <c r="AD1" s="92"/>
      <c r="AE1" s="92"/>
      <c r="AF1" s="92"/>
      <c r="AG1" s="92"/>
      <c r="AH1" s="92"/>
      <c r="AK1" s="90"/>
      <c r="AL1" s="92"/>
      <c r="AM1" s="92"/>
      <c r="AN1" s="92"/>
      <c r="AO1" s="92"/>
      <c r="AP1" s="92"/>
      <c r="AQ1" s="92"/>
      <c r="AR1" s="92"/>
      <c r="AS1" s="92"/>
      <c r="AT1" s="92"/>
      <c r="AU1" s="92"/>
      <c r="AV1" s="92"/>
      <c r="AW1" s="92"/>
      <c r="AX1" s="92"/>
      <c r="AY1" s="90"/>
    </row>
    <row r="2" spans="2:51" ht="15" customHeight="1" thickBot="1" x14ac:dyDescent="0.4">
      <c r="B2" s="14"/>
      <c r="C2" s="14"/>
      <c r="D2" s="15"/>
      <c r="E2" s="14"/>
      <c r="F2" s="14"/>
      <c r="G2" s="14"/>
      <c r="H2" s="14"/>
      <c r="I2" s="14"/>
      <c r="J2" s="14"/>
      <c r="K2" s="14"/>
      <c r="L2" s="14"/>
      <c r="M2" s="14"/>
      <c r="N2" s="14"/>
      <c r="O2" s="14"/>
      <c r="V2" s="92"/>
      <c r="W2" s="92"/>
      <c r="X2" s="92"/>
      <c r="Y2" s="92"/>
      <c r="Z2" s="92"/>
      <c r="AA2" s="92"/>
      <c r="AB2" s="92"/>
      <c r="AC2" s="92"/>
      <c r="AD2" s="92"/>
      <c r="AE2" s="92"/>
      <c r="AF2" s="92"/>
      <c r="AG2" s="92"/>
      <c r="AH2" s="92"/>
      <c r="AK2" s="90"/>
      <c r="AL2" s="92"/>
      <c r="AM2" s="92"/>
      <c r="AN2" s="92"/>
      <c r="AO2" s="92"/>
      <c r="AP2" s="92"/>
      <c r="AQ2" s="92"/>
      <c r="AR2" s="92"/>
      <c r="AS2" s="92"/>
      <c r="AT2" s="92"/>
      <c r="AU2" s="92"/>
      <c r="AV2" s="92"/>
      <c r="AW2" s="92"/>
      <c r="AX2" s="92"/>
      <c r="AY2" s="90"/>
    </row>
    <row r="3" spans="2:51" ht="34.25" customHeight="1" thickBot="1" x14ac:dyDescent="0.4">
      <c r="B3" s="910" t="s">
        <v>7</v>
      </c>
      <c r="C3" s="911"/>
      <c r="D3" s="373" t="s">
        <v>8</v>
      </c>
      <c r="E3" s="374" t="s">
        <v>139</v>
      </c>
      <c r="F3" s="375" t="s">
        <v>10</v>
      </c>
      <c r="G3" s="334" t="s">
        <v>1193</v>
      </c>
      <c r="H3" s="335" t="s">
        <v>199</v>
      </c>
      <c r="I3" s="276" t="s">
        <v>200</v>
      </c>
      <c r="J3" s="276" t="s">
        <v>201</v>
      </c>
      <c r="K3" s="276" t="s">
        <v>202</v>
      </c>
      <c r="L3" s="276" t="s">
        <v>203</v>
      </c>
      <c r="M3" s="276" t="s">
        <v>113</v>
      </c>
      <c r="N3" s="16"/>
      <c r="O3" s="101" t="s">
        <v>12</v>
      </c>
      <c r="P3" s="102" t="s">
        <v>13</v>
      </c>
      <c r="R3" s="336" t="s">
        <v>14</v>
      </c>
      <c r="S3" s="336" t="s">
        <v>6</v>
      </c>
      <c r="V3" s="883" t="s">
        <v>5</v>
      </c>
      <c r="W3" s="883"/>
      <c r="X3" s="883"/>
      <c r="Y3" s="883"/>
      <c r="Z3" s="883"/>
      <c r="AA3" s="883"/>
      <c r="AB3" s="883"/>
      <c r="AC3" s="883"/>
      <c r="AD3" s="883"/>
      <c r="AE3" s="883"/>
      <c r="AF3" s="883"/>
      <c r="AG3" s="883"/>
      <c r="AH3" s="883"/>
      <c r="AK3" s="90"/>
      <c r="AL3" s="883" t="s">
        <v>140</v>
      </c>
      <c r="AM3" s="883"/>
      <c r="AN3" s="883"/>
      <c r="AO3" s="883"/>
      <c r="AP3" s="883"/>
      <c r="AQ3" s="883"/>
      <c r="AR3" s="883"/>
      <c r="AS3" s="883"/>
      <c r="AT3" s="883"/>
      <c r="AU3" s="883"/>
      <c r="AV3" s="883"/>
      <c r="AW3" s="883"/>
      <c r="AX3" s="883"/>
      <c r="AY3" s="90"/>
    </row>
    <row r="4" spans="2:51" ht="14.25" customHeight="1" thickBot="1" x14ac:dyDescent="0.4">
      <c r="B4" s="17"/>
      <c r="C4" s="17"/>
      <c r="D4" s="18"/>
      <c r="E4" s="17"/>
      <c r="F4" s="765"/>
      <c r="G4" s="1"/>
      <c r="H4" s="1"/>
      <c r="I4" s="1"/>
      <c r="J4" s="1"/>
      <c r="K4" s="1"/>
      <c r="L4" s="1"/>
      <c r="M4" s="1"/>
      <c r="N4" s="1"/>
      <c r="O4" s="1"/>
      <c r="R4" s="337"/>
      <c r="S4" s="206"/>
      <c r="V4" s="108" t="s">
        <v>16</v>
      </c>
      <c r="W4" s="109"/>
      <c r="X4" s="109"/>
      <c r="Y4" s="109"/>
      <c r="Z4" s="109"/>
      <c r="AA4" s="109"/>
      <c r="AB4" s="109"/>
      <c r="AC4" s="109"/>
      <c r="AD4" s="109"/>
      <c r="AE4" s="109"/>
      <c r="AF4" s="109"/>
      <c r="AG4" s="109"/>
      <c r="AH4" s="109"/>
      <c r="AK4" s="90"/>
      <c r="AL4" s="108"/>
      <c r="AM4" s="109"/>
      <c r="AN4" s="109"/>
      <c r="AO4" s="109"/>
      <c r="AP4" s="109"/>
      <c r="AQ4" s="109"/>
      <c r="AR4" s="109"/>
      <c r="AS4" s="109"/>
      <c r="AT4" s="109"/>
      <c r="AU4" s="109"/>
      <c r="AV4" s="109"/>
      <c r="AW4" s="109"/>
      <c r="AX4" s="109"/>
      <c r="AY4" s="90"/>
    </row>
    <row r="5" spans="2:51" ht="27.9" customHeight="1" x14ac:dyDescent="0.35">
      <c r="B5" s="376">
        <v>1</v>
      </c>
      <c r="C5" s="377" t="s">
        <v>459</v>
      </c>
      <c r="D5" s="378" t="s">
        <v>460</v>
      </c>
      <c r="E5" s="379" t="s">
        <v>115</v>
      </c>
      <c r="F5" s="766">
        <v>3</v>
      </c>
      <c r="G5" s="380"/>
      <c r="H5" s="279"/>
      <c r="I5" s="280"/>
      <c r="J5" s="280"/>
      <c r="K5" s="280"/>
      <c r="L5" s="280"/>
      <c r="M5" s="280"/>
      <c r="N5" s="14"/>
      <c r="O5" s="381"/>
      <c r="P5" s="382" t="s">
        <v>461</v>
      </c>
      <c r="R5" s="125" t="str">
        <f xml:space="preserve"> IF( SUM( V5:AH5 ) = 0, 0, $V$4 )</f>
        <v>Please complete all cells in row</v>
      </c>
      <c r="S5" s="125" t="e">
        <f xml:space="preserve"> IF( SUM(AL5:AX5) = 0, 0, P5 )</f>
        <v>#REF!</v>
      </c>
      <c r="V5" s="126">
        <v>1</v>
      </c>
      <c r="W5" s="126">
        <v>1</v>
      </c>
      <c r="X5" s="126">
        <v>1</v>
      </c>
      <c r="Y5" s="126">
        <v>1</v>
      </c>
      <c r="Z5" s="126">
        <v>1</v>
      </c>
      <c r="AA5" s="126">
        <v>1</v>
      </c>
      <c r="AB5" s="126">
        <v>1</v>
      </c>
      <c r="AC5" s="126">
        <v>1</v>
      </c>
      <c r="AD5" s="126">
        <v>1</v>
      </c>
      <c r="AE5" s="126">
        <v>1</v>
      </c>
      <c r="AF5" s="126">
        <v>1</v>
      </c>
      <c r="AG5" s="126">
        <v>1</v>
      </c>
      <c r="AH5" s="126">
        <v>1</v>
      </c>
      <c r="AK5" s="90"/>
      <c r="AL5" s="126">
        <f t="shared" ref="AL5:AQ5" si="0">IF(OR(H5&lt;4000,H5&gt;60000),1,0)</f>
        <v>1</v>
      </c>
      <c r="AM5" s="126">
        <f t="shared" si="0"/>
        <v>1</v>
      </c>
      <c r="AN5" s="126">
        <f t="shared" si="0"/>
        <v>1</v>
      </c>
      <c r="AO5" s="126">
        <f t="shared" si="0"/>
        <v>1</v>
      </c>
      <c r="AP5" s="126">
        <f t="shared" si="0"/>
        <v>1</v>
      </c>
      <c r="AQ5" s="126">
        <f t="shared" si="0"/>
        <v>1</v>
      </c>
      <c r="AR5" s="126" t="e">
        <f>IF(OR(#REF!&lt;4000,#REF!&gt;60000),1,0)</f>
        <v>#REF!</v>
      </c>
      <c r="AS5" s="126" t="e">
        <f>IF(OR(#REF!&lt;4000,#REF!&gt;60000),1,0)</f>
        <v>#REF!</v>
      </c>
      <c r="AT5" s="126" t="e">
        <f>IF(OR(#REF!&lt;4000,#REF!&gt;60000),1,0)</f>
        <v>#REF!</v>
      </c>
      <c r="AU5" s="126" t="e">
        <f>IF(OR(#REF!&lt;4000,#REF!&gt;60000),1,0)</f>
        <v>#REF!</v>
      </c>
      <c r="AV5" s="126" t="e">
        <f>IF(OR(#REF!&lt;4000,#REF!&gt;60000),1,0)</f>
        <v>#REF!</v>
      </c>
      <c r="AW5" s="126" t="e">
        <f>IF(OR(#REF!&lt;4000,#REF!&gt;60000),1,0)</f>
        <v>#REF!</v>
      </c>
      <c r="AX5" s="126" t="e">
        <f>IF(OR(#REF!&lt;4000,#REF!&gt;60000),1,0)</f>
        <v>#REF!</v>
      </c>
      <c r="AY5" s="90"/>
    </row>
    <row r="6" spans="2:51" ht="27.9" customHeight="1" x14ac:dyDescent="0.35">
      <c r="B6" s="383">
        <v>2</v>
      </c>
      <c r="C6" s="384" t="s">
        <v>462</v>
      </c>
      <c r="D6" s="385" t="s">
        <v>463</v>
      </c>
      <c r="E6" s="386" t="s">
        <v>115</v>
      </c>
      <c r="F6" s="767">
        <v>3</v>
      </c>
      <c r="G6" s="387"/>
      <c r="H6" s="285"/>
      <c r="I6" s="286"/>
      <c r="J6" s="286"/>
      <c r="K6" s="286"/>
      <c r="L6" s="286"/>
      <c r="M6" s="286"/>
      <c r="N6" s="14"/>
      <c r="O6" s="388"/>
      <c r="P6" s="389" t="s">
        <v>464</v>
      </c>
      <c r="R6" s="125" t="str">
        <f t="shared" ref="R6:R10" si="1" xml:space="preserve"> IF( SUM( V6:AH6 ) = 0, 0, $V$4 )</f>
        <v>Please complete all cells in row</v>
      </c>
      <c r="S6" s="125" t="e">
        <f xml:space="preserve"> IF( SUM(AL6:AX6) = 0, 0, P6 )</f>
        <v>#REF!</v>
      </c>
      <c r="V6" s="126">
        <v>1</v>
      </c>
      <c r="W6" s="126">
        <v>1</v>
      </c>
      <c r="X6" s="126">
        <v>1</v>
      </c>
      <c r="Y6" s="126">
        <v>1</v>
      </c>
      <c r="Z6" s="126">
        <v>1</v>
      </c>
      <c r="AA6" s="126">
        <v>1</v>
      </c>
      <c r="AB6" s="126">
        <v>1</v>
      </c>
      <c r="AC6" s="126">
        <v>1</v>
      </c>
      <c r="AD6" s="126">
        <v>1</v>
      </c>
      <c r="AE6" s="126">
        <v>1</v>
      </c>
      <c r="AF6" s="126">
        <v>1</v>
      </c>
      <c r="AG6" s="126">
        <v>1</v>
      </c>
      <c r="AH6" s="126">
        <v>1</v>
      </c>
      <c r="AK6" s="90"/>
      <c r="AL6" s="126">
        <f t="shared" ref="AL6:AQ6" si="2">IF(H6&gt;=2500,1,0)</f>
        <v>0</v>
      </c>
      <c r="AM6" s="126">
        <f t="shared" si="2"/>
        <v>0</v>
      </c>
      <c r="AN6" s="126">
        <f t="shared" si="2"/>
        <v>0</v>
      </c>
      <c r="AO6" s="126">
        <f t="shared" si="2"/>
        <v>0</v>
      </c>
      <c r="AP6" s="126">
        <f t="shared" si="2"/>
        <v>0</v>
      </c>
      <c r="AQ6" s="126">
        <f t="shared" si="2"/>
        <v>0</v>
      </c>
      <c r="AR6" s="126" t="e">
        <f>IF(#REF!&gt;=2500,1,0)</f>
        <v>#REF!</v>
      </c>
      <c r="AS6" s="126" t="e">
        <f>IF(#REF!&gt;=2500,1,0)</f>
        <v>#REF!</v>
      </c>
      <c r="AT6" s="126" t="e">
        <f>IF(#REF!&gt;=2500,1,0)</f>
        <v>#REF!</v>
      </c>
      <c r="AU6" s="126" t="e">
        <f>IF(#REF!&gt;=2500,1,0)</f>
        <v>#REF!</v>
      </c>
      <c r="AV6" s="126" t="e">
        <f>IF(#REF!&gt;=2500,1,0)</f>
        <v>#REF!</v>
      </c>
      <c r="AW6" s="126" t="e">
        <f>IF(#REF!&gt;=2500,1,0)</f>
        <v>#REF!</v>
      </c>
      <c r="AX6" s="126" t="e">
        <f>IF(#REF!&gt;=2500,1,0)</f>
        <v>#REF!</v>
      </c>
      <c r="AY6" s="90"/>
    </row>
    <row r="7" spans="2:51" ht="27.9" customHeight="1" thickBot="1" x14ac:dyDescent="0.4">
      <c r="B7" s="390">
        <v>3</v>
      </c>
      <c r="C7" s="391" t="s">
        <v>465</v>
      </c>
      <c r="D7" s="392" t="s">
        <v>466</v>
      </c>
      <c r="E7" s="393" t="s">
        <v>115</v>
      </c>
      <c r="F7" s="768">
        <v>3</v>
      </c>
      <c r="G7" s="394"/>
      <c r="H7" s="290"/>
      <c r="I7" s="291"/>
      <c r="J7" s="291"/>
      <c r="K7" s="291"/>
      <c r="L7" s="291"/>
      <c r="M7" s="291"/>
      <c r="N7" s="14"/>
      <c r="O7" s="395" t="s">
        <v>467</v>
      </c>
      <c r="P7" s="396"/>
      <c r="R7" s="125"/>
      <c r="S7" s="206"/>
      <c r="V7" s="109"/>
      <c r="W7" s="109"/>
      <c r="X7" s="109"/>
      <c r="Y7" s="109"/>
      <c r="Z7" s="109"/>
      <c r="AA7" s="109"/>
      <c r="AB7" s="109"/>
      <c r="AC7" s="109"/>
      <c r="AD7" s="109"/>
      <c r="AE7" s="109"/>
      <c r="AF7" s="109"/>
      <c r="AG7" s="109"/>
      <c r="AH7" s="109"/>
      <c r="AK7" s="90"/>
      <c r="AL7" s="109"/>
      <c r="AM7" s="109"/>
      <c r="AN7" s="109"/>
      <c r="AO7" s="109"/>
      <c r="AP7" s="109"/>
      <c r="AQ7" s="109"/>
      <c r="AR7" s="109"/>
      <c r="AS7" s="109"/>
      <c r="AT7" s="109"/>
      <c r="AU7" s="109"/>
      <c r="AV7" s="109"/>
      <c r="AW7" s="109"/>
      <c r="AX7" s="109"/>
      <c r="AY7" s="90"/>
    </row>
    <row r="8" spans="2:51" ht="14.25" customHeight="1" thickBot="1" x14ac:dyDescent="0.4">
      <c r="B8" s="15"/>
      <c r="C8" s="14"/>
      <c r="D8" s="19"/>
      <c r="E8" s="15"/>
      <c r="F8" s="769"/>
      <c r="G8" s="15"/>
      <c r="H8" s="20"/>
      <c r="I8" s="20"/>
      <c r="J8" s="20"/>
      <c r="K8" s="20"/>
      <c r="L8" s="20"/>
      <c r="M8" s="20"/>
      <c r="N8" s="14"/>
      <c r="O8" s="397"/>
      <c r="P8" s="398"/>
      <c r="R8" s="125"/>
      <c r="S8" s="206"/>
      <c r="V8" s="109"/>
      <c r="W8" s="109"/>
      <c r="X8" s="109"/>
      <c r="Y8" s="109"/>
      <c r="Z8" s="109"/>
      <c r="AA8" s="109"/>
      <c r="AB8" s="109"/>
      <c r="AC8" s="109"/>
      <c r="AD8" s="109"/>
      <c r="AE8" s="109"/>
      <c r="AF8" s="109"/>
      <c r="AG8" s="109"/>
      <c r="AH8" s="109"/>
      <c r="AK8" s="90"/>
      <c r="AL8" s="109"/>
      <c r="AM8" s="109"/>
      <c r="AN8" s="109"/>
      <c r="AO8" s="109"/>
      <c r="AP8" s="109"/>
      <c r="AQ8" s="109"/>
      <c r="AR8" s="109"/>
      <c r="AS8" s="109"/>
      <c r="AT8" s="109"/>
      <c r="AU8" s="109"/>
      <c r="AV8" s="109"/>
      <c r="AW8" s="109"/>
      <c r="AX8" s="109"/>
      <c r="AY8" s="90"/>
    </row>
    <row r="9" spans="2:51" ht="14.25" customHeight="1" x14ac:dyDescent="0.35">
      <c r="B9" s="376">
        <v>4</v>
      </c>
      <c r="C9" s="399" t="s">
        <v>468</v>
      </c>
      <c r="D9" s="378" t="s">
        <v>469</v>
      </c>
      <c r="E9" s="379" t="s">
        <v>115</v>
      </c>
      <c r="F9" s="766">
        <v>3</v>
      </c>
      <c r="G9" s="380"/>
      <c r="H9" s="279"/>
      <c r="I9" s="280"/>
      <c r="J9" s="280"/>
      <c r="K9" s="280"/>
      <c r="L9" s="280"/>
      <c r="M9" s="280"/>
      <c r="N9" s="14"/>
      <c r="O9" s="400"/>
      <c r="P9" s="382" t="s">
        <v>470</v>
      </c>
      <c r="R9" s="125" t="str">
        <f t="shared" si="1"/>
        <v>Please complete all cells in row</v>
      </c>
      <c r="S9" s="125" t="e">
        <f t="shared" ref="S9:S10" si="3" xml:space="preserve"> IF( SUM(AL9:AX9) = 0, 0, P9 )</f>
        <v>#REF!</v>
      </c>
      <c r="V9" s="126">
        <v>1</v>
      </c>
      <c r="W9" s="126">
        <v>1</v>
      </c>
      <c r="X9" s="126">
        <v>1</v>
      </c>
      <c r="Y9" s="126">
        <v>1</v>
      </c>
      <c r="Z9" s="126">
        <v>1</v>
      </c>
      <c r="AA9" s="126">
        <v>1</v>
      </c>
      <c r="AB9" s="126">
        <v>1</v>
      </c>
      <c r="AC9" s="126">
        <v>1</v>
      </c>
      <c r="AD9" s="126">
        <v>1</v>
      </c>
      <c r="AE9" s="126">
        <v>1</v>
      </c>
      <c r="AF9" s="126">
        <v>1</v>
      </c>
      <c r="AG9" s="126">
        <v>1</v>
      </c>
      <c r="AH9" s="126">
        <v>1</v>
      </c>
      <c r="AK9" s="90"/>
      <c r="AL9" s="126">
        <f t="shared" ref="AL9:AQ9" si="4">IF(OR(H9&lt;1500,H9&gt;16000),1,0)</f>
        <v>1</v>
      </c>
      <c r="AM9" s="126">
        <f t="shared" si="4"/>
        <v>1</v>
      </c>
      <c r="AN9" s="126">
        <f t="shared" si="4"/>
        <v>1</v>
      </c>
      <c r="AO9" s="126">
        <f t="shared" si="4"/>
        <v>1</v>
      </c>
      <c r="AP9" s="126">
        <f t="shared" si="4"/>
        <v>1</v>
      </c>
      <c r="AQ9" s="126">
        <f t="shared" si="4"/>
        <v>1</v>
      </c>
      <c r="AR9" s="126" t="e">
        <f>IF(OR(#REF!&lt;1500,#REF!&gt;16000),1,0)</f>
        <v>#REF!</v>
      </c>
      <c r="AS9" s="126" t="e">
        <f>IF(OR(#REF!&lt;1500,#REF!&gt;16000),1,0)</f>
        <v>#REF!</v>
      </c>
      <c r="AT9" s="126" t="e">
        <f>IF(OR(#REF!&lt;1500,#REF!&gt;16000),1,0)</f>
        <v>#REF!</v>
      </c>
      <c r="AU9" s="126" t="e">
        <f>IF(OR(#REF!&lt;1500,#REF!&gt;16000),1,0)</f>
        <v>#REF!</v>
      </c>
      <c r="AV9" s="126" t="e">
        <f>IF(OR(#REF!&lt;1500,#REF!&gt;16000),1,0)</f>
        <v>#REF!</v>
      </c>
      <c r="AW9" s="126" t="e">
        <f>IF(OR(#REF!&lt;1500,#REF!&gt;16000),1,0)</f>
        <v>#REF!</v>
      </c>
      <c r="AX9" s="126" t="e">
        <f>IF(OR(#REF!&lt;1500,#REF!&gt;16000),1,0)</f>
        <v>#REF!</v>
      </c>
      <c r="AY9" s="90"/>
    </row>
    <row r="10" spans="2:51" ht="14.25" customHeight="1" thickBot="1" x14ac:dyDescent="0.4">
      <c r="B10" s="390">
        <v>5</v>
      </c>
      <c r="C10" s="391" t="s">
        <v>471</v>
      </c>
      <c r="D10" s="392" t="s">
        <v>472</v>
      </c>
      <c r="E10" s="393" t="s">
        <v>115</v>
      </c>
      <c r="F10" s="768">
        <v>3</v>
      </c>
      <c r="G10" s="394"/>
      <c r="H10" s="290"/>
      <c r="I10" s="291"/>
      <c r="J10" s="291"/>
      <c r="K10" s="291"/>
      <c r="L10" s="291"/>
      <c r="M10" s="291"/>
      <c r="N10" s="14"/>
      <c r="O10" s="395"/>
      <c r="P10" s="396" t="s">
        <v>473</v>
      </c>
      <c r="R10" s="125" t="str">
        <f t="shared" si="1"/>
        <v>Please complete all cells in row</v>
      </c>
      <c r="S10" s="125" t="e">
        <f t="shared" si="3"/>
        <v>#REF!</v>
      </c>
      <c r="V10" s="126">
        <v>1</v>
      </c>
      <c r="W10" s="126">
        <v>1</v>
      </c>
      <c r="X10" s="126">
        <v>1</v>
      </c>
      <c r="Y10" s="126">
        <v>1</v>
      </c>
      <c r="Z10" s="126">
        <v>1</v>
      </c>
      <c r="AA10" s="126">
        <v>1</v>
      </c>
      <c r="AB10" s="126">
        <v>1</v>
      </c>
      <c r="AC10" s="126">
        <v>1</v>
      </c>
      <c r="AD10" s="126">
        <v>1</v>
      </c>
      <c r="AE10" s="126">
        <v>1</v>
      </c>
      <c r="AF10" s="126">
        <v>1</v>
      </c>
      <c r="AG10" s="126">
        <v>1</v>
      </c>
      <c r="AH10" s="126">
        <v>1</v>
      </c>
      <c r="AK10" s="90"/>
      <c r="AL10" s="126">
        <f t="shared" ref="AL10:AQ10" si="5">IF(OR(H10&lt;40,H10&gt;600),1,0)</f>
        <v>1</v>
      </c>
      <c r="AM10" s="126">
        <f t="shared" si="5"/>
        <v>1</v>
      </c>
      <c r="AN10" s="126">
        <f t="shared" si="5"/>
        <v>1</v>
      </c>
      <c r="AO10" s="126">
        <f t="shared" si="5"/>
        <v>1</v>
      </c>
      <c r="AP10" s="126">
        <f t="shared" si="5"/>
        <v>1</v>
      </c>
      <c r="AQ10" s="126">
        <f t="shared" si="5"/>
        <v>1</v>
      </c>
      <c r="AR10" s="126" t="e">
        <f>IF(OR(#REF!&lt;40,#REF!&gt;600),1,0)</f>
        <v>#REF!</v>
      </c>
      <c r="AS10" s="126" t="e">
        <f>IF(OR(#REF!&lt;40,#REF!&gt;600),1,0)</f>
        <v>#REF!</v>
      </c>
      <c r="AT10" s="126" t="e">
        <f>IF(OR(#REF!&lt;40,#REF!&gt;600),1,0)</f>
        <v>#REF!</v>
      </c>
      <c r="AU10" s="126" t="e">
        <f>IF(OR(#REF!&lt;40,#REF!&gt;600),1,0)</f>
        <v>#REF!</v>
      </c>
      <c r="AV10" s="126" t="e">
        <f>IF(OR(#REF!&lt;40,#REF!&gt;600),1,0)</f>
        <v>#REF!</v>
      </c>
      <c r="AW10" s="126" t="e">
        <f>IF(OR(#REF!&lt;40,#REF!&gt;600),1,0)</f>
        <v>#REF!</v>
      </c>
      <c r="AX10" s="126" t="e">
        <f>IF(OR(#REF!&lt;40,#REF!&gt;600),1,0)</f>
        <v>#REF!</v>
      </c>
      <c r="AY10" s="90"/>
    </row>
    <row r="11" spans="2:51" ht="14.25" customHeight="1" x14ac:dyDescent="0.35">
      <c r="B11" s="401"/>
      <c r="C11" s="402"/>
      <c r="D11" s="403"/>
      <c r="E11" s="404"/>
      <c r="F11" s="404"/>
      <c r="G11" s="299"/>
      <c r="H11" s="405"/>
      <c r="I11" s="405"/>
      <c r="J11" s="405"/>
      <c r="K11" s="405"/>
      <c r="L11" s="405"/>
      <c r="M11" s="406"/>
      <c r="N11" s="406"/>
      <c r="O11" s="406"/>
      <c r="P11" s="406"/>
      <c r="Q11" s="406"/>
      <c r="R11" s="125"/>
      <c r="S11" s="206"/>
      <c r="V11" s="109"/>
      <c r="W11" s="109"/>
      <c r="X11" s="109"/>
      <c r="Y11" s="109"/>
      <c r="Z11" s="109"/>
      <c r="AA11" s="109"/>
      <c r="AB11" s="109"/>
      <c r="AC11" s="109"/>
      <c r="AD11" s="109"/>
      <c r="AE11" s="109"/>
      <c r="AF11" s="109"/>
      <c r="AG11" s="109"/>
      <c r="AH11" s="109"/>
    </row>
    <row r="12" spans="2:51" ht="14.25" customHeight="1" x14ac:dyDescent="0.35">
      <c r="B12" s="157" t="s">
        <v>85</v>
      </c>
      <c r="C12" s="157"/>
      <c r="D12" s="363"/>
      <c r="E12" s="298"/>
      <c r="F12" s="298"/>
      <c r="G12" s="299"/>
      <c r="H12" s="299"/>
      <c r="I12" s="299"/>
      <c r="J12" s="300"/>
      <c r="K12" s="300"/>
      <c r="L12" s="300"/>
      <c r="M12" s="300"/>
      <c r="N12" s="191"/>
      <c r="O12" s="191"/>
      <c r="P12" s="191"/>
      <c r="Q12" s="191"/>
      <c r="R12" s="125"/>
      <c r="S12" s="206"/>
      <c r="V12" s="109"/>
      <c r="W12" s="109"/>
      <c r="X12" s="109"/>
      <c r="Y12" s="109"/>
      <c r="Z12" s="109"/>
      <c r="AA12" s="109"/>
      <c r="AB12" s="109"/>
      <c r="AC12" s="109"/>
      <c r="AD12" s="109"/>
      <c r="AE12" s="109"/>
      <c r="AF12" s="109"/>
      <c r="AG12" s="109"/>
      <c r="AH12" s="109"/>
      <c r="AL12" s="301" t="e">
        <f>SUM(AL5:AX10)</f>
        <v>#REF!</v>
      </c>
    </row>
    <row r="13" spans="2:51" ht="14.25" customHeight="1" x14ac:dyDescent="0.35">
      <c r="B13" s="162"/>
      <c r="C13" s="163" t="s">
        <v>86</v>
      </c>
      <c r="D13" s="363"/>
      <c r="E13" s="298"/>
      <c r="F13" s="298"/>
      <c r="G13" s="299"/>
      <c r="H13" s="299"/>
      <c r="I13" s="299"/>
      <c r="J13" s="300"/>
      <c r="K13" s="300"/>
      <c r="L13" s="300"/>
      <c r="M13" s="300"/>
      <c r="N13" s="191"/>
      <c r="O13" s="191"/>
      <c r="P13" s="191"/>
      <c r="Q13" s="191"/>
      <c r="R13" s="125"/>
      <c r="S13" s="206"/>
      <c r="V13" s="109"/>
      <c r="W13" s="109"/>
      <c r="X13" s="109"/>
      <c r="Y13" s="109"/>
      <c r="Z13" s="109"/>
      <c r="AA13" s="109"/>
      <c r="AB13" s="109"/>
      <c r="AC13" s="109"/>
      <c r="AD13" s="109"/>
      <c r="AE13" s="109"/>
      <c r="AF13" s="109"/>
      <c r="AG13" s="109"/>
      <c r="AH13" s="109"/>
    </row>
    <row r="14" spans="2:51" ht="14.25" customHeight="1" x14ac:dyDescent="0.5">
      <c r="B14" s="165"/>
      <c r="C14" s="163" t="s">
        <v>87</v>
      </c>
      <c r="D14" s="302"/>
      <c r="E14" s="303"/>
      <c r="F14" s="303"/>
      <c r="G14" s="303"/>
      <c r="H14" s="304"/>
      <c r="I14" s="304"/>
      <c r="J14" s="304"/>
      <c r="K14" s="304"/>
      <c r="L14" s="304"/>
      <c r="M14" s="304"/>
      <c r="N14" s="304"/>
      <c r="O14" s="304"/>
      <c r="P14" s="304"/>
      <c r="Q14" s="304"/>
      <c r="R14" s="125"/>
      <c r="S14" s="206"/>
      <c r="V14" s="109"/>
      <c r="W14" s="109"/>
      <c r="X14" s="109"/>
      <c r="Y14" s="109"/>
      <c r="Z14" s="109"/>
      <c r="AA14" s="109"/>
      <c r="AB14" s="109"/>
      <c r="AC14" s="109"/>
      <c r="AD14" s="109"/>
      <c r="AE14" s="109"/>
      <c r="AF14" s="109"/>
      <c r="AG14" s="109"/>
      <c r="AH14" s="109"/>
    </row>
    <row r="15" spans="2:51" ht="14.25" customHeight="1" x14ac:dyDescent="0.35">
      <c r="B15" s="166"/>
      <c r="C15" s="163" t="s">
        <v>88</v>
      </c>
      <c r="D15" s="305"/>
      <c r="E15" s="303"/>
      <c r="F15" s="303"/>
      <c r="G15" s="303"/>
      <c r="H15" s="304"/>
      <c r="I15" s="304"/>
      <c r="J15" s="304"/>
      <c r="K15" s="304"/>
      <c r="L15" s="304"/>
      <c r="M15" s="304"/>
      <c r="N15" s="304"/>
      <c r="O15" s="304"/>
      <c r="P15" s="304"/>
      <c r="Q15" s="304"/>
      <c r="R15" s="125"/>
      <c r="S15" s="206"/>
      <c r="V15" s="109"/>
      <c r="W15" s="109"/>
      <c r="X15" s="109"/>
      <c r="Y15" s="109"/>
      <c r="Z15" s="109"/>
      <c r="AA15" s="109"/>
      <c r="AB15" s="109"/>
      <c r="AC15" s="109"/>
      <c r="AD15" s="109"/>
      <c r="AE15" s="109"/>
      <c r="AF15" s="109"/>
      <c r="AG15" s="109"/>
      <c r="AH15" s="109"/>
    </row>
    <row r="16" spans="2:51" ht="14.25" customHeight="1" x14ac:dyDescent="0.5">
      <c r="B16" s="167"/>
      <c r="C16" s="163" t="s">
        <v>89</v>
      </c>
      <c r="D16" s="302"/>
      <c r="E16" s="303"/>
      <c r="F16" s="303"/>
      <c r="G16" s="303"/>
      <c r="H16" s="304"/>
      <c r="I16" s="304"/>
      <c r="J16" s="304"/>
      <c r="K16" s="304"/>
      <c r="L16" s="304"/>
      <c r="M16" s="304"/>
      <c r="N16" s="304"/>
      <c r="O16" s="304"/>
      <c r="P16" s="304"/>
      <c r="Q16" s="304"/>
      <c r="R16" s="125"/>
      <c r="S16" s="206"/>
      <c r="V16" s="109"/>
      <c r="W16" s="109"/>
      <c r="X16" s="109"/>
      <c r="Y16" s="109"/>
      <c r="Z16" s="109"/>
      <c r="AA16" s="109"/>
      <c r="AB16" s="109"/>
      <c r="AC16" s="109"/>
      <c r="AD16" s="109"/>
      <c r="AE16" s="109"/>
      <c r="AF16" s="109"/>
      <c r="AG16" s="109"/>
      <c r="AH16" s="109"/>
    </row>
    <row r="17" spans="2:35" ht="14.25" customHeight="1" thickBot="1" x14ac:dyDescent="0.4">
      <c r="B17" s="306"/>
      <c r="C17" s="307"/>
      <c r="D17" s="307"/>
      <c r="E17" s="306"/>
      <c r="F17" s="306"/>
      <c r="G17" s="306"/>
      <c r="H17" s="306"/>
      <c r="I17" s="306"/>
      <c r="J17" s="306"/>
      <c r="K17" s="306"/>
      <c r="L17" s="306"/>
      <c r="M17" s="306"/>
      <c r="N17" s="306"/>
      <c r="O17" s="306"/>
      <c r="P17" s="306"/>
      <c r="Q17" s="306"/>
      <c r="R17" s="125"/>
      <c r="S17" s="206"/>
      <c r="V17" s="109"/>
      <c r="W17" s="109"/>
      <c r="X17" s="109"/>
      <c r="Y17" s="109"/>
      <c r="Z17" s="109"/>
      <c r="AA17" s="109"/>
      <c r="AB17" s="109"/>
      <c r="AC17" s="109"/>
      <c r="AD17" s="109"/>
      <c r="AE17" s="109"/>
      <c r="AF17" s="109"/>
      <c r="AG17" s="109"/>
      <c r="AH17" s="109"/>
      <c r="AI17" s="266"/>
    </row>
    <row r="18" spans="2:35" ht="17" thickBot="1" x14ac:dyDescent="0.4">
      <c r="B18" s="799" t="s">
        <v>1045</v>
      </c>
      <c r="C18" s="800"/>
      <c r="D18" s="800"/>
      <c r="E18" s="800"/>
      <c r="F18" s="800"/>
      <c r="G18" s="800"/>
      <c r="H18" s="800"/>
      <c r="I18" s="800"/>
      <c r="J18" s="800"/>
      <c r="K18" s="800"/>
      <c r="L18" s="800"/>
      <c r="M18" s="800"/>
      <c r="N18" s="801"/>
      <c r="O18" s="408"/>
      <c r="P18" s="408"/>
      <c r="Q18" s="408"/>
      <c r="R18" s="125"/>
      <c r="S18" s="206"/>
      <c r="V18" s="109"/>
      <c r="W18" s="109"/>
      <c r="X18" s="109"/>
      <c r="Y18" s="109"/>
      <c r="Z18" s="109"/>
      <c r="AA18" s="109"/>
      <c r="AB18" s="109"/>
      <c r="AC18" s="109"/>
      <c r="AD18" s="109"/>
      <c r="AE18" s="109"/>
      <c r="AF18" s="109"/>
      <c r="AG18" s="109"/>
      <c r="AH18" s="109"/>
      <c r="AI18" s="266"/>
    </row>
    <row r="19" spans="2:35" ht="14.25" customHeight="1" thickBot="1" x14ac:dyDescent="0.4">
      <c r="B19" s="170"/>
      <c r="C19" s="171"/>
      <c r="D19" s="171"/>
      <c r="E19" s="170"/>
      <c r="F19" s="170"/>
      <c r="G19" s="170"/>
      <c r="H19" s="170"/>
      <c r="I19" s="170"/>
      <c r="J19" s="170"/>
      <c r="K19" s="306"/>
      <c r="L19" s="170"/>
      <c r="M19" s="170"/>
      <c r="N19" s="306"/>
      <c r="O19" s="306"/>
      <c r="P19" s="306"/>
      <c r="Q19" s="306"/>
      <c r="R19" s="125"/>
      <c r="S19" s="206"/>
      <c r="V19" s="109"/>
      <c r="W19" s="109"/>
      <c r="X19" s="109"/>
      <c r="Y19" s="109"/>
      <c r="Z19" s="109"/>
      <c r="AA19" s="109"/>
      <c r="AB19" s="109"/>
      <c r="AC19" s="109"/>
      <c r="AD19" s="109"/>
      <c r="AE19" s="109"/>
      <c r="AF19" s="109"/>
      <c r="AG19" s="109"/>
      <c r="AH19" s="109"/>
      <c r="AI19" s="266"/>
    </row>
    <row r="20" spans="2:35" ht="90" customHeight="1" thickBot="1" x14ac:dyDescent="0.4">
      <c r="B20" s="818" t="s">
        <v>1060</v>
      </c>
      <c r="C20" s="819"/>
      <c r="D20" s="819"/>
      <c r="E20" s="819"/>
      <c r="F20" s="819"/>
      <c r="G20" s="819"/>
      <c r="H20" s="819"/>
      <c r="I20" s="819"/>
      <c r="J20" s="819"/>
      <c r="K20" s="819"/>
      <c r="L20" s="819"/>
      <c r="M20" s="819"/>
      <c r="N20" s="820"/>
      <c r="O20" s="409"/>
      <c r="P20" s="409"/>
      <c r="Q20" s="409"/>
      <c r="R20" s="125"/>
      <c r="S20" s="206"/>
      <c r="V20" s="109"/>
      <c r="W20" s="109"/>
      <c r="X20" s="109"/>
      <c r="Y20" s="109"/>
      <c r="Z20" s="109"/>
      <c r="AA20" s="109"/>
      <c r="AB20" s="109"/>
      <c r="AC20" s="109"/>
      <c r="AD20" s="109"/>
      <c r="AE20" s="109"/>
      <c r="AF20" s="109"/>
      <c r="AG20" s="109"/>
      <c r="AH20" s="109"/>
    </row>
    <row r="21" spans="2:35" ht="14.25" customHeight="1" thickBot="1" x14ac:dyDescent="0.55000000000000004">
      <c r="B21" s="410"/>
      <c r="C21" s="411"/>
      <c r="D21" s="412"/>
      <c r="E21" s="304"/>
      <c r="F21" s="304"/>
      <c r="G21" s="304"/>
      <c r="H21" s="304"/>
      <c r="I21" s="304"/>
      <c r="J21" s="304"/>
      <c r="K21" s="304"/>
      <c r="L21" s="304"/>
      <c r="M21" s="304"/>
      <c r="N21" s="304"/>
      <c r="O21" s="304"/>
      <c r="P21" s="304"/>
      <c r="Q21" s="304"/>
      <c r="R21" s="125"/>
      <c r="S21" s="206"/>
      <c r="V21" s="109"/>
      <c r="W21" s="109"/>
      <c r="X21" s="109"/>
      <c r="Y21" s="109"/>
      <c r="Z21" s="109"/>
      <c r="AA21" s="109"/>
      <c r="AB21" s="109"/>
      <c r="AC21" s="109"/>
      <c r="AD21" s="109"/>
      <c r="AE21" s="109"/>
      <c r="AF21" s="109"/>
      <c r="AG21" s="109"/>
      <c r="AH21" s="109"/>
    </row>
    <row r="22" spans="2:35" ht="15" customHeight="1" x14ac:dyDescent="0.35">
      <c r="B22" s="174" t="s">
        <v>90</v>
      </c>
      <c r="C22" s="901" t="s">
        <v>91</v>
      </c>
      <c r="D22" s="902"/>
      <c r="E22" s="902"/>
      <c r="F22" s="902"/>
      <c r="G22" s="902"/>
      <c r="H22" s="902"/>
      <c r="I22" s="902"/>
      <c r="J22" s="902"/>
      <c r="K22" s="902"/>
      <c r="L22" s="902"/>
      <c r="M22" s="902"/>
      <c r="N22" s="903"/>
      <c r="O22" s="413"/>
      <c r="P22" s="413"/>
      <c r="Q22" s="413"/>
      <c r="R22" s="125"/>
      <c r="S22" s="206"/>
      <c r="V22" s="109"/>
      <c r="W22" s="109"/>
      <c r="X22" s="109"/>
      <c r="Y22" s="109"/>
      <c r="Z22" s="109"/>
      <c r="AA22" s="109"/>
      <c r="AB22" s="109"/>
      <c r="AC22" s="109"/>
      <c r="AD22" s="109"/>
      <c r="AE22" s="109"/>
      <c r="AF22" s="109"/>
      <c r="AG22" s="109"/>
      <c r="AH22" s="109"/>
    </row>
    <row r="23" spans="2:35" ht="15" customHeight="1" x14ac:dyDescent="0.35">
      <c r="B23" s="367">
        <v>1</v>
      </c>
      <c r="C23" s="815" t="s">
        <v>474</v>
      </c>
      <c r="D23" s="816"/>
      <c r="E23" s="816"/>
      <c r="F23" s="816"/>
      <c r="G23" s="816"/>
      <c r="H23" s="816"/>
      <c r="I23" s="816"/>
      <c r="J23" s="816"/>
      <c r="K23" s="816"/>
      <c r="L23" s="816"/>
      <c r="M23" s="816" t="s">
        <v>475</v>
      </c>
      <c r="N23" s="817"/>
      <c r="O23" s="414"/>
      <c r="P23" s="414"/>
      <c r="Q23" s="414"/>
      <c r="R23" s="125"/>
      <c r="S23" s="206"/>
      <c r="V23" s="109"/>
      <c r="W23" s="109"/>
      <c r="X23" s="109"/>
      <c r="Y23" s="109"/>
      <c r="Z23" s="109"/>
      <c r="AA23" s="109"/>
      <c r="AB23" s="109"/>
      <c r="AC23" s="109"/>
      <c r="AD23" s="109"/>
      <c r="AE23" s="109"/>
      <c r="AF23" s="109"/>
      <c r="AG23" s="109"/>
      <c r="AH23" s="109"/>
    </row>
    <row r="24" spans="2:35" ht="15" customHeight="1" x14ac:dyDescent="0.35">
      <c r="B24" s="368">
        <v>2</v>
      </c>
      <c r="C24" s="815" t="s">
        <v>476</v>
      </c>
      <c r="D24" s="816"/>
      <c r="E24" s="816"/>
      <c r="F24" s="816"/>
      <c r="G24" s="816"/>
      <c r="H24" s="816"/>
      <c r="I24" s="816"/>
      <c r="J24" s="816"/>
      <c r="K24" s="816"/>
      <c r="L24" s="816"/>
      <c r="M24" s="816" t="s">
        <v>477</v>
      </c>
      <c r="N24" s="817"/>
      <c r="O24" s="414"/>
      <c r="P24" s="414"/>
      <c r="Q24" s="414"/>
      <c r="R24" s="125"/>
      <c r="S24" s="206"/>
      <c r="V24" s="109"/>
      <c r="W24" s="109"/>
      <c r="X24" s="109"/>
      <c r="Y24" s="109"/>
      <c r="Z24" s="109"/>
      <c r="AA24" s="109"/>
      <c r="AB24" s="109"/>
      <c r="AC24" s="109"/>
      <c r="AD24" s="109"/>
      <c r="AE24" s="109"/>
      <c r="AF24" s="109"/>
      <c r="AG24" s="109"/>
      <c r="AH24" s="109"/>
      <c r="AI24" s="266"/>
    </row>
    <row r="25" spans="2:35" ht="15" customHeight="1" x14ac:dyDescent="0.35">
      <c r="B25" s="368">
        <v>3</v>
      </c>
      <c r="C25" s="815" t="s">
        <v>1120</v>
      </c>
      <c r="D25" s="816"/>
      <c r="E25" s="816"/>
      <c r="F25" s="816"/>
      <c r="G25" s="816"/>
      <c r="H25" s="816"/>
      <c r="I25" s="816"/>
      <c r="J25" s="816"/>
      <c r="K25" s="816"/>
      <c r="L25" s="816"/>
      <c r="M25" s="816" t="s">
        <v>478</v>
      </c>
      <c r="N25" s="817"/>
      <c r="O25" s="414"/>
      <c r="P25" s="414"/>
      <c r="Q25" s="414"/>
      <c r="R25" s="125"/>
      <c r="S25" s="206"/>
      <c r="V25" s="109"/>
      <c r="W25" s="109"/>
      <c r="X25" s="109"/>
      <c r="Y25" s="109"/>
      <c r="Z25" s="109"/>
      <c r="AA25" s="109"/>
      <c r="AB25" s="109"/>
      <c r="AC25" s="109"/>
      <c r="AD25" s="109"/>
      <c r="AE25" s="109"/>
      <c r="AF25" s="109"/>
      <c r="AG25" s="109"/>
      <c r="AH25" s="109"/>
      <c r="AI25" s="269"/>
    </row>
    <row r="26" spans="2:35" ht="15" customHeight="1" x14ac:dyDescent="0.35">
      <c r="B26" s="369">
        <v>4</v>
      </c>
      <c r="C26" s="907" t="s">
        <v>479</v>
      </c>
      <c r="D26" s="908"/>
      <c r="E26" s="908"/>
      <c r="F26" s="908"/>
      <c r="G26" s="908"/>
      <c r="H26" s="908"/>
      <c r="I26" s="908"/>
      <c r="J26" s="908"/>
      <c r="K26" s="908"/>
      <c r="L26" s="908"/>
      <c r="M26" s="908" t="s">
        <v>479</v>
      </c>
      <c r="N26" s="909"/>
      <c r="O26" s="414"/>
      <c r="P26" s="414"/>
      <c r="Q26" s="414"/>
      <c r="R26" s="125"/>
      <c r="S26" s="206"/>
      <c r="V26" s="109"/>
      <c r="W26" s="109"/>
      <c r="X26" s="109"/>
      <c r="Y26" s="109"/>
      <c r="Z26" s="109"/>
      <c r="AA26" s="109"/>
      <c r="AB26" s="109"/>
      <c r="AC26" s="109"/>
      <c r="AD26" s="109"/>
      <c r="AE26" s="109"/>
      <c r="AF26" s="109"/>
      <c r="AG26" s="109"/>
      <c r="AH26" s="109"/>
      <c r="AI26" s="269"/>
    </row>
    <row r="27" spans="2:35" ht="15" customHeight="1" thickBot="1" x14ac:dyDescent="0.4">
      <c r="B27" s="415">
        <v>5</v>
      </c>
      <c r="C27" s="904" t="s">
        <v>480</v>
      </c>
      <c r="D27" s="905"/>
      <c r="E27" s="905"/>
      <c r="F27" s="905"/>
      <c r="G27" s="905"/>
      <c r="H27" s="905"/>
      <c r="I27" s="905"/>
      <c r="J27" s="905"/>
      <c r="K27" s="905"/>
      <c r="L27" s="905"/>
      <c r="M27" s="905"/>
      <c r="N27" s="906"/>
      <c r="O27" s="1"/>
      <c r="P27" s="1"/>
      <c r="Q27" s="1"/>
      <c r="R27" s="125"/>
      <c r="S27" s="206"/>
      <c r="V27" s="109"/>
      <c r="W27" s="109"/>
      <c r="X27" s="109"/>
      <c r="Y27" s="109"/>
      <c r="Z27" s="109"/>
      <c r="AA27" s="109"/>
      <c r="AB27" s="109"/>
      <c r="AC27" s="109"/>
      <c r="AD27" s="109"/>
      <c r="AE27" s="109"/>
      <c r="AF27" s="109"/>
      <c r="AG27" s="109"/>
      <c r="AH27" s="109"/>
      <c r="AI27" s="269"/>
    </row>
    <row r="28" spans="2:35" x14ac:dyDescent="0.35"/>
    <row r="29" spans="2:35" x14ac:dyDescent="0.35"/>
    <row r="30" spans="2:35" x14ac:dyDescent="0.35"/>
    <row r="31" spans="2:35" x14ac:dyDescent="0.35"/>
    <row r="32" spans="2:35" x14ac:dyDescent="0.35"/>
    <row r="33" x14ac:dyDescent="0.35"/>
    <row r="34" x14ac:dyDescent="0.35"/>
    <row r="35" x14ac:dyDescent="0.35"/>
    <row r="36" x14ac:dyDescent="0.35"/>
    <row r="37" x14ac:dyDescent="0.35"/>
    <row r="38" x14ac:dyDescent="0.35"/>
    <row r="39" x14ac:dyDescent="0.35"/>
    <row r="40" x14ac:dyDescent="0.35"/>
    <row r="41" x14ac:dyDescent="0.35"/>
    <row r="42" x14ac:dyDescent="0.35"/>
  </sheetData>
  <mergeCells count="12">
    <mergeCell ref="C27:N27"/>
    <mergeCell ref="C25:N25"/>
    <mergeCell ref="C26:N26"/>
    <mergeCell ref="O1:R1"/>
    <mergeCell ref="B3:C3"/>
    <mergeCell ref="C23:N23"/>
    <mergeCell ref="C24:N24"/>
    <mergeCell ref="V3:AH3"/>
    <mergeCell ref="AL3:AX3"/>
    <mergeCell ref="B18:N18"/>
    <mergeCell ref="B20:N20"/>
    <mergeCell ref="C22:N22"/>
  </mergeCells>
  <conditionalFormatting sqref="R4:S12 R18:S27">
    <cfRule type="cellIs" dxfId="94" priority="9" operator="equal">
      <formula>0</formula>
    </cfRule>
  </conditionalFormatting>
  <conditionalFormatting sqref="R13:S17">
    <cfRule type="cellIs" dxfId="93" priority="8" operator="equal">
      <formula>0</formula>
    </cfRule>
  </conditionalFormatting>
  <dataValidations count="5">
    <dataValidation type="decimal" errorStyle="warning" operator="lessThanOrEqual" allowBlank="1" showErrorMessage="1" error="Unexpectedly high value. Please check" sqref="H6:M6" xr:uid="{00000000-0002-0000-0900-000000000000}">
      <formula1>2500</formula1>
    </dataValidation>
    <dataValidation type="decimal" errorStyle="warning" allowBlank="1" showInputMessage="1" showErrorMessage="1" error="Out of expected range. Please check" sqref="H5:M5" xr:uid="{00000000-0002-0000-0900-000001000000}">
      <formula1>4000</formula1>
      <formula2>60000</formula2>
    </dataValidation>
    <dataValidation type="decimal" errorStyle="warning" allowBlank="1" showInputMessage="1" showErrorMessage="1" error="Out of expected range. Please check" sqref="H9:M9" xr:uid="{00000000-0002-0000-0900-000002000000}">
      <formula1>1500</formula1>
      <formula2>16000</formula2>
    </dataValidation>
    <dataValidation type="decimal" errorStyle="warning" allowBlank="1" showInputMessage="1" showErrorMessage="1" error="Out of expected range. Please check" sqref="H10:M10 H7:M7" xr:uid="{00000000-0002-0000-0900-000003000000}">
      <formula1>40</formula1>
      <formula2>600</formula2>
    </dataValidation>
    <dataValidation type="list" allowBlank="1" showInputMessage="1" showErrorMessage="1" sqref="G9:G10 G6:G7 G5" xr:uid="{5D24F0A4-4B64-412E-A004-BD26A59E0FAA}">
      <formula1>"A1,A2,A3,A4,AX,B2,B3,B4,BX,C2,C3,C4,C5,CX,D3,D4,D5,D6,DX"</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6" id="{59C3E71C-2BE4-44C2-8ED0-68840A7B778E}">
            <xm:f>'https://cepalondon.sharepoint.com/projectslive/PT835_NIAUR_PC21_Efficiency_Advice/Shared Documents/Supporting Information/[20180518-PR19-Business-plan-data-tables.xlsx]Validation flags'!#REF!=1</xm:f>
            <x14:dxf>
              <fill>
                <patternFill>
                  <bgColor rgb="FFE0DCD8"/>
                </patternFill>
              </fill>
            </x14:dxf>
          </x14:cfRule>
          <xm:sqref>H5:M6</xm:sqref>
        </x14:conditionalFormatting>
        <x14:conditionalFormatting xmlns:xm="http://schemas.microsoft.com/office/excel/2006/main">
          <x14:cfRule type="expression" priority="3" id="{D9FF2C30-1A7C-4646-B486-A6BD45B1E655}">
            <xm:f>'https://cepalondon.sharepoint.com/projectslive/PT835_NIAUR_PC21_Efficiency_Advice/Shared Documents/Supporting Information/[20180518-PR19-Business-plan-data-tables.xlsx]Validation flags'!#REF!=1</xm:f>
            <x14:dxf>
              <fill>
                <patternFill>
                  <bgColor rgb="FFE0DCD8"/>
                </patternFill>
              </fill>
            </x14:dxf>
          </x14:cfRule>
          <xm:sqref>H9:M10</xm:sqref>
        </x14:conditionalFormatting>
        <x14:conditionalFormatting xmlns:xm="http://schemas.microsoft.com/office/excel/2006/main">
          <x14:cfRule type="expression" priority="1" id="{B9BB7270-3C92-471D-8AB8-36252FB39CF9}">
            <xm:f>'https://cepalondon.sharepoint.com/projectslive/PT835_NIAUR_PC21_Efficiency_Advice/Shared Documents/Supporting Information/[20180518-PR19-Business-plan-data-tables.xlsx]Validation flags'!#REF!=1</xm:f>
            <x14:dxf>
              <fill>
                <patternFill>
                  <bgColor rgb="FFE0DCD8"/>
                </patternFill>
              </fill>
            </x14:dxf>
          </x14:cfRule>
          <xm:sqref>H7:M7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tabColor theme="5" tint="0.79998168889431442"/>
  </sheetPr>
  <dimension ref="A1:AR61"/>
  <sheetViews>
    <sheetView zoomScale="70" zoomScaleNormal="70" workbookViewId="0">
      <selection activeCell="G5" sqref="G5"/>
    </sheetView>
  </sheetViews>
  <sheetFormatPr defaultColWidth="0" defaultRowHeight="16.5" zeroHeight="1" x14ac:dyDescent="0.35"/>
  <cols>
    <col min="1" max="1" width="1.6328125" style="189" customWidth="1"/>
    <col min="2" max="2" width="5" style="189" customWidth="1"/>
    <col min="3" max="3" width="65" style="189" customWidth="1"/>
    <col min="4" max="4" width="16" style="189" customWidth="1"/>
    <col min="5" max="6" width="6.08984375" style="189" customWidth="1"/>
    <col min="7" max="7" width="15" style="189" bestFit="1" customWidth="1"/>
    <col min="8" max="8" width="10.54296875" style="189" bestFit="1" customWidth="1"/>
    <col min="9" max="13" width="10.453125" style="189" customWidth="1"/>
    <col min="14" max="14" width="2.90625" style="189" customWidth="1"/>
    <col min="15" max="15" width="35.453125" style="189" customWidth="1"/>
    <col min="16" max="16" width="80.453125" style="189" bestFit="1" customWidth="1"/>
    <col min="17" max="17" width="2.90625" style="189" customWidth="1"/>
    <col min="18" max="18" width="23.54296875" style="89" customWidth="1"/>
    <col min="19" max="19" width="44.453125" style="89" customWidth="1"/>
    <col min="20" max="20" width="3.36328125" style="89" customWidth="1"/>
    <col min="21" max="21" width="2.90625" style="90" hidden="1" customWidth="1"/>
    <col min="22" max="29" width="8.90625" style="91" hidden="1" customWidth="1"/>
    <col min="30" max="30" width="1.6328125" style="90" hidden="1" customWidth="1"/>
    <col min="31" max="31" width="6" style="189" hidden="1" customWidth="1"/>
    <col min="32" max="32" width="3.90625" style="189" hidden="1" customWidth="1"/>
    <col min="33" max="33" width="16.453125" style="189" hidden="1" customWidth="1"/>
    <col min="34" max="34" width="16" style="189" hidden="1" customWidth="1"/>
    <col min="35" max="35" width="15.36328125" style="189" hidden="1" customWidth="1"/>
    <col min="36" max="36" width="15.90625" style="189" hidden="1" customWidth="1"/>
    <col min="37" max="37" width="16" style="189" hidden="1" customWidth="1"/>
    <col min="38" max="38" width="15.90625" style="189" hidden="1" customWidth="1"/>
    <col min="39" max="39" width="16.453125" style="189" hidden="1" customWidth="1"/>
    <col min="40" max="40" width="16" style="189" hidden="1" customWidth="1"/>
    <col min="41" max="41" width="4" style="189" hidden="1" customWidth="1"/>
    <col min="42" max="42" width="16.453125" style="189" hidden="1" customWidth="1"/>
    <col min="43" max="43" width="16" style="189" hidden="1" customWidth="1"/>
    <col min="44" max="44" width="4" style="189" hidden="1" customWidth="1"/>
    <col min="45" max="16384" width="10.453125" style="189" hidden="1"/>
  </cols>
  <sheetData>
    <row r="1" spans="2:41" ht="22.5" x14ac:dyDescent="0.35">
      <c r="B1" s="331" t="s">
        <v>1043</v>
      </c>
      <c r="C1" s="331"/>
      <c r="D1" s="331"/>
      <c r="E1" s="332"/>
      <c r="F1" s="332"/>
      <c r="G1" s="183"/>
      <c r="H1" s="185"/>
      <c r="I1" s="185"/>
      <c r="J1" s="185"/>
      <c r="K1" s="185"/>
      <c r="L1" s="185"/>
      <c r="M1" s="185"/>
      <c r="N1" s="333"/>
      <c r="O1" s="794" t="s">
        <v>3</v>
      </c>
      <c r="P1" s="794"/>
      <c r="Q1" s="794"/>
      <c r="R1" s="794"/>
      <c r="S1" s="188"/>
      <c r="V1" s="92"/>
      <c r="W1" s="92"/>
      <c r="X1" s="92"/>
      <c r="Y1" s="92"/>
      <c r="Z1" s="92"/>
      <c r="AA1" s="92"/>
      <c r="AB1" s="92"/>
      <c r="AC1" s="92"/>
      <c r="AF1" s="90"/>
      <c r="AG1" s="92"/>
      <c r="AH1" s="92"/>
      <c r="AI1" s="92"/>
      <c r="AJ1" s="92"/>
      <c r="AK1" s="92"/>
      <c r="AL1" s="92"/>
      <c r="AM1" s="92"/>
      <c r="AN1" s="92"/>
      <c r="AO1" s="90"/>
    </row>
    <row r="2" spans="2:41" ht="15" customHeight="1" thickBot="1" x14ac:dyDescent="0.4">
      <c r="B2" s="14"/>
      <c r="C2" s="14"/>
      <c r="D2" s="14"/>
      <c r="E2" s="22"/>
      <c r="F2" s="22"/>
      <c r="G2" s="14"/>
      <c r="H2" s="14"/>
      <c r="I2" s="14"/>
      <c r="J2" s="14"/>
      <c r="K2" s="14"/>
      <c r="L2" s="14"/>
      <c r="M2" s="14"/>
      <c r="N2" s="14"/>
      <c r="O2" s="14"/>
      <c r="P2" s="14"/>
      <c r="V2" s="883" t="s">
        <v>5</v>
      </c>
      <c r="W2" s="883"/>
      <c r="X2" s="883"/>
      <c r="Y2" s="883"/>
      <c r="Z2" s="883"/>
      <c r="AA2" s="883"/>
      <c r="AB2" s="883"/>
      <c r="AC2" s="883"/>
      <c r="AF2" s="90"/>
      <c r="AG2" s="883" t="s">
        <v>140</v>
      </c>
      <c r="AH2" s="883"/>
      <c r="AI2" s="883"/>
      <c r="AJ2" s="883"/>
      <c r="AK2" s="883"/>
      <c r="AL2" s="883"/>
      <c r="AM2" s="883"/>
      <c r="AN2" s="883"/>
      <c r="AO2" s="90"/>
    </row>
    <row r="3" spans="2:41" ht="17" thickBot="1" x14ac:dyDescent="0.4">
      <c r="B3" s="910" t="s">
        <v>7</v>
      </c>
      <c r="C3" s="911"/>
      <c r="D3" s="193" t="s">
        <v>8</v>
      </c>
      <c r="E3" s="194" t="s">
        <v>139</v>
      </c>
      <c r="F3" s="334" t="s">
        <v>10</v>
      </c>
      <c r="G3" s="334" t="s">
        <v>1193</v>
      </c>
      <c r="H3" s="335" t="s">
        <v>199</v>
      </c>
      <c r="I3" s="276" t="s">
        <v>200</v>
      </c>
      <c r="J3" s="276" t="s">
        <v>201</v>
      </c>
      <c r="K3" s="276" t="s">
        <v>202</v>
      </c>
      <c r="L3" s="276" t="s">
        <v>203</v>
      </c>
      <c r="M3" s="276" t="s">
        <v>113</v>
      </c>
      <c r="N3" s="14"/>
      <c r="O3" s="101" t="s">
        <v>12</v>
      </c>
      <c r="P3" s="102" t="s">
        <v>13</v>
      </c>
      <c r="R3" s="336" t="s">
        <v>14</v>
      </c>
      <c r="S3" s="336" t="s">
        <v>6</v>
      </c>
      <c r="V3" s="108" t="s">
        <v>16</v>
      </c>
      <c r="W3" s="109"/>
      <c r="X3" s="109"/>
      <c r="Y3" s="109"/>
      <c r="Z3" s="109"/>
      <c r="AA3" s="109"/>
      <c r="AB3" s="109"/>
      <c r="AC3" s="109"/>
      <c r="AF3" s="90"/>
      <c r="AG3" s="108" t="s">
        <v>481</v>
      </c>
      <c r="AH3" s="109"/>
      <c r="AI3" s="109"/>
      <c r="AJ3" s="109"/>
      <c r="AK3" s="109"/>
      <c r="AL3" s="109"/>
      <c r="AM3" s="109"/>
      <c r="AN3" s="109"/>
      <c r="AO3" s="90"/>
    </row>
    <row r="4" spans="2:41" ht="14.25" customHeight="1" x14ac:dyDescent="0.35">
      <c r="B4" s="17"/>
      <c r="C4" s="17"/>
      <c r="D4" s="17"/>
      <c r="E4" s="17"/>
      <c r="F4" s="765"/>
      <c r="G4" s="1"/>
      <c r="H4" s="1"/>
      <c r="I4" s="1"/>
      <c r="J4" s="1"/>
      <c r="K4" s="1"/>
      <c r="L4" s="1"/>
      <c r="M4" s="1"/>
      <c r="N4" s="1"/>
      <c r="O4" s="1"/>
      <c r="P4" s="1"/>
      <c r="R4" s="337"/>
      <c r="S4" s="206"/>
      <c r="V4" s="109"/>
      <c r="W4" s="109"/>
      <c r="X4" s="109"/>
      <c r="Y4" s="109"/>
      <c r="Z4" s="109"/>
      <c r="AA4" s="109"/>
      <c r="AB4" s="109"/>
      <c r="AC4" s="109"/>
      <c r="AF4" s="90"/>
      <c r="AG4" s="109"/>
      <c r="AH4" s="109"/>
      <c r="AI4" s="109"/>
      <c r="AJ4" s="109"/>
      <c r="AK4" s="109"/>
      <c r="AL4" s="109"/>
      <c r="AM4" s="109"/>
      <c r="AN4" s="109"/>
      <c r="AO4" s="90"/>
    </row>
    <row r="5" spans="2:41" ht="14.15" customHeight="1" x14ac:dyDescent="0.35">
      <c r="B5" s="339">
        <v>1</v>
      </c>
      <c r="C5" s="342" t="s">
        <v>482</v>
      </c>
      <c r="D5" s="343" t="s">
        <v>483</v>
      </c>
      <c r="E5" s="340" t="s">
        <v>186</v>
      </c>
      <c r="F5" s="341">
        <v>0</v>
      </c>
      <c r="G5" s="341"/>
      <c r="H5" s="228"/>
      <c r="I5" s="226"/>
      <c r="J5" s="226"/>
      <c r="K5" s="226"/>
      <c r="L5" s="226"/>
      <c r="M5" s="226"/>
      <c r="N5" s="23"/>
      <c r="O5" s="230"/>
      <c r="P5" s="231" t="s">
        <v>484</v>
      </c>
      <c r="R5" s="125" t="str">
        <f t="shared" ref="R5:R22" si="0" xml:space="preserve"> IF( SUM( V5:AC5 ) = 0, 0, $V$3 )</f>
        <v>Please complete all cells in row</v>
      </c>
      <c r="S5" s="125" t="e">
        <f t="shared" ref="S5:S24" si="1" xml:space="preserve"> IF( SUM(AG5:AN5)= 0, 0, P5 )</f>
        <v>#REF!</v>
      </c>
      <c r="V5" s="126">
        <v>1</v>
      </c>
      <c r="W5" s="126">
        <v>1</v>
      </c>
      <c r="X5" s="126">
        <v>1</v>
      </c>
      <c r="Y5" s="126">
        <v>1</v>
      </c>
      <c r="Z5" s="126">
        <v>1</v>
      </c>
      <c r="AA5" s="126">
        <v>1</v>
      </c>
      <c r="AB5" s="126">
        <v>1</v>
      </c>
      <c r="AC5" s="126">
        <v>1</v>
      </c>
      <c r="AF5" s="90"/>
      <c r="AG5" s="126">
        <f t="shared" ref="AG5:AL5" si="2">IF(OR(H5&lt;10000,H5&gt;150000),1,0)</f>
        <v>1</v>
      </c>
      <c r="AH5" s="126">
        <f t="shared" si="2"/>
        <v>1</v>
      </c>
      <c r="AI5" s="126">
        <f t="shared" si="2"/>
        <v>1</v>
      </c>
      <c r="AJ5" s="126">
        <f t="shared" si="2"/>
        <v>1</v>
      </c>
      <c r="AK5" s="126">
        <f t="shared" si="2"/>
        <v>1</v>
      </c>
      <c r="AL5" s="126">
        <f t="shared" si="2"/>
        <v>1</v>
      </c>
      <c r="AM5" s="126" t="e">
        <f>IF(OR(#REF!&lt;10000,#REF!&gt;150000),1,0)</f>
        <v>#REF!</v>
      </c>
      <c r="AN5" s="126" t="e">
        <f>IF(OR(#REF!&lt;10000,#REF!&gt;150000),1,0)</f>
        <v>#REF!</v>
      </c>
      <c r="AO5" s="90"/>
    </row>
    <row r="6" spans="2:41" ht="14.25" customHeight="1" x14ac:dyDescent="0.35">
      <c r="B6" s="339">
        <f>B5+1</f>
        <v>2</v>
      </c>
      <c r="C6" s="342" t="s">
        <v>485</v>
      </c>
      <c r="D6" s="343" t="s">
        <v>486</v>
      </c>
      <c r="E6" s="340" t="s">
        <v>123</v>
      </c>
      <c r="F6" s="341">
        <v>0</v>
      </c>
      <c r="G6" s="341"/>
      <c r="H6" s="228"/>
      <c r="I6" s="226"/>
      <c r="J6" s="226"/>
      <c r="K6" s="226"/>
      <c r="L6" s="226"/>
      <c r="M6" s="226"/>
      <c r="N6" s="23"/>
      <c r="O6" s="230"/>
      <c r="P6" s="231" t="s">
        <v>487</v>
      </c>
      <c r="R6" s="125" t="str">
        <f t="shared" si="0"/>
        <v>Please complete all cells in row</v>
      </c>
      <c r="S6" s="125" t="e">
        <f t="shared" si="1"/>
        <v>#REF!</v>
      </c>
      <c r="V6" s="126">
        <v>1</v>
      </c>
      <c r="W6" s="126">
        <v>1</v>
      </c>
      <c r="X6" s="126">
        <v>1</v>
      </c>
      <c r="Y6" s="126">
        <v>1</v>
      </c>
      <c r="Z6" s="126">
        <v>1</v>
      </c>
      <c r="AA6" s="126">
        <v>1</v>
      </c>
      <c r="AB6" s="126">
        <v>1</v>
      </c>
      <c r="AC6" s="126">
        <v>1</v>
      </c>
      <c r="AF6" s="90"/>
      <c r="AG6" s="126">
        <f t="shared" ref="AG6:AL6" si="3">IF(OR(H6&lt;900,H6&gt;7000),1,0)</f>
        <v>1</v>
      </c>
      <c r="AH6" s="126">
        <f t="shared" si="3"/>
        <v>1</v>
      </c>
      <c r="AI6" s="126">
        <f t="shared" si="3"/>
        <v>1</v>
      </c>
      <c r="AJ6" s="126">
        <f t="shared" si="3"/>
        <v>1</v>
      </c>
      <c r="AK6" s="126">
        <f t="shared" si="3"/>
        <v>1</v>
      </c>
      <c r="AL6" s="126">
        <f t="shared" si="3"/>
        <v>1</v>
      </c>
      <c r="AM6" s="126" t="e">
        <f>IF(OR(#REF!&lt;900,#REF!&gt;7000),1,0)</f>
        <v>#REF!</v>
      </c>
      <c r="AN6" s="126" t="e">
        <f>IF(OR(#REF!&lt;900,#REF!&gt;7000),1,0)</f>
        <v>#REF!</v>
      </c>
      <c r="AO6" s="90"/>
    </row>
    <row r="7" spans="2:41" ht="14.25" customHeight="1" x14ac:dyDescent="0.35">
      <c r="B7" s="339">
        <f t="shared" ref="B7:B24" si="4">B6+1</f>
        <v>3</v>
      </c>
      <c r="C7" s="342" t="s">
        <v>488</v>
      </c>
      <c r="D7" s="343" t="s">
        <v>489</v>
      </c>
      <c r="E7" s="340" t="s">
        <v>123</v>
      </c>
      <c r="F7" s="341">
        <v>0</v>
      </c>
      <c r="G7" s="341"/>
      <c r="H7" s="228"/>
      <c r="I7" s="226"/>
      <c r="J7" s="226"/>
      <c r="K7" s="226"/>
      <c r="L7" s="226"/>
      <c r="M7" s="226"/>
      <c r="N7" s="23"/>
      <c r="O7" s="230"/>
      <c r="P7" s="231" t="s">
        <v>490</v>
      </c>
      <c r="R7" s="125" t="str">
        <f t="shared" si="0"/>
        <v>Please complete all cells in row</v>
      </c>
      <c r="S7" s="125" t="e">
        <f t="shared" si="1"/>
        <v>#REF!</v>
      </c>
      <c r="V7" s="126">
        <v>1</v>
      </c>
      <c r="W7" s="126">
        <v>1</v>
      </c>
      <c r="X7" s="126">
        <v>1</v>
      </c>
      <c r="Y7" s="126">
        <v>1</v>
      </c>
      <c r="Z7" s="126">
        <v>1</v>
      </c>
      <c r="AA7" s="126">
        <v>1</v>
      </c>
      <c r="AB7" s="126">
        <v>1</v>
      </c>
      <c r="AC7" s="126">
        <v>1</v>
      </c>
      <c r="AF7" s="90"/>
      <c r="AG7" s="126">
        <f t="shared" ref="AG7:AL7" si="5">IF(OR(H7&lt;3000,H7&gt;100000),1,0)</f>
        <v>1</v>
      </c>
      <c r="AH7" s="126">
        <f t="shared" si="5"/>
        <v>1</v>
      </c>
      <c r="AI7" s="126">
        <f t="shared" si="5"/>
        <v>1</v>
      </c>
      <c r="AJ7" s="126">
        <f t="shared" si="5"/>
        <v>1</v>
      </c>
      <c r="AK7" s="126">
        <f t="shared" si="5"/>
        <v>1</v>
      </c>
      <c r="AL7" s="126">
        <f t="shared" si="5"/>
        <v>1</v>
      </c>
      <c r="AM7" s="126" t="e">
        <f>IF(OR(#REF!&lt;3000,#REF!&gt;100000),1,0)</f>
        <v>#REF!</v>
      </c>
      <c r="AN7" s="126" t="e">
        <f>IF(OR(#REF!&lt;3000,#REF!&gt;100000),1,0)</f>
        <v>#REF!</v>
      </c>
      <c r="AO7" s="90"/>
    </row>
    <row r="8" spans="2:41" ht="14.25" customHeight="1" x14ac:dyDescent="0.35">
      <c r="B8" s="339">
        <f t="shared" si="4"/>
        <v>4</v>
      </c>
      <c r="C8" s="342" t="s">
        <v>491</v>
      </c>
      <c r="D8" s="343" t="s">
        <v>492</v>
      </c>
      <c r="E8" s="340" t="s">
        <v>123</v>
      </c>
      <c r="F8" s="341">
        <v>0</v>
      </c>
      <c r="G8" s="341"/>
      <c r="H8" s="228"/>
      <c r="I8" s="226"/>
      <c r="J8" s="226"/>
      <c r="K8" s="226"/>
      <c r="L8" s="226"/>
      <c r="M8" s="226"/>
      <c r="N8" s="23"/>
      <c r="O8" s="230"/>
      <c r="P8" s="231" t="s">
        <v>493</v>
      </c>
      <c r="R8" s="125" t="str">
        <f t="shared" si="0"/>
        <v>Please complete all cells in row</v>
      </c>
      <c r="S8" s="125" t="e">
        <f t="shared" si="1"/>
        <v>#REF!</v>
      </c>
      <c r="V8" s="126">
        <v>1</v>
      </c>
      <c r="W8" s="126">
        <v>1</v>
      </c>
      <c r="X8" s="126">
        <v>1</v>
      </c>
      <c r="Y8" s="126">
        <v>1</v>
      </c>
      <c r="Z8" s="126">
        <v>1</v>
      </c>
      <c r="AA8" s="126">
        <v>1</v>
      </c>
      <c r="AB8" s="126">
        <v>1</v>
      </c>
      <c r="AC8" s="126">
        <v>1</v>
      </c>
      <c r="AF8" s="90"/>
      <c r="AG8" s="126">
        <f t="shared" ref="AG8:AL8" si="6">IF(OR(H8&lt;50,H8&gt;1500),1,0)</f>
        <v>1</v>
      </c>
      <c r="AH8" s="126">
        <f t="shared" si="6"/>
        <v>1</v>
      </c>
      <c r="AI8" s="126">
        <f t="shared" si="6"/>
        <v>1</v>
      </c>
      <c r="AJ8" s="126">
        <f t="shared" si="6"/>
        <v>1</v>
      </c>
      <c r="AK8" s="126">
        <f t="shared" si="6"/>
        <v>1</v>
      </c>
      <c r="AL8" s="126">
        <f t="shared" si="6"/>
        <v>1</v>
      </c>
      <c r="AM8" s="126" t="e">
        <f>IF(OR(#REF!&lt;50,#REF!&gt;1500),1,0)</f>
        <v>#REF!</v>
      </c>
      <c r="AN8" s="126" t="e">
        <f>IF(OR(#REF!&lt;50,#REF!&gt;1500),1,0)</f>
        <v>#REF!</v>
      </c>
      <c r="AO8" s="90"/>
    </row>
    <row r="9" spans="2:41" ht="14.25" customHeight="1" x14ac:dyDescent="0.35">
      <c r="B9" s="339">
        <f t="shared" si="4"/>
        <v>5</v>
      </c>
      <c r="C9" s="342" t="s">
        <v>494</v>
      </c>
      <c r="D9" s="343" t="s">
        <v>495</v>
      </c>
      <c r="E9" s="340" t="s">
        <v>123</v>
      </c>
      <c r="F9" s="341">
        <v>0</v>
      </c>
      <c r="G9" s="341"/>
      <c r="H9" s="228"/>
      <c r="I9" s="226"/>
      <c r="J9" s="226"/>
      <c r="K9" s="226"/>
      <c r="L9" s="226"/>
      <c r="M9" s="226"/>
      <c r="N9" s="23"/>
      <c r="O9" s="230"/>
      <c r="P9" s="344" t="s">
        <v>496</v>
      </c>
      <c r="R9" s="125" t="str">
        <f t="shared" si="0"/>
        <v>Please complete all cells in row</v>
      </c>
      <c r="S9" s="125" t="e">
        <f t="shared" si="1"/>
        <v>#REF!</v>
      </c>
      <c r="V9" s="126">
        <v>1</v>
      </c>
      <c r="W9" s="126">
        <v>1</v>
      </c>
      <c r="X9" s="126">
        <v>1</v>
      </c>
      <c r="Y9" s="126">
        <v>1</v>
      </c>
      <c r="Z9" s="126">
        <v>1</v>
      </c>
      <c r="AA9" s="126">
        <v>1</v>
      </c>
      <c r="AB9" s="126">
        <v>1</v>
      </c>
      <c r="AC9" s="126">
        <v>1</v>
      </c>
      <c r="AF9" s="90"/>
      <c r="AG9" s="126">
        <f t="shared" ref="AG9:AL9" si="7">IF(H9&gt;200,1,0)</f>
        <v>0</v>
      </c>
      <c r="AH9" s="126">
        <f t="shared" si="7"/>
        <v>0</v>
      </c>
      <c r="AI9" s="126">
        <f t="shared" si="7"/>
        <v>0</v>
      </c>
      <c r="AJ9" s="126">
        <f t="shared" si="7"/>
        <v>0</v>
      </c>
      <c r="AK9" s="126">
        <f t="shared" si="7"/>
        <v>0</v>
      </c>
      <c r="AL9" s="126">
        <f t="shared" si="7"/>
        <v>0</v>
      </c>
      <c r="AM9" s="126" t="e">
        <f>IF(#REF!&gt;200,1,0)</f>
        <v>#REF!</v>
      </c>
      <c r="AN9" s="126" t="e">
        <f>IF(#REF!&gt;200,1,0)</f>
        <v>#REF!</v>
      </c>
      <c r="AO9" s="90"/>
    </row>
    <row r="10" spans="2:41" ht="14.25" customHeight="1" x14ac:dyDescent="0.35">
      <c r="B10" s="339">
        <f t="shared" si="4"/>
        <v>6</v>
      </c>
      <c r="C10" s="342" t="s">
        <v>497</v>
      </c>
      <c r="D10" s="343" t="s">
        <v>498</v>
      </c>
      <c r="E10" s="340" t="s">
        <v>123</v>
      </c>
      <c r="F10" s="341">
        <v>0</v>
      </c>
      <c r="G10" s="341"/>
      <c r="H10" s="228"/>
      <c r="I10" s="226"/>
      <c r="J10" s="226"/>
      <c r="K10" s="226"/>
      <c r="L10" s="226"/>
      <c r="M10" s="226"/>
      <c r="N10" s="23"/>
      <c r="O10" s="230"/>
      <c r="P10" s="231" t="s">
        <v>499</v>
      </c>
      <c r="R10" s="125" t="str">
        <f t="shared" si="0"/>
        <v>Please complete all cells in row</v>
      </c>
      <c r="S10" s="125" t="e">
        <f t="shared" si="1"/>
        <v>#REF!</v>
      </c>
      <c r="V10" s="126">
        <v>1</v>
      </c>
      <c r="W10" s="126">
        <v>1</v>
      </c>
      <c r="X10" s="126">
        <v>1</v>
      </c>
      <c r="Y10" s="126">
        <v>1</v>
      </c>
      <c r="Z10" s="126">
        <v>1</v>
      </c>
      <c r="AA10" s="126">
        <v>1</v>
      </c>
      <c r="AB10" s="126">
        <v>1</v>
      </c>
      <c r="AC10" s="126">
        <v>1</v>
      </c>
      <c r="AF10" s="90"/>
      <c r="AG10" s="126">
        <f t="shared" ref="AG10:AL10" si="8">IF(OR(H10&lt;400,H10&gt;2800),1,0)</f>
        <v>1</v>
      </c>
      <c r="AH10" s="126">
        <f t="shared" si="8"/>
        <v>1</v>
      </c>
      <c r="AI10" s="126">
        <f t="shared" si="8"/>
        <v>1</v>
      </c>
      <c r="AJ10" s="126">
        <f t="shared" si="8"/>
        <v>1</v>
      </c>
      <c r="AK10" s="126">
        <f t="shared" si="8"/>
        <v>1</v>
      </c>
      <c r="AL10" s="126">
        <f t="shared" si="8"/>
        <v>1</v>
      </c>
      <c r="AM10" s="126" t="e">
        <f>IF(OR(#REF!&lt;400,#REF!&gt;2800),1,0)</f>
        <v>#REF!</v>
      </c>
      <c r="AN10" s="126" t="e">
        <f>IF(OR(#REF!&lt;400,#REF!&gt;2800),1,0)</f>
        <v>#REF!</v>
      </c>
      <c r="AO10" s="90"/>
    </row>
    <row r="11" spans="2:41" ht="14.25" customHeight="1" x14ac:dyDescent="0.35">
      <c r="B11" s="339">
        <f t="shared" si="4"/>
        <v>7</v>
      </c>
      <c r="C11" s="342" t="s">
        <v>500</v>
      </c>
      <c r="D11" s="343" t="s">
        <v>501</v>
      </c>
      <c r="E11" s="340" t="s">
        <v>123</v>
      </c>
      <c r="F11" s="341">
        <v>0</v>
      </c>
      <c r="G11" s="341"/>
      <c r="H11" s="228"/>
      <c r="I11" s="226"/>
      <c r="J11" s="226"/>
      <c r="K11" s="226"/>
      <c r="L11" s="226"/>
      <c r="M11" s="226"/>
      <c r="N11" s="23"/>
      <c r="O11" s="230"/>
      <c r="P11" s="344" t="s">
        <v>502</v>
      </c>
      <c r="R11" s="125" t="str">
        <f t="shared" si="0"/>
        <v>Please complete all cells in row</v>
      </c>
      <c r="S11" s="125" t="e">
        <f t="shared" si="1"/>
        <v>#REF!</v>
      </c>
      <c r="V11" s="126">
        <v>1</v>
      </c>
      <c r="W11" s="126">
        <v>1</v>
      </c>
      <c r="X11" s="126">
        <v>1</v>
      </c>
      <c r="Y11" s="126">
        <v>1</v>
      </c>
      <c r="Z11" s="126">
        <v>1</v>
      </c>
      <c r="AA11" s="126">
        <v>1</v>
      </c>
      <c r="AB11" s="126">
        <v>1</v>
      </c>
      <c r="AC11" s="126">
        <v>1</v>
      </c>
      <c r="AF11" s="90"/>
      <c r="AG11" s="126">
        <f t="shared" ref="AG11:AL11" si="9">IF(H11&gt;1000,1,0)</f>
        <v>0</v>
      </c>
      <c r="AH11" s="126">
        <f t="shared" si="9"/>
        <v>0</v>
      </c>
      <c r="AI11" s="126">
        <f t="shared" si="9"/>
        <v>0</v>
      </c>
      <c r="AJ11" s="126">
        <f t="shared" si="9"/>
        <v>0</v>
      </c>
      <c r="AK11" s="126">
        <f t="shared" si="9"/>
        <v>0</v>
      </c>
      <c r="AL11" s="126">
        <f t="shared" si="9"/>
        <v>0</v>
      </c>
      <c r="AM11" s="126" t="e">
        <f>IF(#REF!&gt;1000,1,0)</f>
        <v>#REF!</v>
      </c>
      <c r="AN11" s="126" t="e">
        <f>IF(#REF!&gt;1000,1,0)</f>
        <v>#REF!</v>
      </c>
      <c r="AO11" s="90"/>
    </row>
    <row r="12" spans="2:41" ht="14.25" customHeight="1" x14ac:dyDescent="0.35">
      <c r="B12" s="339">
        <f t="shared" si="4"/>
        <v>8</v>
      </c>
      <c r="C12" s="342" t="s">
        <v>503</v>
      </c>
      <c r="D12" s="343" t="s">
        <v>504</v>
      </c>
      <c r="E12" s="340" t="s">
        <v>123</v>
      </c>
      <c r="F12" s="341">
        <v>0</v>
      </c>
      <c r="G12" s="341"/>
      <c r="H12" s="228"/>
      <c r="I12" s="226"/>
      <c r="J12" s="226"/>
      <c r="K12" s="226"/>
      <c r="L12" s="226"/>
      <c r="M12" s="226"/>
      <c r="N12" s="23"/>
      <c r="O12" s="230"/>
      <c r="P12" s="231" t="s">
        <v>505</v>
      </c>
      <c r="R12" s="125" t="str">
        <f t="shared" si="0"/>
        <v>Please complete all cells in row</v>
      </c>
      <c r="S12" s="125" t="e">
        <f t="shared" si="1"/>
        <v>#REF!</v>
      </c>
      <c r="V12" s="126">
        <v>1</v>
      </c>
      <c r="W12" s="126">
        <v>1</v>
      </c>
      <c r="X12" s="126">
        <v>1</v>
      </c>
      <c r="Y12" s="126">
        <v>1</v>
      </c>
      <c r="Z12" s="126">
        <v>1</v>
      </c>
      <c r="AA12" s="126">
        <v>1</v>
      </c>
      <c r="AB12" s="126">
        <v>1</v>
      </c>
      <c r="AC12" s="126">
        <v>1</v>
      </c>
      <c r="AF12" s="90"/>
      <c r="AG12" s="126">
        <f t="shared" ref="AG12:AL12" si="10">IF(OR(H12&lt;100,H12&gt;500),1,0)</f>
        <v>1</v>
      </c>
      <c r="AH12" s="126">
        <f t="shared" si="10"/>
        <v>1</v>
      </c>
      <c r="AI12" s="126">
        <f t="shared" si="10"/>
        <v>1</v>
      </c>
      <c r="AJ12" s="126">
        <f t="shared" si="10"/>
        <v>1</v>
      </c>
      <c r="AK12" s="126">
        <f t="shared" si="10"/>
        <v>1</v>
      </c>
      <c r="AL12" s="126">
        <f t="shared" si="10"/>
        <v>1</v>
      </c>
      <c r="AM12" s="126" t="e">
        <f>IF(OR(#REF!&lt;100,#REF!&gt;500),1,0)</f>
        <v>#REF!</v>
      </c>
      <c r="AN12" s="126" t="e">
        <f>IF(OR(#REF!&lt;100,#REF!&gt;500),1,0)</f>
        <v>#REF!</v>
      </c>
      <c r="AO12" s="90"/>
    </row>
    <row r="13" spans="2:41" ht="14.25" customHeight="1" x14ac:dyDescent="0.35">
      <c r="B13" s="339">
        <f t="shared" si="4"/>
        <v>9</v>
      </c>
      <c r="C13" s="342" t="s">
        <v>1134</v>
      </c>
      <c r="D13" s="343" t="s">
        <v>506</v>
      </c>
      <c r="E13" s="340" t="s">
        <v>187</v>
      </c>
      <c r="F13" s="341">
        <v>0</v>
      </c>
      <c r="G13" s="341"/>
      <c r="H13" s="228"/>
      <c r="I13" s="226"/>
      <c r="J13" s="226"/>
      <c r="K13" s="226"/>
      <c r="L13" s="226"/>
      <c r="M13" s="226"/>
      <c r="N13" s="23"/>
      <c r="O13" s="230"/>
      <c r="P13" s="231" t="s">
        <v>507</v>
      </c>
      <c r="R13" s="125" t="str">
        <f t="shared" si="0"/>
        <v>Please complete all cells in row</v>
      </c>
      <c r="S13" s="125" t="e">
        <f t="shared" si="1"/>
        <v>#REF!</v>
      </c>
      <c r="V13" s="126">
        <v>1</v>
      </c>
      <c r="W13" s="126">
        <v>1</v>
      </c>
      <c r="X13" s="126">
        <v>1</v>
      </c>
      <c r="Y13" s="126">
        <v>1</v>
      </c>
      <c r="Z13" s="126">
        <v>1</v>
      </c>
      <c r="AA13" s="126">
        <v>1</v>
      </c>
      <c r="AB13" s="126">
        <v>1</v>
      </c>
      <c r="AC13" s="126">
        <v>1</v>
      </c>
      <c r="AF13" s="90"/>
      <c r="AG13" s="126">
        <f t="shared" ref="AG13:AL13" si="11">IF(OR(H13&lt;300,H13&gt;10500),1,0)</f>
        <v>1</v>
      </c>
      <c r="AH13" s="126">
        <f t="shared" si="11"/>
        <v>1</v>
      </c>
      <c r="AI13" s="126">
        <f t="shared" si="11"/>
        <v>1</v>
      </c>
      <c r="AJ13" s="126">
        <f t="shared" si="11"/>
        <v>1</v>
      </c>
      <c r="AK13" s="126">
        <f t="shared" si="11"/>
        <v>1</v>
      </c>
      <c r="AL13" s="126">
        <f t="shared" si="11"/>
        <v>1</v>
      </c>
      <c r="AM13" s="126" t="e">
        <f>IF(OR(#REF!&lt;300,#REF!&gt;10500),1,0)</f>
        <v>#REF!</v>
      </c>
      <c r="AN13" s="126" t="e">
        <f>IF(OR(#REF!&lt;300,#REF!&gt;10500),1,0)</f>
        <v>#REF!</v>
      </c>
      <c r="AO13" s="90"/>
    </row>
    <row r="14" spans="2:41" ht="14.25" customHeight="1" x14ac:dyDescent="0.35">
      <c r="B14" s="339">
        <f t="shared" si="4"/>
        <v>10</v>
      </c>
      <c r="C14" s="342" t="s">
        <v>508</v>
      </c>
      <c r="D14" s="343" t="s">
        <v>509</v>
      </c>
      <c r="E14" s="340" t="s">
        <v>510</v>
      </c>
      <c r="F14" s="341">
        <v>2</v>
      </c>
      <c r="G14" s="341"/>
      <c r="H14" s="345"/>
      <c r="I14" s="346"/>
      <c r="J14" s="346"/>
      <c r="K14" s="346"/>
      <c r="L14" s="346"/>
      <c r="M14" s="346"/>
      <c r="N14" s="23"/>
      <c r="O14" s="230"/>
      <c r="P14" s="231" t="s">
        <v>511</v>
      </c>
      <c r="R14" s="125" t="str">
        <f t="shared" si="0"/>
        <v>Please complete all cells in row</v>
      </c>
      <c r="S14" s="125" t="e">
        <f t="shared" si="1"/>
        <v>#REF!</v>
      </c>
      <c r="V14" s="126">
        <v>1</v>
      </c>
      <c r="W14" s="126">
        <v>1</v>
      </c>
      <c r="X14" s="126">
        <v>1</v>
      </c>
      <c r="Y14" s="126">
        <v>1</v>
      </c>
      <c r="Z14" s="126">
        <v>1</v>
      </c>
      <c r="AA14" s="126">
        <v>1</v>
      </c>
      <c r="AB14" s="126">
        <v>1</v>
      </c>
      <c r="AC14" s="126">
        <v>1</v>
      </c>
      <c r="AF14" s="90"/>
      <c r="AG14" s="126">
        <f t="shared" ref="AG14:AL14" si="12">IF(OR(H14&lt;2000,H14&gt;50000),1,0)</f>
        <v>1</v>
      </c>
      <c r="AH14" s="126">
        <f t="shared" si="12"/>
        <v>1</v>
      </c>
      <c r="AI14" s="126">
        <f t="shared" si="12"/>
        <v>1</v>
      </c>
      <c r="AJ14" s="126">
        <f t="shared" si="12"/>
        <v>1</v>
      </c>
      <c r="AK14" s="126">
        <f t="shared" si="12"/>
        <v>1</v>
      </c>
      <c r="AL14" s="126">
        <f t="shared" si="12"/>
        <v>1</v>
      </c>
      <c r="AM14" s="126" t="e">
        <f>IF(OR(#REF!&lt;2000,#REF!&gt;50000),1,0)</f>
        <v>#REF!</v>
      </c>
      <c r="AN14" s="126" t="e">
        <f>IF(OR(#REF!&lt;2000,#REF!&gt;50000),1,0)</f>
        <v>#REF!</v>
      </c>
      <c r="AO14" s="90"/>
    </row>
    <row r="15" spans="2:41" ht="14.25" customHeight="1" x14ac:dyDescent="0.35">
      <c r="B15" s="339">
        <f t="shared" si="4"/>
        <v>11</v>
      </c>
      <c r="C15" s="347" t="s">
        <v>512</v>
      </c>
      <c r="D15" s="343" t="s">
        <v>513</v>
      </c>
      <c r="E15" s="340" t="s">
        <v>510</v>
      </c>
      <c r="F15" s="341">
        <v>2</v>
      </c>
      <c r="G15" s="341"/>
      <c r="H15" s="345"/>
      <c r="I15" s="346"/>
      <c r="J15" s="346"/>
      <c r="K15" s="346"/>
      <c r="L15" s="346"/>
      <c r="M15" s="346"/>
      <c r="N15" s="23"/>
      <c r="O15" s="230"/>
      <c r="P15" s="231" t="s">
        <v>514</v>
      </c>
      <c r="R15" s="125" t="str">
        <f t="shared" si="0"/>
        <v>Please complete all cells in row</v>
      </c>
      <c r="S15" s="125" t="e">
        <f t="shared" si="1"/>
        <v>#REF!</v>
      </c>
      <c r="V15" s="126">
        <v>1</v>
      </c>
      <c r="W15" s="126">
        <v>1</v>
      </c>
      <c r="X15" s="126">
        <v>1</v>
      </c>
      <c r="Y15" s="126">
        <v>1</v>
      </c>
      <c r="Z15" s="126">
        <v>1</v>
      </c>
      <c r="AA15" s="126">
        <v>1</v>
      </c>
      <c r="AB15" s="126">
        <v>1</v>
      </c>
      <c r="AC15" s="126">
        <v>1</v>
      </c>
      <c r="AF15" s="90"/>
      <c r="AG15" s="126">
        <f t="shared" ref="AG15:AL15" si="13">IF(OR(H15&lt;150000,H15&gt;2000000),1,0)</f>
        <v>1</v>
      </c>
      <c r="AH15" s="126">
        <f t="shared" si="13"/>
        <v>1</v>
      </c>
      <c r="AI15" s="126">
        <f t="shared" si="13"/>
        <v>1</v>
      </c>
      <c r="AJ15" s="126">
        <f t="shared" si="13"/>
        <v>1</v>
      </c>
      <c r="AK15" s="126">
        <f t="shared" si="13"/>
        <v>1</v>
      </c>
      <c r="AL15" s="126">
        <f t="shared" si="13"/>
        <v>1</v>
      </c>
      <c r="AM15" s="126" t="e">
        <f>IF(OR(#REF!&lt;150000,#REF!&gt;2000000),1,0)</f>
        <v>#REF!</v>
      </c>
      <c r="AN15" s="126" t="e">
        <f>IF(OR(#REF!&lt;150000,#REF!&gt;2000000),1,0)</f>
        <v>#REF!</v>
      </c>
      <c r="AO15" s="90"/>
    </row>
    <row r="16" spans="2:41" ht="14.25" customHeight="1" x14ac:dyDescent="0.35">
      <c r="B16" s="339">
        <f t="shared" si="4"/>
        <v>12</v>
      </c>
      <c r="C16" s="342" t="s">
        <v>515</v>
      </c>
      <c r="D16" s="343" t="s">
        <v>516</v>
      </c>
      <c r="E16" s="340" t="s">
        <v>187</v>
      </c>
      <c r="F16" s="341">
        <v>0</v>
      </c>
      <c r="G16" s="348"/>
      <c r="H16" s="228"/>
      <c r="I16" s="226"/>
      <c r="J16" s="226"/>
      <c r="K16" s="226"/>
      <c r="L16" s="226"/>
      <c r="M16" s="226"/>
      <c r="N16" s="23"/>
      <c r="O16" s="230"/>
      <c r="P16" s="344" t="s">
        <v>517</v>
      </c>
      <c r="R16" s="125" t="str">
        <f t="shared" si="0"/>
        <v>Please complete all cells in row</v>
      </c>
      <c r="S16" s="125" t="e">
        <f t="shared" si="1"/>
        <v>#REF!</v>
      </c>
      <c r="V16" s="126">
        <v>1</v>
      </c>
      <c r="W16" s="126">
        <v>1</v>
      </c>
      <c r="X16" s="126">
        <v>1</v>
      </c>
      <c r="Y16" s="126">
        <v>1</v>
      </c>
      <c r="Z16" s="126">
        <v>1</v>
      </c>
      <c r="AA16" s="126">
        <v>1</v>
      </c>
      <c r="AB16" s="126">
        <v>1</v>
      </c>
      <c r="AC16" s="126">
        <v>1</v>
      </c>
      <c r="AF16" s="90"/>
      <c r="AG16" s="126">
        <f t="shared" ref="AG16:AL16" si="14">IF(H16&gt;150,1,0)</f>
        <v>0</v>
      </c>
      <c r="AH16" s="126">
        <f t="shared" si="14"/>
        <v>0</v>
      </c>
      <c r="AI16" s="126">
        <f t="shared" si="14"/>
        <v>0</v>
      </c>
      <c r="AJ16" s="126">
        <f t="shared" si="14"/>
        <v>0</v>
      </c>
      <c r="AK16" s="126">
        <f t="shared" si="14"/>
        <v>0</v>
      </c>
      <c r="AL16" s="126">
        <f t="shared" si="14"/>
        <v>0</v>
      </c>
      <c r="AM16" s="126" t="e">
        <f>IF(#REF!&gt;150,1,0)</f>
        <v>#REF!</v>
      </c>
      <c r="AN16" s="126" t="e">
        <f>IF(#REF!&gt;150,1,0)</f>
        <v>#REF!</v>
      </c>
      <c r="AO16" s="90"/>
    </row>
    <row r="17" spans="1:41" ht="14.25" customHeight="1" x14ac:dyDescent="0.35">
      <c r="B17" s="339">
        <f t="shared" si="4"/>
        <v>13</v>
      </c>
      <c r="C17" s="342" t="s">
        <v>518</v>
      </c>
      <c r="D17" s="343" t="s">
        <v>519</v>
      </c>
      <c r="E17" s="340" t="s">
        <v>187</v>
      </c>
      <c r="F17" s="341">
        <v>0</v>
      </c>
      <c r="G17" s="348"/>
      <c r="H17" s="228"/>
      <c r="I17" s="226"/>
      <c r="J17" s="226"/>
      <c r="K17" s="226"/>
      <c r="L17" s="226"/>
      <c r="M17" s="226"/>
      <c r="N17" s="23"/>
      <c r="O17" s="230"/>
      <c r="P17" s="344" t="s">
        <v>520</v>
      </c>
      <c r="R17" s="125" t="str">
        <f t="shared" si="0"/>
        <v>Please complete all cells in row</v>
      </c>
      <c r="S17" s="125" t="e">
        <f t="shared" si="1"/>
        <v>#REF!</v>
      </c>
      <c r="V17" s="126">
        <v>1</v>
      </c>
      <c r="W17" s="126">
        <v>1</v>
      </c>
      <c r="X17" s="126">
        <v>1</v>
      </c>
      <c r="Y17" s="126">
        <v>1</v>
      </c>
      <c r="Z17" s="126">
        <v>1</v>
      </c>
      <c r="AA17" s="126">
        <v>1</v>
      </c>
      <c r="AB17" s="126">
        <v>1</v>
      </c>
      <c r="AC17" s="126">
        <v>1</v>
      </c>
      <c r="AF17" s="90"/>
      <c r="AG17" s="126">
        <f t="shared" ref="AG17:AL17" si="15">IF(H17&gt;30,1,0)</f>
        <v>0</v>
      </c>
      <c r="AH17" s="126">
        <f t="shared" si="15"/>
        <v>0</v>
      </c>
      <c r="AI17" s="126">
        <f t="shared" si="15"/>
        <v>0</v>
      </c>
      <c r="AJ17" s="126">
        <f t="shared" si="15"/>
        <v>0</v>
      </c>
      <c r="AK17" s="126">
        <f t="shared" si="15"/>
        <v>0</v>
      </c>
      <c r="AL17" s="126">
        <f t="shared" si="15"/>
        <v>0</v>
      </c>
      <c r="AM17" s="126" t="e">
        <f>IF(#REF!&gt;30,1,0)</f>
        <v>#REF!</v>
      </c>
      <c r="AN17" s="126" t="e">
        <f>IF(#REF!&gt;30,1,0)</f>
        <v>#REF!</v>
      </c>
      <c r="AO17" s="90"/>
    </row>
    <row r="18" spans="1:41" ht="14.25" customHeight="1" x14ac:dyDescent="0.35">
      <c r="B18" s="339">
        <f t="shared" si="4"/>
        <v>14</v>
      </c>
      <c r="C18" s="347" t="s">
        <v>521</v>
      </c>
      <c r="D18" s="343" t="s">
        <v>522</v>
      </c>
      <c r="E18" s="340" t="s">
        <v>187</v>
      </c>
      <c r="F18" s="341">
        <v>0</v>
      </c>
      <c r="G18" s="348"/>
      <c r="H18" s="228"/>
      <c r="I18" s="226"/>
      <c r="J18" s="226"/>
      <c r="K18" s="226"/>
      <c r="L18" s="226"/>
      <c r="M18" s="226"/>
      <c r="N18" s="23"/>
      <c r="O18" s="230"/>
      <c r="P18" s="231" t="s">
        <v>523</v>
      </c>
      <c r="R18" s="125" t="str">
        <f t="shared" si="0"/>
        <v>Please complete all cells in row</v>
      </c>
      <c r="S18" s="125" t="e">
        <f t="shared" si="1"/>
        <v>#REF!</v>
      </c>
      <c r="V18" s="126">
        <v>1</v>
      </c>
      <c r="W18" s="126">
        <v>1</v>
      </c>
      <c r="X18" s="126">
        <v>1</v>
      </c>
      <c r="Y18" s="126">
        <v>1</v>
      </c>
      <c r="Z18" s="126">
        <v>1</v>
      </c>
      <c r="AA18" s="126">
        <v>1</v>
      </c>
      <c r="AB18" s="126">
        <v>1</v>
      </c>
      <c r="AC18" s="126">
        <v>1</v>
      </c>
      <c r="AF18" s="90"/>
      <c r="AG18" s="126">
        <f t="shared" ref="AG18:AL18" si="16">IF(OR(H18&lt;1500,H18&gt;40000),1,0)</f>
        <v>1</v>
      </c>
      <c r="AH18" s="126">
        <f t="shared" si="16"/>
        <v>1</v>
      </c>
      <c r="AI18" s="126">
        <f t="shared" si="16"/>
        <v>1</v>
      </c>
      <c r="AJ18" s="126">
        <f t="shared" si="16"/>
        <v>1</v>
      </c>
      <c r="AK18" s="126">
        <f t="shared" si="16"/>
        <v>1</v>
      </c>
      <c r="AL18" s="126">
        <f t="shared" si="16"/>
        <v>1</v>
      </c>
      <c r="AM18" s="126" t="e">
        <f>IF(OR(#REF!&lt;1500,#REF!&gt;40000),1,0)</f>
        <v>#REF!</v>
      </c>
      <c r="AN18" s="126" t="e">
        <f>IF(OR(#REF!&lt;1500,#REF!&gt;40000),1,0)</f>
        <v>#REF!</v>
      </c>
      <c r="AO18" s="90"/>
    </row>
    <row r="19" spans="1:41" ht="14.25" customHeight="1" x14ac:dyDescent="0.35">
      <c r="B19" s="339">
        <f t="shared" si="4"/>
        <v>15</v>
      </c>
      <c r="C19" s="347" t="s">
        <v>524</v>
      </c>
      <c r="D19" s="343" t="s">
        <v>525</v>
      </c>
      <c r="E19" s="340" t="s">
        <v>187</v>
      </c>
      <c r="F19" s="341">
        <v>0</v>
      </c>
      <c r="G19" s="348"/>
      <c r="H19" s="228"/>
      <c r="I19" s="226"/>
      <c r="J19" s="226"/>
      <c r="K19" s="226"/>
      <c r="L19" s="226"/>
      <c r="M19" s="226"/>
      <c r="N19" s="23"/>
      <c r="O19" s="230"/>
      <c r="P19" s="231" t="s">
        <v>526</v>
      </c>
      <c r="R19" s="125" t="str">
        <f t="shared" si="0"/>
        <v>Please complete all cells in row</v>
      </c>
      <c r="S19" s="125" t="e">
        <f t="shared" si="1"/>
        <v>#REF!</v>
      </c>
      <c r="V19" s="126">
        <v>1</v>
      </c>
      <c r="W19" s="126">
        <v>1</v>
      </c>
      <c r="X19" s="126">
        <v>1</v>
      </c>
      <c r="Y19" s="126">
        <v>1</v>
      </c>
      <c r="Z19" s="126">
        <v>1</v>
      </c>
      <c r="AA19" s="126">
        <v>1</v>
      </c>
      <c r="AB19" s="126">
        <v>1</v>
      </c>
      <c r="AC19" s="126">
        <v>1</v>
      </c>
      <c r="AF19" s="90"/>
      <c r="AG19" s="126">
        <f t="shared" ref="AG19:AL19" si="17">IF(OR(H19&lt;2000,H19&gt;25000),1,0)</f>
        <v>1</v>
      </c>
      <c r="AH19" s="126">
        <f t="shared" si="17"/>
        <v>1</v>
      </c>
      <c r="AI19" s="126">
        <f t="shared" si="17"/>
        <v>1</v>
      </c>
      <c r="AJ19" s="126">
        <f t="shared" si="17"/>
        <v>1</v>
      </c>
      <c r="AK19" s="126">
        <f t="shared" si="17"/>
        <v>1</v>
      </c>
      <c r="AL19" s="126">
        <f t="shared" si="17"/>
        <v>1</v>
      </c>
      <c r="AM19" s="126" t="e">
        <f>IF(OR(#REF!&lt;2000,#REF!&gt;25000),1,0)</f>
        <v>#REF!</v>
      </c>
      <c r="AN19" s="126" t="e">
        <f>IF(OR(#REF!&lt;2000,#REF!&gt;25000),1,0)</f>
        <v>#REF!</v>
      </c>
      <c r="AO19" s="90"/>
    </row>
    <row r="20" spans="1:41" ht="14.25" customHeight="1" x14ac:dyDescent="0.35">
      <c r="B20" s="339">
        <f t="shared" si="4"/>
        <v>16</v>
      </c>
      <c r="C20" s="347" t="s">
        <v>527</v>
      </c>
      <c r="D20" s="343" t="s">
        <v>528</v>
      </c>
      <c r="E20" s="340" t="s">
        <v>187</v>
      </c>
      <c r="F20" s="341">
        <v>0</v>
      </c>
      <c r="G20" s="348"/>
      <c r="H20" s="228"/>
      <c r="I20" s="226"/>
      <c r="J20" s="226"/>
      <c r="K20" s="226"/>
      <c r="L20" s="226"/>
      <c r="M20" s="226"/>
      <c r="N20" s="23"/>
      <c r="O20" s="230"/>
      <c r="P20" s="231" t="s">
        <v>529</v>
      </c>
      <c r="R20" s="125" t="str">
        <f t="shared" si="0"/>
        <v>Please complete all cells in row</v>
      </c>
      <c r="S20" s="125" t="e">
        <f t="shared" si="1"/>
        <v>#REF!</v>
      </c>
      <c r="V20" s="126">
        <v>1</v>
      </c>
      <c r="W20" s="126">
        <v>1</v>
      </c>
      <c r="X20" s="126">
        <v>1</v>
      </c>
      <c r="Y20" s="126">
        <v>1</v>
      </c>
      <c r="Z20" s="126">
        <v>1</v>
      </c>
      <c r="AA20" s="126">
        <v>1</v>
      </c>
      <c r="AB20" s="126">
        <v>1</v>
      </c>
      <c r="AC20" s="126">
        <v>1</v>
      </c>
      <c r="AF20" s="90"/>
      <c r="AG20" s="126">
        <f t="shared" ref="AG20:AL20" si="18">IF(OR(H20&lt;2400,H20&gt;23000),1,0)</f>
        <v>1</v>
      </c>
      <c r="AH20" s="126">
        <f t="shared" si="18"/>
        <v>1</v>
      </c>
      <c r="AI20" s="126">
        <f t="shared" si="18"/>
        <v>1</v>
      </c>
      <c r="AJ20" s="126">
        <f t="shared" si="18"/>
        <v>1</v>
      </c>
      <c r="AK20" s="126">
        <f t="shared" si="18"/>
        <v>1</v>
      </c>
      <c r="AL20" s="126">
        <f t="shared" si="18"/>
        <v>1</v>
      </c>
      <c r="AM20" s="126" t="e">
        <f>IF(OR(#REF!&lt;2400,#REF!&gt;23000),1,0)</f>
        <v>#REF!</v>
      </c>
      <c r="AN20" s="126" t="e">
        <f>IF(OR(#REF!&lt;2400,#REF!&gt;23000),1,0)</f>
        <v>#REF!</v>
      </c>
      <c r="AO20" s="90"/>
    </row>
    <row r="21" spans="1:41" ht="14.25" customHeight="1" x14ac:dyDescent="0.35">
      <c r="B21" s="339">
        <f t="shared" si="4"/>
        <v>17</v>
      </c>
      <c r="C21" s="347" t="s">
        <v>530</v>
      </c>
      <c r="D21" s="343" t="s">
        <v>531</v>
      </c>
      <c r="E21" s="340" t="s">
        <v>187</v>
      </c>
      <c r="F21" s="341">
        <v>0</v>
      </c>
      <c r="G21" s="349"/>
      <c r="H21" s="228"/>
      <c r="I21" s="226"/>
      <c r="J21" s="226"/>
      <c r="K21" s="226"/>
      <c r="L21" s="226"/>
      <c r="M21" s="226"/>
      <c r="N21" s="23"/>
      <c r="O21" s="230"/>
      <c r="P21" s="231" t="s">
        <v>532</v>
      </c>
      <c r="R21" s="125" t="str">
        <f t="shared" si="0"/>
        <v>Please complete all cells in row</v>
      </c>
      <c r="S21" s="125" t="e">
        <f t="shared" si="1"/>
        <v>#REF!</v>
      </c>
      <c r="V21" s="126">
        <v>1</v>
      </c>
      <c r="W21" s="126">
        <v>1</v>
      </c>
      <c r="X21" s="126">
        <v>1</v>
      </c>
      <c r="Y21" s="126">
        <v>1</v>
      </c>
      <c r="Z21" s="126">
        <v>1</v>
      </c>
      <c r="AA21" s="126">
        <v>1</v>
      </c>
      <c r="AB21" s="126">
        <v>1</v>
      </c>
      <c r="AC21" s="126">
        <v>1</v>
      </c>
      <c r="AF21" s="90"/>
      <c r="AG21" s="126">
        <f t="shared" ref="AG21:AL21" si="19">IF(OR(H21&lt;400,H21&gt;5000),1,0)</f>
        <v>1</v>
      </c>
      <c r="AH21" s="126">
        <f t="shared" si="19"/>
        <v>1</v>
      </c>
      <c r="AI21" s="126">
        <f t="shared" si="19"/>
        <v>1</v>
      </c>
      <c r="AJ21" s="126">
        <f t="shared" si="19"/>
        <v>1</v>
      </c>
      <c r="AK21" s="126">
        <f t="shared" si="19"/>
        <v>1</v>
      </c>
      <c r="AL21" s="126">
        <f t="shared" si="19"/>
        <v>1</v>
      </c>
      <c r="AM21" s="126" t="e">
        <f>IF(OR(#REF!&lt;400,#REF!&gt;5000),1,0)</f>
        <v>#REF!</v>
      </c>
      <c r="AN21" s="126" t="e">
        <f>IF(OR(#REF!&lt;400,#REF!&gt;5000),1,0)</f>
        <v>#REF!</v>
      </c>
      <c r="AO21" s="90"/>
    </row>
    <row r="22" spans="1:41" ht="14.25" customHeight="1" x14ac:dyDescent="0.35">
      <c r="A22" s="189" t="s">
        <v>533</v>
      </c>
      <c r="B22" s="339">
        <f t="shared" si="4"/>
        <v>18</v>
      </c>
      <c r="C22" s="347" t="s">
        <v>534</v>
      </c>
      <c r="D22" s="343" t="s">
        <v>535</v>
      </c>
      <c r="E22" s="340" t="s">
        <v>187</v>
      </c>
      <c r="F22" s="341">
        <v>0</v>
      </c>
      <c r="G22" s="349"/>
      <c r="H22" s="228"/>
      <c r="I22" s="226"/>
      <c r="J22" s="226"/>
      <c r="K22" s="226"/>
      <c r="L22" s="226"/>
      <c r="M22" s="226"/>
      <c r="N22" s="23"/>
      <c r="O22" s="230"/>
      <c r="P22" s="344" t="s">
        <v>536</v>
      </c>
      <c r="R22" s="125" t="str">
        <f t="shared" si="0"/>
        <v>Please complete all cells in row</v>
      </c>
      <c r="S22" s="125" t="e">
        <f t="shared" si="1"/>
        <v>#REF!</v>
      </c>
      <c r="V22" s="126">
        <v>1</v>
      </c>
      <c r="W22" s="126">
        <v>1</v>
      </c>
      <c r="X22" s="126">
        <v>1</v>
      </c>
      <c r="Y22" s="126">
        <v>1</v>
      </c>
      <c r="Z22" s="126">
        <v>1</v>
      </c>
      <c r="AA22" s="126">
        <v>1</v>
      </c>
      <c r="AB22" s="126">
        <v>1</v>
      </c>
      <c r="AC22" s="126">
        <v>1</v>
      </c>
      <c r="AD22" s="266"/>
      <c r="AF22" s="90"/>
      <c r="AG22" s="126">
        <f t="shared" ref="AG22:AL22" si="20">IF(H22&gt;=400,1,0)</f>
        <v>0</v>
      </c>
      <c r="AH22" s="126">
        <f t="shared" si="20"/>
        <v>0</v>
      </c>
      <c r="AI22" s="126">
        <f t="shared" si="20"/>
        <v>0</v>
      </c>
      <c r="AJ22" s="126">
        <f t="shared" si="20"/>
        <v>0</v>
      </c>
      <c r="AK22" s="126">
        <f t="shared" si="20"/>
        <v>0</v>
      </c>
      <c r="AL22" s="126">
        <f t="shared" si="20"/>
        <v>0</v>
      </c>
      <c r="AM22" s="126" t="e">
        <f>IF(#REF!&gt;=400,1,0)</f>
        <v>#REF!</v>
      </c>
      <c r="AN22" s="126" t="e">
        <f>IF(#REF!&gt;=400,1,0)</f>
        <v>#REF!</v>
      </c>
      <c r="AO22" s="266"/>
    </row>
    <row r="23" spans="1:41" ht="14.25" customHeight="1" x14ac:dyDescent="0.5">
      <c r="B23" s="339">
        <f t="shared" si="4"/>
        <v>19</v>
      </c>
      <c r="C23" s="347" t="s">
        <v>537</v>
      </c>
      <c r="D23" s="343" t="s">
        <v>538</v>
      </c>
      <c r="E23" s="340" t="s">
        <v>187</v>
      </c>
      <c r="F23" s="341">
        <v>0</v>
      </c>
      <c r="G23" s="349"/>
      <c r="H23" s="350">
        <f t="shared" ref="H23:M23" si="21">SUM(H18:H22)</f>
        <v>0</v>
      </c>
      <c r="I23" s="351">
        <f t="shared" si="21"/>
        <v>0</v>
      </c>
      <c r="J23" s="351">
        <f t="shared" si="21"/>
        <v>0</v>
      </c>
      <c r="K23" s="351">
        <f t="shared" si="21"/>
        <v>0</v>
      </c>
      <c r="L23" s="351">
        <f t="shared" si="21"/>
        <v>0</v>
      </c>
      <c r="M23" s="351">
        <f t="shared" si="21"/>
        <v>0</v>
      </c>
      <c r="N23" s="23"/>
      <c r="O23" s="230" t="s">
        <v>539</v>
      </c>
      <c r="P23" s="231"/>
      <c r="R23" s="125"/>
      <c r="S23" s="125"/>
      <c r="V23" s="109"/>
      <c r="W23" s="109"/>
      <c r="X23" s="109"/>
      <c r="Y23" s="109"/>
      <c r="Z23" s="109"/>
      <c r="AA23" s="109"/>
      <c r="AB23" s="109"/>
      <c r="AC23" s="109"/>
      <c r="AD23" s="266"/>
      <c r="AF23" s="90"/>
      <c r="AG23" s="109"/>
      <c r="AH23" s="109"/>
      <c r="AI23" s="109"/>
      <c r="AJ23" s="109"/>
      <c r="AK23" s="109"/>
      <c r="AL23" s="109"/>
      <c r="AM23" s="109"/>
      <c r="AN23" s="109"/>
      <c r="AO23" s="266"/>
    </row>
    <row r="24" spans="1:41" ht="14.25" customHeight="1" thickBot="1" x14ac:dyDescent="0.4">
      <c r="B24" s="352">
        <f t="shared" si="4"/>
        <v>20</v>
      </c>
      <c r="C24" s="353" t="s">
        <v>540</v>
      </c>
      <c r="D24" s="354" t="s">
        <v>541</v>
      </c>
      <c r="E24" s="355" t="s">
        <v>187</v>
      </c>
      <c r="F24" s="746">
        <v>0</v>
      </c>
      <c r="G24" s="356"/>
      <c r="H24" s="357"/>
      <c r="I24" s="358"/>
      <c r="J24" s="358"/>
      <c r="K24" s="358"/>
      <c r="L24" s="358"/>
      <c r="M24" s="358"/>
      <c r="N24" s="23"/>
      <c r="O24" s="359"/>
      <c r="P24" s="360" t="s">
        <v>542</v>
      </c>
      <c r="R24" s="125" t="str">
        <f xml:space="preserve"> IF( SUM( V24:AC24 ) = 0, 0, $V$3 )</f>
        <v>Please complete all cells in row</v>
      </c>
      <c r="S24" s="125" t="e">
        <f t="shared" si="1"/>
        <v>#REF!</v>
      </c>
      <c r="V24" s="126">
        <v>1</v>
      </c>
      <c r="W24" s="126">
        <v>1</v>
      </c>
      <c r="X24" s="126">
        <v>1</v>
      </c>
      <c r="Y24" s="126">
        <v>1</v>
      </c>
      <c r="Z24" s="126">
        <v>1</v>
      </c>
      <c r="AA24" s="126">
        <v>1</v>
      </c>
      <c r="AB24" s="126">
        <v>1</v>
      </c>
      <c r="AC24" s="126">
        <v>1</v>
      </c>
      <c r="AD24" s="266"/>
      <c r="AF24" s="90"/>
      <c r="AG24" s="126">
        <f t="shared" ref="AG24:AL24" si="22">IF(OR(H24&lt;6000,H24&gt;50000),1,0)</f>
        <v>1</v>
      </c>
      <c r="AH24" s="126">
        <f t="shared" si="22"/>
        <v>1</v>
      </c>
      <c r="AI24" s="126">
        <f t="shared" si="22"/>
        <v>1</v>
      </c>
      <c r="AJ24" s="126">
        <f t="shared" si="22"/>
        <v>1</v>
      </c>
      <c r="AK24" s="126">
        <f t="shared" si="22"/>
        <v>1</v>
      </c>
      <c r="AL24" s="126">
        <f t="shared" si="22"/>
        <v>1</v>
      </c>
      <c r="AM24" s="126" t="e">
        <f>IF(OR(#REF!&lt;6000,#REF!&gt;50000),1,0)</f>
        <v>#REF!</v>
      </c>
      <c r="AN24" s="126" t="e">
        <f>IF(OR(#REF!&lt;6000,#REF!&gt;50000),1,0)</f>
        <v>#REF!</v>
      </c>
      <c r="AO24" s="266"/>
    </row>
    <row r="25" spans="1:41" ht="14.25" customHeight="1" x14ac:dyDescent="0.5">
      <c r="B25" s="24"/>
      <c r="C25" s="25"/>
      <c r="D25" s="25"/>
      <c r="E25" s="26"/>
      <c r="F25" s="26"/>
      <c r="G25" s="27"/>
      <c r="H25" s="361"/>
      <c r="I25" s="362"/>
      <c r="J25" s="362"/>
      <c r="K25" s="362"/>
      <c r="L25" s="362"/>
      <c r="M25" s="362"/>
      <c r="N25" s="14"/>
      <c r="O25" s="14"/>
      <c r="P25" s="14"/>
      <c r="Q25" s="14"/>
      <c r="R25" s="125"/>
      <c r="S25" s="206"/>
      <c r="V25" s="109"/>
      <c r="W25" s="109"/>
      <c r="X25" s="109"/>
      <c r="Y25" s="109"/>
      <c r="Z25" s="109"/>
      <c r="AA25" s="109"/>
      <c r="AB25" s="109"/>
      <c r="AC25" s="109"/>
      <c r="AF25" s="90"/>
      <c r="AG25" s="109"/>
      <c r="AH25" s="109"/>
      <c r="AI25" s="109"/>
      <c r="AJ25" s="109"/>
      <c r="AK25" s="109"/>
      <c r="AL25" s="109"/>
      <c r="AM25" s="109"/>
      <c r="AN25" s="109"/>
      <c r="AO25" s="90"/>
    </row>
    <row r="26" spans="1:41" ht="14.25" customHeight="1" x14ac:dyDescent="0.35">
      <c r="B26" s="157" t="s">
        <v>85</v>
      </c>
      <c r="C26" s="157"/>
      <c r="D26" s="363"/>
      <c r="E26" s="298"/>
      <c r="F26" s="298"/>
      <c r="G26" s="299"/>
      <c r="H26" s="299"/>
      <c r="I26" s="299"/>
      <c r="J26" s="300"/>
      <c r="K26" s="300"/>
      <c r="L26" s="300"/>
      <c r="M26" s="300"/>
      <c r="N26" s="191"/>
      <c r="O26" s="191"/>
      <c r="P26" s="191"/>
      <c r="Q26" s="191"/>
      <c r="R26" s="125"/>
      <c r="S26" s="206"/>
      <c r="V26" s="109"/>
      <c r="W26" s="109"/>
      <c r="X26" s="109"/>
      <c r="Y26" s="109"/>
      <c r="Z26" s="109"/>
      <c r="AA26" s="109"/>
      <c r="AB26" s="109"/>
      <c r="AC26" s="109"/>
      <c r="AF26" s="90"/>
      <c r="AG26" s="364" t="e">
        <f>SUM(AG5:AN24)</f>
        <v>#REF!</v>
      </c>
      <c r="AH26" s="109"/>
      <c r="AI26" s="109"/>
      <c r="AJ26" s="109"/>
      <c r="AK26" s="109"/>
      <c r="AL26" s="109"/>
      <c r="AM26" s="109"/>
      <c r="AN26" s="109"/>
      <c r="AO26" s="90"/>
    </row>
    <row r="27" spans="1:41" ht="14.25" customHeight="1" x14ac:dyDescent="0.35">
      <c r="B27" s="162"/>
      <c r="C27" s="163" t="s">
        <v>86</v>
      </c>
      <c r="D27" s="363"/>
      <c r="E27" s="298"/>
      <c r="F27" s="298"/>
      <c r="G27" s="299"/>
      <c r="H27" s="299"/>
      <c r="I27" s="299"/>
      <c r="J27" s="300"/>
      <c r="K27" s="300"/>
      <c r="L27" s="300"/>
      <c r="M27" s="300"/>
      <c r="N27" s="191"/>
      <c r="O27" s="191"/>
      <c r="P27" s="191"/>
      <c r="Q27" s="191"/>
      <c r="R27" s="125"/>
      <c r="S27" s="206"/>
      <c r="V27" s="109"/>
      <c r="W27" s="109"/>
      <c r="X27" s="109"/>
      <c r="Y27" s="109"/>
      <c r="Z27" s="109"/>
      <c r="AA27" s="109"/>
      <c r="AB27" s="109"/>
      <c r="AC27" s="109"/>
      <c r="AF27" s="90"/>
      <c r="AG27" s="109"/>
      <c r="AH27" s="109"/>
      <c r="AI27" s="109"/>
      <c r="AJ27" s="109"/>
      <c r="AK27" s="109"/>
      <c r="AL27" s="109"/>
      <c r="AM27" s="109"/>
      <c r="AN27" s="109"/>
      <c r="AO27" s="90"/>
    </row>
    <row r="28" spans="1:41" ht="14.25" customHeight="1" x14ac:dyDescent="0.5">
      <c r="B28" s="165"/>
      <c r="C28" s="163" t="s">
        <v>87</v>
      </c>
      <c r="D28" s="302"/>
      <c r="E28" s="303"/>
      <c r="F28" s="303"/>
      <c r="G28" s="303"/>
      <c r="H28" s="304"/>
      <c r="I28" s="304"/>
      <c r="J28" s="304"/>
      <c r="K28" s="304"/>
      <c r="L28" s="304"/>
      <c r="M28" s="304"/>
      <c r="N28" s="304"/>
      <c r="O28" s="304"/>
      <c r="P28" s="304"/>
      <c r="Q28" s="304"/>
      <c r="R28" s="125"/>
      <c r="S28" s="206"/>
      <c r="V28" s="109"/>
      <c r="W28" s="109"/>
      <c r="X28" s="109"/>
      <c r="Y28" s="109"/>
      <c r="Z28" s="109"/>
      <c r="AA28" s="109"/>
      <c r="AB28" s="109"/>
      <c r="AC28" s="109"/>
      <c r="AF28" s="90"/>
      <c r="AG28" s="109"/>
      <c r="AH28" s="109"/>
      <c r="AI28" s="109"/>
      <c r="AJ28" s="109"/>
      <c r="AK28" s="109"/>
      <c r="AL28" s="109"/>
      <c r="AM28" s="109"/>
      <c r="AN28" s="109"/>
      <c r="AO28" s="90"/>
    </row>
    <row r="29" spans="1:41" ht="14.25" customHeight="1" x14ac:dyDescent="0.35">
      <c r="B29" s="166"/>
      <c r="C29" s="163" t="s">
        <v>88</v>
      </c>
      <c r="D29" s="305"/>
      <c r="E29" s="303"/>
      <c r="F29" s="303"/>
      <c r="G29" s="303"/>
      <c r="H29" s="304"/>
      <c r="I29" s="304"/>
      <c r="J29" s="304"/>
      <c r="K29" s="304"/>
      <c r="L29" s="304"/>
      <c r="M29" s="304"/>
      <c r="N29" s="304"/>
      <c r="O29" s="304"/>
      <c r="P29" s="304"/>
      <c r="Q29" s="304"/>
      <c r="R29" s="125"/>
      <c r="S29" s="206"/>
      <c r="V29" s="109"/>
      <c r="W29" s="109"/>
      <c r="X29" s="109"/>
      <c r="Y29" s="109"/>
      <c r="Z29" s="109"/>
      <c r="AA29" s="109"/>
      <c r="AB29" s="109"/>
      <c r="AC29" s="109"/>
      <c r="AD29" s="266"/>
    </row>
    <row r="30" spans="1:41" ht="14.25" customHeight="1" x14ac:dyDescent="0.5">
      <c r="B30" s="167"/>
      <c r="C30" s="163" t="s">
        <v>89</v>
      </c>
      <c r="D30" s="302"/>
      <c r="E30" s="303"/>
      <c r="F30" s="303"/>
      <c r="G30" s="303"/>
      <c r="H30" s="304"/>
      <c r="I30" s="304"/>
      <c r="J30" s="304"/>
      <c r="K30" s="304"/>
      <c r="L30" s="304"/>
      <c r="M30" s="304"/>
      <c r="N30" s="304"/>
      <c r="O30" s="304"/>
      <c r="P30" s="304"/>
      <c r="Q30" s="304"/>
      <c r="R30" s="125"/>
      <c r="S30" s="206"/>
      <c r="V30" s="109"/>
      <c r="W30" s="109"/>
      <c r="X30" s="109"/>
      <c r="Y30" s="109"/>
      <c r="Z30" s="109"/>
      <c r="AA30" s="109"/>
      <c r="AB30" s="109"/>
      <c r="AC30" s="109"/>
    </row>
    <row r="31" spans="1:41" ht="14.25" customHeight="1" thickBot="1" x14ac:dyDescent="0.4">
      <c r="B31" s="306"/>
      <c r="C31" s="307"/>
      <c r="D31" s="307"/>
      <c r="E31" s="306"/>
      <c r="F31" s="306"/>
      <c r="G31" s="306"/>
      <c r="H31" s="306"/>
      <c r="I31" s="306"/>
      <c r="J31" s="306"/>
      <c r="K31" s="306"/>
      <c r="L31" s="306"/>
      <c r="M31" s="306"/>
      <c r="N31" s="308"/>
      <c r="O31" s="308"/>
      <c r="P31" s="308"/>
      <c r="Q31" s="308"/>
      <c r="R31" s="125"/>
      <c r="S31" s="206"/>
      <c r="V31" s="109"/>
      <c r="W31" s="109"/>
      <c r="X31" s="109"/>
      <c r="Y31" s="109"/>
      <c r="Z31" s="109"/>
      <c r="AA31" s="109"/>
      <c r="AB31" s="109"/>
      <c r="AC31" s="109"/>
    </row>
    <row r="32" spans="1:41" ht="17" thickBot="1" x14ac:dyDescent="0.4">
      <c r="B32" s="799" t="s">
        <v>1045</v>
      </c>
      <c r="C32" s="800"/>
      <c r="D32" s="800"/>
      <c r="E32" s="800"/>
      <c r="F32" s="800"/>
      <c r="G32" s="800"/>
      <c r="H32" s="800"/>
      <c r="I32" s="800"/>
      <c r="J32" s="800"/>
      <c r="K32" s="800"/>
      <c r="L32" s="800"/>
      <c r="M32" s="801"/>
      <c r="N32" s="168"/>
      <c r="O32" s="168"/>
      <c r="P32" s="168"/>
      <c r="Q32" s="168"/>
      <c r="R32" s="125"/>
      <c r="S32" s="206"/>
      <c r="V32" s="109"/>
      <c r="W32" s="109"/>
      <c r="X32" s="109"/>
      <c r="Y32" s="109"/>
      <c r="Z32" s="109"/>
      <c r="AA32" s="109"/>
      <c r="AB32" s="109"/>
      <c r="AC32" s="109"/>
    </row>
    <row r="33" spans="2:30" ht="14.25" customHeight="1" thickBot="1" x14ac:dyDescent="0.4">
      <c r="B33" s="170"/>
      <c r="C33" s="171"/>
      <c r="D33" s="171"/>
      <c r="E33" s="170"/>
      <c r="F33" s="170"/>
      <c r="G33" s="170"/>
      <c r="H33" s="170"/>
      <c r="I33" s="170"/>
      <c r="J33" s="170"/>
      <c r="K33" s="306"/>
      <c r="L33" s="170"/>
      <c r="M33" s="170"/>
      <c r="N33" s="308"/>
      <c r="O33" s="308"/>
      <c r="P33" s="308"/>
      <c r="Q33" s="308"/>
      <c r="R33" s="125"/>
      <c r="S33" s="206"/>
      <c r="V33" s="109"/>
      <c r="W33" s="109"/>
      <c r="X33" s="109"/>
      <c r="Y33" s="109"/>
      <c r="Z33" s="109"/>
      <c r="AA33" s="109"/>
      <c r="AB33" s="109"/>
      <c r="AC33" s="109"/>
    </row>
    <row r="34" spans="2:30" ht="30" customHeight="1" thickBot="1" x14ac:dyDescent="0.4">
      <c r="B34" s="818" t="s">
        <v>1135</v>
      </c>
      <c r="C34" s="819"/>
      <c r="D34" s="819"/>
      <c r="E34" s="819"/>
      <c r="F34" s="819"/>
      <c r="G34" s="819"/>
      <c r="H34" s="819"/>
      <c r="I34" s="819"/>
      <c r="J34" s="819"/>
      <c r="K34" s="819"/>
      <c r="L34" s="819"/>
      <c r="M34" s="820"/>
      <c r="N34" s="309"/>
      <c r="O34" s="309"/>
      <c r="P34" s="309"/>
      <c r="Q34" s="309"/>
      <c r="R34" s="125"/>
      <c r="S34" s="206"/>
      <c r="V34" s="109"/>
      <c r="W34" s="109"/>
      <c r="X34" s="109"/>
      <c r="Y34" s="109"/>
      <c r="Z34" s="109"/>
      <c r="AA34" s="109"/>
      <c r="AB34" s="109"/>
      <c r="AC34" s="109"/>
    </row>
    <row r="35" spans="2:30" ht="14.25" customHeight="1" thickBot="1" x14ac:dyDescent="0.55000000000000004">
      <c r="B35" s="24"/>
      <c r="C35" s="25"/>
      <c r="D35" s="25"/>
      <c r="E35" s="26"/>
      <c r="F35" s="26"/>
      <c r="G35" s="27"/>
      <c r="H35" s="311"/>
      <c r="I35" s="312"/>
      <c r="J35" s="312"/>
      <c r="K35" s="312"/>
      <c r="L35" s="312"/>
      <c r="M35" s="312"/>
      <c r="N35" s="1"/>
      <c r="O35" s="1"/>
      <c r="P35" s="1"/>
      <c r="Q35" s="1"/>
      <c r="R35" s="125"/>
      <c r="S35" s="206"/>
      <c r="V35" s="109"/>
      <c r="W35" s="109"/>
      <c r="X35" s="109"/>
      <c r="Y35" s="109"/>
      <c r="Z35" s="109"/>
      <c r="AA35" s="109"/>
      <c r="AB35" s="109"/>
      <c r="AC35" s="109"/>
      <c r="AD35" s="269"/>
    </row>
    <row r="36" spans="2:30" ht="15" customHeight="1" x14ac:dyDescent="0.35">
      <c r="B36" s="321" t="s">
        <v>90</v>
      </c>
      <c r="C36" s="832" t="s">
        <v>91</v>
      </c>
      <c r="D36" s="821"/>
      <c r="E36" s="821"/>
      <c r="F36" s="821"/>
      <c r="G36" s="821"/>
      <c r="H36" s="821"/>
      <c r="I36" s="821"/>
      <c r="J36" s="821"/>
      <c r="K36" s="821"/>
      <c r="L36" s="821"/>
      <c r="M36" s="822"/>
      <c r="N36" s="322"/>
      <c r="O36" s="322"/>
      <c r="P36" s="322"/>
      <c r="Q36" s="322"/>
      <c r="R36" s="365"/>
      <c r="S36" s="366"/>
      <c r="U36" s="269"/>
      <c r="V36" s="109"/>
      <c r="W36" s="109"/>
      <c r="X36" s="109"/>
      <c r="Y36" s="109"/>
      <c r="Z36" s="109"/>
      <c r="AA36" s="109"/>
      <c r="AB36" s="109"/>
      <c r="AC36" s="109"/>
      <c r="AD36" s="269"/>
    </row>
    <row r="37" spans="2:30" ht="45" customHeight="1" x14ac:dyDescent="0.35">
      <c r="B37" s="368">
        <v>1</v>
      </c>
      <c r="C37" s="815" t="s">
        <v>543</v>
      </c>
      <c r="D37" s="816"/>
      <c r="E37" s="816"/>
      <c r="F37" s="816"/>
      <c r="G37" s="816"/>
      <c r="H37" s="816"/>
      <c r="I37" s="816"/>
      <c r="J37" s="816"/>
      <c r="K37" s="816"/>
      <c r="L37" s="816"/>
      <c r="M37" s="817"/>
      <c r="N37" s="327"/>
      <c r="O37" s="327"/>
      <c r="P37" s="327"/>
      <c r="Q37" s="327"/>
      <c r="R37" s="125"/>
      <c r="S37" s="206"/>
      <c r="U37" s="269"/>
      <c r="V37" s="109"/>
      <c r="W37" s="109"/>
      <c r="X37" s="109"/>
      <c r="Y37" s="109"/>
      <c r="Z37" s="109"/>
      <c r="AA37" s="109"/>
      <c r="AB37" s="109"/>
      <c r="AC37" s="109"/>
      <c r="AD37" s="269"/>
    </row>
    <row r="38" spans="2:30" ht="30" customHeight="1" x14ac:dyDescent="0.35">
      <c r="B38" s="368">
        <f>B37+1</f>
        <v>2</v>
      </c>
      <c r="C38" s="815" t="s">
        <v>544</v>
      </c>
      <c r="D38" s="816"/>
      <c r="E38" s="816"/>
      <c r="F38" s="816"/>
      <c r="G38" s="816"/>
      <c r="H38" s="816"/>
      <c r="I38" s="816"/>
      <c r="J38" s="816"/>
      <c r="K38" s="816"/>
      <c r="L38" s="816"/>
      <c r="M38" s="817"/>
      <c r="N38" s="327"/>
      <c r="O38" s="327"/>
      <c r="P38" s="327"/>
      <c r="Q38" s="327"/>
      <c r="R38" s="125"/>
      <c r="S38" s="206"/>
      <c r="U38" s="269"/>
      <c r="V38" s="109"/>
      <c r="W38" s="109"/>
      <c r="X38" s="109"/>
      <c r="Y38" s="109"/>
      <c r="Z38" s="109"/>
      <c r="AA38" s="109"/>
      <c r="AB38" s="109"/>
      <c r="AC38" s="109"/>
      <c r="AD38" s="269"/>
    </row>
    <row r="39" spans="2:30" ht="30" customHeight="1" x14ac:dyDescent="0.35">
      <c r="B39" s="368">
        <f t="shared" ref="B39:B56" si="23">B38+1</f>
        <v>3</v>
      </c>
      <c r="C39" s="815" t="s">
        <v>545</v>
      </c>
      <c r="D39" s="816"/>
      <c r="E39" s="816"/>
      <c r="F39" s="816"/>
      <c r="G39" s="816"/>
      <c r="H39" s="816"/>
      <c r="I39" s="816"/>
      <c r="J39" s="816"/>
      <c r="K39" s="816"/>
      <c r="L39" s="816"/>
      <c r="M39" s="817"/>
      <c r="N39" s="327"/>
      <c r="O39" s="327"/>
      <c r="P39" s="327"/>
      <c r="Q39" s="327"/>
      <c r="R39" s="125"/>
      <c r="S39" s="206"/>
      <c r="U39" s="269"/>
      <c r="V39" s="109"/>
      <c r="W39" s="109"/>
      <c r="X39" s="109"/>
      <c r="Y39" s="109"/>
      <c r="Z39" s="109"/>
      <c r="AA39" s="109"/>
      <c r="AB39" s="109"/>
      <c r="AC39" s="109"/>
      <c r="AD39" s="269"/>
    </row>
    <row r="40" spans="2:30" ht="30" customHeight="1" x14ac:dyDescent="0.35">
      <c r="B40" s="368">
        <f t="shared" si="23"/>
        <v>4</v>
      </c>
      <c r="C40" s="815" t="s">
        <v>546</v>
      </c>
      <c r="D40" s="816"/>
      <c r="E40" s="816"/>
      <c r="F40" s="816"/>
      <c r="G40" s="816"/>
      <c r="H40" s="816"/>
      <c r="I40" s="816"/>
      <c r="J40" s="816"/>
      <c r="K40" s="816"/>
      <c r="L40" s="816"/>
      <c r="M40" s="817"/>
      <c r="N40" s="327"/>
      <c r="O40" s="327"/>
      <c r="P40" s="327"/>
      <c r="Q40" s="327"/>
      <c r="R40" s="125"/>
      <c r="S40" s="206"/>
      <c r="U40" s="269"/>
      <c r="V40" s="109"/>
      <c r="W40" s="109"/>
      <c r="X40" s="109"/>
      <c r="Y40" s="109"/>
      <c r="Z40" s="109"/>
      <c r="AA40" s="109"/>
      <c r="AB40" s="109"/>
      <c r="AC40" s="109"/>
      <c r="AD40" s="269"/>
    </row>
    <row r="41" spans="2:30" ht="30" customHeight="1" x14ac:dyDescent="0.35">
      <c r="B41" s="368">
        <f t="shared" si="23"/>
        <v>5</v>
      </c>
      <c r="C41" s="815" t="s">
        <v>547</v>
      </c>
      <c r="D41" s="816"/>
      <c r="E41" s="816"/>
      <c r="F41" s="816"/>
      <c r="G41" s="816"/>
      <c r="H41" s="816"/>
      <c r="I41" s="816"/>
      <c r="J41" s="816"/>
      <c r="K41" s="816"/>
      <c r="L41" s="816"/>
      <c r="M41" s="817"/>
      <c r="N41" s="327"/>
      <c r="O41" s="327"/>
      <c r="P41" s="327"/>
      <c r="Q41" s="327"/>
      <c r="R41" s="125"/>
      <c r="S41" s="206"/>
      <c r="U41" s="266"/>
      <c r="V41" s="109"/>
      <c r="W41" s="109"/>
      <c r="X41" s="109"/>
      <c r="Y41" s="109"/>
      <c r="Z41" s="109"/>
      <c r="AA41" s="109"/>
      <c r="AB41" s="109"/>
      <c r="AC41" s="109"/>
      <c r="AD41" s="266"/>
    </row>
    <row r="42" spans="2:30" ht="15" customHeight="1" x14ac:dyDescent="0.35">
      <c r="B42" s="368">
        <f t="shared" si="23"/>
        <v>6</v>
      </c>
      <c r="C42" s="815" t="s">
        <v>548</v>
      </c>
      <c r="D42" s="816"/>
      <c r="E42" s="816"/>
      <c r="F42" s="816"/>
      <c r="G42" s="816"/>
      <c r="H42" s="816"/>
      <c r="I42" s="816"/>
      <c r="J42" s="816"/>
      <c r="K42" s="816"/>
      <c r="L42" s="816"/>
      <c r="M42" s="817"/>
      <c r="N42" s="327"/>
      <c r="O42" s="327"/>
      <c r="P42" s="327"/>
      <c r="Q42" s="327"/>
      <c r="R42" s="125"/>
      <c r="S42" s="206"/>
      <c r="U42" s="266"/>
      <c r="V42" s="109"/>
      <c r="W42" s="109"/>
      <c r="X42" s="109"/>
      <c r="Y42" s="109"/>
      <c r="Z42" s="109"/>
      <c r="AA42" s="109"/>
      <c r="AB42" s="109"/>
      <c r="AC42" s="109"/>
      <c r="AD42" s="266"/>
    </row>
    <row r="43" spans="2:30" ht="45" customHeight="1" x14ac:dyDescent="0.35">
      <c r="B43" s="368">
        <f t="shared" si="23"/>
        <v>7</v>
      </c>
      <c r="C43" s="815" t="s">
        <v>549</v>
      </c>
      <c r="D43" s="816"/>
      <c r="E43" s="816"/>
      <c r="F43" s="816"/>
      <c r="G43" s="816"/>
      <c r="H43" s="816"/>
      <c r="I43" s="816"/>
      <c r="J43" s="816"/>
      <c r="K43" s="816"/>
      <c r="L43" s="816"/>
      <c r="M43" s="817"/>
      <c r="N43" s="327"/>
      <c r="O43" s="327"/>
      <c r="P43" s="327"/>
      <c r="Q43" s="327"/>
      <c r="R43" s="125"/>
      <c r="S43" s="206"/>
      <c r="U43" s="266"/>
      <c r="V43" s="109"/>
      <c r="W43" s="109"/>
      <c r="X43" s="109"/>
      <c r="Y43" s="109"/>
      <c r="Z43" s="109"/>
      <c r="AA43" s="109"/>
      <c r="AB43" s="109"/>
      <c r="AC43" s="109"/>
      <c r="AD43" s="266"/>
    </row>
    <row r="44" spans="2:30" ht="15" customHeight="1" x14ac:dyDescent="0.35">
      <c r="B44" s="368">
        <f t="shared" si="23"/>
        <v>8</v>
      </c>
      <c r="C44" s="815" t="s">
        <v>550</v>
      </c>
      <c r="D44" s="816"/>
      <c r="E44" s="816"/>
      <c r="F44" s="816"/>
      <c r="G44" s="816"/>
      <c r="H44" s="816"/>
      <c r="I44" s="816"/>
      <c r="J44" s="816"/>
      <c r="K44" s="816"/>
      <c r="L44" s="816"/>
      <c r="M44" s="817"/>
      <c r="N44" s="327"/>
      <c r="O44" s="327"/>
      <c r="P44" s="327"/>
      <c r="Q44" s="327"/>
      <c r="R44" s="125"/>
      <c r="S44" s="206"/>
      <c r="U44" s="271"/>
      <c r="V44" s="109"/>
      <c r="W44" s="109"/>
      <c r="X44" s="109"/>
      <c r="Y44" s="109"/>
      <c r="Z44" s="109"/>
      <c r="AA44" s="109"/>
      <c r="AB44" s="109"/>
      <c r="AC44" s="109"/>
      <c r="AD44" s="271"/>
    </row>
    <row r="45" spans="2:30" ht="30" customHeight="1" x14ac:dyDescent="0.35">
      <c r="B45" s="368">
        <f t="shared" si="23"/>
        <v>9</v>
      </c>
      <c r="C45" s="815" t="s">
        <v>551</v>
      </c>
      <c r="D45" s="816"/>
      <c r="E45" s="816"/>
      <c r="F45" s="816"/>
      <c r="G45" s="816"/>
      <c r="H45" s="816"/>
      <c r="I45" s="816"/>
      <c r="J45" s="816"/>
      <c r="K45" s="816"/>
      <c r="L45" s="816"/>
      <c r="M45" s="817"/>
      <c r="N45" s="327"/>
      <c r="O45" s="327"/>
      <c r="P45" s="327"/>
      <c r="Q45" s="327"/>
      <c r="R45" s="125"/>
      <c r="S45" s="206"/>
      <c r="U45" s="271"/>
      <c r="V45" s="109"/>
      <c r="W45" s="109"/>
      <c r="X45" s="109"/>
      <c r="Y45" s="109"/>
      <c r="Z45" s="109"/>
      <c r="AA45" s="109"/>
      <c r="AB45" s="109"/>
      <c r="AC45" s="109"/>
      <c r="AD45" s="271"/>
    </row>
    <row r="46" spans="2:30" ht="15" customHeight="1" x14ac:dyDescent="0.35">
      <c r="B46" s="369">
        <f t="shared" si="23"/>
        <v>10</v>
      </c>
      <c r="C46" s="815" t="s">
        <v>552</v>
      </c>
      <c r="D46" s="816"/>
      <c r="E46" s="816"/>
      <c r="F46" s="816"/>
      <c r="G46" s="816"/>
      <c r="H46" s="816"/>
      <c r="I46" s="816"/>
      <c r="J46" s="816"/>
      <c r="K46" s="816"/>
      <c r="L46" s="816"/>
      <c r="M46" s="817"/>
      <c r="N46" s="327"/>
      <c r="O46" s="327"/>
      <c r="P46" s="327"/>
      <c r="Q46" s="327"/>
      <c r="R46" s="125"/>
      <c r="S46" s="206"/>
      <c r="U46" s="271"/>
      <c r="V46" s="109"/>
      <c r="W46" s="109"/>
      <c r="X46" s="109"/>
      <c r="Y46" s="109"/>
      <c r="Z46" s="109"/>
      <c r="AA46" s="109"/>
      <c r="AB46" s="109"/>
      <c r="AC46" s="109"/>
      <c r="AD46" s="271"/>
    </row>
    <row r="47" spans="2:30" ht="17.25" customHeight="1" x14ac:dyDescent="0.35">
      <c r="B47" s="368">
        <f t="shared" si="23"/>
        <v>11</v>
      </c>
      <c r="C47" s="815" t="s">
        <v>553</v>
      </c>
      <c r="D47" s="816"/>
      <c r="E47" s="816"/>
      <c r="F47" s="816"/>
      <c r="G47" s="816"/>
      <c r="H47" s="816"/>
      <c r="I47" s="816"/>
      <c r="J47" s="816"/>
      <c r="K47" s="816"/>
      <c r="L47" s="816"/>
      <c r="M47" s="817"/>
      <c r="N47" s="327"/>
      <c r="O47" s="327"/>
      <c r="P47" s="327"/>
      <c r="Q47" s="327"/>
      <c r="R47" s="125"/>
      <c r="S47" s="206"/>
      <c r="U47" s="271"/>
      <c r="V47" s="109"/>
      <c r="W47" s="109"/>
      <c r="X47" s="109"/>
      <c r="Y47" s="109"/>
      <c r="Z47" s="109"/>
      <c r="AA47" s="109"/>
      <c r="AB47" s="109"/>
      <c r="AC47" s="109"/>
      <c r="AD47" s="271"/>
    </row>
    <row r="48" spans="2:30" ht="15" customHeight="1" x14ac:dyDescent="0.35">
      <c r="B48" s="368">
        <f t="shared" si="23"/>
        <v>12</v>
      </c>
      <c r="C48" s="815" t="s">
        <v>554</v>
      </c>
      <c r="D48" s="816"/>
      <c r="E48" s="816"/>
      <c r="F48" s="816"/>
      <c r="G48" s="816"/>
      <c r="H48" s="816"/>
      <c r="I48" s="816"/>
      <c r="J48" s="816"/>
      <c r="K48" s="816"/>
      <c r="L48" s="816"/>
      <c r="M48" s="817"/>
      <c r="N48" s="327"/>
      <c r="O48" s="327"/>
      <c r="P48" s="327"/>
      <c r="Q48" s="327"/>
      <c r="R48" s="125"/>
      <c r="S48" s="206"/>
      <c r="U48" s="271"/>
      <c r="V48" s="109"/>
      <c r="W48" s="109"/>
      <c r="X48" s="109"/>
      <c r="Y48" s="109"/>
      <c r="Z48" s="109"/>
      <c r="AA48" s="109"/>
      <c r="AB48" s="109"/>
      <c r="AC48" s="109"/>
      <c r="AD48" s="271"/>
    </row>
    <row r="49" spans="2:30" ht="75" customHeight="1" x14ac:dyDescent="0.35">
      <c r="B49" s="368">
        <f t="shared" si="23"/>
        <v>13</v>
      </c>
      <c r="C49" s="815" t="s">
        <v>1051</v>
      </c>
      <c r="D49" s="816"/>
      <c r="E49" s="816"/>
      <c r="F49" s="816"/>
      <c r="G49" s="816"/>
      <c r="H49" s="816"/>
      <c r="I49" s="816"/>
      <c r="J49" s="816"/>
      <c r="K49" s="816"/>
      <c r="L49" s="816"/>
      <c r="M49" s="817"/>
      <c r="N49" s="327"/>
      <c r="O49" s="327"/>
      <c r="P49" s="327"/>
      <c r="Q49" s="327"/>
      <c r="R49" s="125"/>
      <c r="S49" s="206"/>
      <c r="U49" s="271"/>
      <c r="V49" s="109"/>
      <c r="W49" s="109"/>
      <c r="X49" s="109"/>
      <c r="Y49" s="109"/>
      <c r="Z49" s="109"/>
      <c r="AA49" s="109"/>
      <c r="AB49" s="109"/>
      <c r="AC49" s="109"/>
      <c r="AD49" s="271"/>
    </row>
    <row r="50" spans="2:30" ht="15" customHeight="1" x14ac:dyDescent="0.35">
      <c r="B50" s="368">
        <f t="shared" si="23"/>
        <v>14</v>
      </c>
      <c r="C50" s="815" t="s">
        <v>555</v>
      </c>
      <c r="D50" s="816"/>
      <c r="E50" s="816"/>
      <c r="F50" s="816"/>
      <c r="G50" s="816"/>
      <c r="H50" s="816"/>
      <c r="I50" s="816"/>
      <c r="J50" s="816"/>
      <c r="K50" s="816"/>
      <c r="L50" s="816"/>
      <c r="M50" s="817"/>
      <c r="N50" s="327"/>
      <c r="O50" s="327"/>
      <c r="P50" s="327"/>
      <c r="Q50" s="327"/>
      <c r="R50" s="112"/>
      <c r="S50" s="370"/>
      <c r="U50" s="273"/>
      <c r="V50" s="109"/>
      <c r="W50" s="109"/>
      <c r="X50" s="109"/>
      <c r="Y50" s="109"/>
      <c r="Z50" s="109"/>
      <c r="AA50" s="109"/>
      <c r="AB50" s="109"/>
      <c r="AC50" s="109"/>
      <c r="AD50" s="273"/>
    </row>
    <row r="51" spans="2:30" ht="15" customHeight="1" x14ac:dyDescent="0.35">
      <c r="B51" s="368">
        <f t="shared" si="23"/>
        <v>15</v>
      </c>
      <c r="C51" s="815" t="s">
        <v>556</v>
      </c>
      <c r="D51" s="816"/>
      <c r="E51" s="816"/>
      <c r="F51" s="816"/>
      <c r="G51" s="816"/>
      <c r="H51" s="816"/>
      <c r="I51" s="816"/>
      <c r="J51" s="816"/>
      <c r="K51" s="816"/>
      <c r="L51" s="816"/>
      <c r="M51" s="817"/>
      <c r="N51" s="327"/>
      <c r="O51" s="327"/>
      <c r="P51" s="327"/>
      <c r="Q51" s="327"/>
      <c r="R51" s="112"/>
      <c r="S51" s="370"/>
      <c r="U51" s="273"/>
      <c r="V51" s="109"/>
      <c r="W51" s="109"/>
      <c r="X51" s="109"/>
      <c r="Y51" s="109"/>
      <c r="Z51" s="109"/>
      <c r="AA51" s="109"/>
      <c r="AB51" s="109"/>
      <c r="AC51" s="109"/>
      <c r="AD51" s="273"/>
    </row>
    <row r="52" spans="2:30" ht="15" customHeight="1" x14ac:dyDescent="0.35">
      <c r="B52" s="368">
        <f t="shared" si="23"/>
        <v>16</v>
      </c>
      <c r="C52" s="815" t="s">
        <v>557</v>
      </c>
      <c r="D52" s="816"/>
      <c r="E52" s="816"/>
      <c r="F52" s="816"/>
      <c r="G52" s="816"/>
      <c r="H52" s="816"/>
      <c r="I52" s="816"/>
      <c r="J52" s="816"/>
      <c r="K52" s="816"/>
      <c r="L52" s="816"/>
      <c r="M52" s="817"/>
      <c r="N52" s="327"/>
      <c r="O52" s="327"/>
      <c r="P52" s="327"/>
      <c r="Q52" s="327"/>
      <c r="R52" s="112"/>
      <c r="S52" s="370"/>
      <c r="U52" s="273"/>
      <c r="V52" s="109"/>
      <c r="W52" s="109"/>
      <c r="X52" s="109"/>
      <c r="Y52" s="109"/>
      <c r="Z52" s="109"/>
      <c r="AA52" s="109"/>
      <c r="AB52" s="109"/>
      <c r="AC52" s="109"/>
      <c r="AD52" s="273"/>
    </row>
    <row r="53" spans="2:30" ht="15" customHeight="1" x14ac:dyDescent="0.35">
      <c r="B53" s="368">
        <f t="shared" si="23"/>
        <v>17</v>
      </c>
      <c r="C53" s="815" t="s">
        <v>558</v>
      </c>
      <c r="D53" s="816"/>
      <c r="E53" s="816"/>
      <c r="F53" s="816"/>
      <c r="G53" s="816"/>
      <c r="H53" s="816"/>
      <c r="I53" s="816"/>
      <c r="J53" s="816"/>
      <c r="K53" s="816"/>
      <c r="L53" s="816"/>
      <c r="M53" s="817"/>
      <c r="N53" s="327"/>
      <c r="O53" s="327"/>
      <c r="P53" s="327"/>
      <c r="Q53" s="327"/>
      <c r="R53" s="112"/>
      <c r="S53" s="370"/>
      <c r="U53" s="273"/>
      <c r="V53" s="109"/>
      <c r="W53" s="109"/>
      <c r="X53" s="109"/>
      <c r="Y53" s="109"/>
      <c r="Z53" s="109"/>
      <c r="AA53" s="109"/>
      <c r="AB53" s="109"/>
      <c r="AC53" s="109"/>
      <c r="AD53" s="273"/>
    </row>
    <row r="54" spans="2:30" ht="30" customHeight="1" x14ac:dyDescent="0.35">
      <c r="B54" s="368">
        <f t="shared" si="23"/>
        <v>18</v>
      </c>
      <c r="C54" s="815" t="s">
        <v>1188</v>
      </c>
      <c r="D54" s="816"/>
      <c r="E54" s="816"/>
      <c r="F54" s="816"/>
      <c r="G54" s="816"/>
      <c r="H54" s="816"/>
      <c r="I54" s="816"/>
      <c r="J54" s="816"/>
      <c r="K54" s="816"/>
      <c r="L54" s="816"/>
      <c r="M54" s="817"/>
      <c r="N54" s="327"/>
      <c r="O54" s="327"/>
      <c r="P54" s="327"/>
      <c r="Q54" s="327"/>
      <c r="R54" s="112"/>
      <c r="S54" s="370"/>
      <c r="U54" s="273"/>
      <c r="V54" s="109"/>
      <c r="W54" s="109"/>
      <c r="X54" s="109"/>
      <c r="Y54" s="109"/>
      <c r="Z54" s="109"/>
      <c r="AA54" s="109"/>
      <c r="AB54" s="109"/>
      <c r="AC54" s="109"/>
      <c r="AD54" s="273"/>
    </row>
    <row r="55" spans="2:30" ht="15" customHeight="1" x14ac:dyDescent="0.35">
      <c r="B55" s="368">
        <f t="shared" si="23"/>
        <v>19</v>
      </c>
      <c r="C55" s="815" t="s">
        <v>1187</v>
      </c>
      <c r="D55" s="816"/>
      <c r="E55" s="816"/>
      <c r="F55" s="816"/>
      <c r="G55" s="816"/>
      <c r="H55" s="816"/>
      <c r="I55" s="816"/>
      <c r="J55" s="816"/>
      <c r="K55" s="816"/>
      <c r="L55" s="816"/>
      <c r="M55" s="817"/>
      <c r="N55" s="327"/>
      <c r="O55" s="327"/>
      <c r="P55" s="327"/>
      <c r="Q55" s="327"/>
      <c r="U55" s="273"/>
      <c r="V55" s="169"/>
      <c r="AD55" s="273"/>
    </row>
    <row r="56" spans="2:30" ht="15" customHeight="1" thickBot="1" x14ac:dyDescent="0.4">
      <c r="B56" s="371">
        <f t="shared" si="23"/>
        <v>20</v>
      </c>
      <c r="C56" s="823" t="s">
        <v>559</v>
      </c>
      <c r="D56" s="824"/>
      <c r="E56" s="824"/>
      <c r="F56" s="824"/>
      <c r="G56" s="824"/>
      <c r="H56" s="824"/>
      <c r="I56" s="824"/>
      <c r="J56" s="824"/>
      <c r="K56" s="824"/>
      <c r="L56" s="824"/>
      <c r="M56" s="825"/>
      <c r="N56" s="327"/>
      <c r="O56" s="327"/>
      <c r="P56" s="327"/>
      <c r="Q56" s="327"/>
      <c r="U56" s="273"/>
      <c r="V56" s="173"/>
      <c r="AD56" s="273"/>
    </row>
    <row r="57" spans="2:30" x14ac:dyDescent="0.35"/>
    <row r="58" spans="2:30" x14ac:dyDescent="0.35"/>
    <row r="59" spans="2:30" x14ac:dyDescent="0.35"/>
    <row r="60" spans="2:30" x14ac:dyDescent="0.35"/>
    <row r="61" spans="2:30" x14ac:dyDescent="0.35"/>
  </sheetData>
  <mergeCells count="27">
    <mergeCell ref="C52:M52"/>
    <mergeCell ref="C53:M53"/>
    <mergeCell ref="C54:M54"/>
    <mergeCell ref="C55:M55"/>
    <mergeCell ref="C56:M56"/>
    <mergeCell ref="C51:M51"/>
    <mergeCell ref="C40:M40"/>
    <mergeCell ref="C41:M41"/>
    <mergeCell ref="C42:M42"/>
    <mergeCell ref="C43:M43"/>
    <mergeCell ref="C44:M44"/>
    <mergeCell ref="C45:M45"/>
    <mergeCell ref="C46:M46"/>
    <mergeCell ref="C47:M47"/>
    <mergeCell ref="C48:M48"/>
    <mergeCell ref="C49:M49"/>
    <mergeCell ref="C50:M50"/>
    <mergeCell ref="C39:M39"/>
    <mergeCell ref="O1:R1"/>
    <mergeCell ref="V2:AC2"/>
    <mergeCell ref="AG2:AN2"/>
    <mergeCell ref="B3:C3"/>
    <mergeCell ref="B32:M32"/>
    <mergeCell ref="B34:M34"/>
    <mergeCell ref="C36:M36"/>
    <mergeCell ref="C37:M37"/>
    <mergeCell ref="C38:M38"/>
  </mergeCells>
  <conditionalFormatting sqref="R36:S54 R4:S25">
    <cfRule type="cellIs" dxfId="89" priority="9" operator="equal">
      <formula>0</formula>
    </cfRule>
  </conditionalFormatting>
  <conditionalFormatting sqref="R26:S30">
    <cfRule type="cellIs" dxfId="88" priority="8" operator="equal">
      <formula>0</formula>
    </cfRule>
  </conditionalFormatting>
  <conditionalFormatting sqref="R31:S35">
    <cfRule type="cellIs" dxfId="87" priority="7" operator="equal">
      <formula>0</formula>
    </cfRule>
  </conditionalFormatting>
  <dataValidations count="20">
    <dataValidation type="decimal" errorStyle="warning" operator="lessThan" allowBlank="1" showErrorMessage="1" error="Unexpectedly high value. Please check" sqref="H11:M11" xr:uid="{00000000-0002-0000-0A00-000000000000}">
      <formula1>1000</formula1>
    </dataValidation>
    <dataValidation type="decimal" errorStyle="warning" operator="lessThan" allowBlank="1" showErrorMessage="1" error="Unexpectedly high value. Please check" sqref="H9:M9" xr:uid="{00000000-0002-0000-0A00-000001000000}">
      <formula1>200</formula1>
    </dataValidation>
    <dataValidation type="decimal" errorStyle="warning" operator="lessThan" allowBlank="1" showErrorMessage="1" error="Unexpectedly high value. Please check" sqref="H16:M16" xr:uid="{00000000-0002-0000-0A00-000002000000}">
      <formula1>150</formula1>
    </dataValidation>
    <dataValidation type="decimal" errorStyle="warning" operator="lessThan" allowBlank="1" showErrorMessage="1" error="Unexpectedly high value. Please check" sqref="H17:M17" xr:uid="{00000000-0002-0000-0A00-000003000000}">
      <formula1>30</formula1>
    </dataValidation>
    <dataValidation type="decimal" errorStyle="warning" operator="lessThan" allowBlank="1" showErrorMessage="1" error="Unexpectedly high value. Please check" sqref="H22:M22" xr:uid="{00000000-0002-0000-0A00-000004000000}">
      <formula1>400</formula1>
    </dataValidation>
    <dataValidation type="decimal" errorStyle="warning" allowBlank="1" showInputMessage="1" showErrorMessage="1" error="Out of expected range. Please check" sqref="H13:M13" xr:uid="{00000000-0002-0000-0A00-000005000000}">
      <formula1>300</formula1>
      <formula2>10500</formula2>
    </dataValidation>
    <dataValidation type="decimal" errorStyle="warning" allowBlank="1" showInputMessage="1" showErrorMessage="1" error="Out of expected range. Please check" sqref="H5:M5" xr:uid="{00000000-0002-0000-0A00-000006000000}">
      <formula1>10000</formula1>
      <formula2>150000</formula2>
    </dataValidation>
    <dataValidation type="decimal" errorStyle="warning" allowBlank="1" showInputMessage="1" showErrorMessage="1" error="Out of expected range. Please check" sqref="H6:M6" xr:uid="{00000000-0002-0000-0A00-000007000000}">
      <formula1>900</formula1>
      <formula2>7000</formula2>
    </dataValidation>
    <dataValidation type="decimal" errorStyle="warning" allowBlank="1" showInputMessage="1" showErrorMessage="1" error="Out of expected range. Please check" sqref="H7:M7" xr:uid="{00000000-0002-0000-0A00-000008000000}">
      <formula1>3000</formula1>
      <formula2>100000</formula2>
    </dataValidation>
    <dataValidation type="decimal" errorStyle="warning" allowBlank="1" showInputMessage="1" showErrorMessage="1" error="Out of expected range. Please check" sqref="H8:M8" xr:uid="{00000000-0002-0000-0A00-000009000000}">
      <formula1>50</formula1>
      <formula2>1500</formula2>
    </dataValidation>
    <dataValidation type="decimal" errorStyle="warning" allowBlank="1" showInputMessage="1" showErrorMessage="1" error="Out of expected range. Please check" sqref="H10:M10" xr:uid="{00000000-0002-0000-0A00-00000A000000}">
      <formula1>400</formula1>
      <formula2>2800</formula2>
    </dataValidation>
    <dataValidation type="decimal" errorStyle="warning" allowBlank="1" showInputMessage="1" showErrorMessage="1" error="Out of expected range. Please check" sqref="H12:M12" xr:uid="{00000000-0002-0000-0A00-00000B000000}">
      <formula1>100</formula1>
      <formula2>500</formula2>
    </dataValidation>
    <dataValidation type="decimal" errorStyle="warning" allowBlank="1" showInputMessage="1" showErrorMessage="1" error="Out of expected range. Please check" sqref="H14:M14" xr:uid="{00000000-0002-0000-0A00-00000C000000}">
      <formula1>2000</formula1>
      <formula2>50000</formula2>
    </dataValidation>
    <dataValidation type="decimal" errorStyle="warning" allowBlank="1" showInputMessage="1" showErrorMessage="1" error="Out of expected range. Please check" sqref="H15:M15" xr:uid="{00000000-0002-0000-0A00-00000D000000}">
      <formula1>150000</formula1>
      <formula2>2000000</formula2>
    </dataValidation>
    <dataValidation type="decimal" errorStyle="warning" allowBlank="1" showInputMessage="1" showErrorMessage="1" error="Out of expected range. Please check" sqref="H18:M18" xr:uid="{00000000-0002-0000-0A00-00000E000000}">
      <formula1>1500</formula1>
      <formula2>40000</formula2>
    </dataValidation>
    <dataValidation type="decimal" errorStyle="warning" allowBlank="1" showInputMessage="1" showErrorMessage="1" error="Out of expected range. Please check" sqref="H19:M19" xr:uid="{00000000-0002-0000-0A00-00000F000000}">
      <formula1>2000</formula1>
      <formula2>25000</formula2>
    </dataValidation>
    <dataValidation type="decimal" errorStyle="warning" allowBlank="1" showInputMessage="1" showErrorMessage="1" error="Out of expected range. Please check" sqref="H20:M20" xr:uid="{00000000-0002-0000-0A00-000010000000}">
      <formula1>2400</formula1>
      <formula2>23000</formula2>
    </dataValidation>
    <dataValidation type="decimal" errorStyle="warning" allowBlank="1" showInputMessage="1" showErrorMessage="1" error="Out of expected range. Please check" sqref="H21:M21" xr:uid="{00000000-0002-0000-0A00-000011000000}">
      <formula1>400</formula1>
      <formula2>5000</formula2>
    </dataValidation>
    <dataValidation type="decimal" errorStyle="warning" allowBlank="1" showInputMessage="1" showErrorMessage="1" error="Out of expected range. Please check" sqref="H24:M24" xr:uid="{00000000-0002-0000-0A00-000012000000}">
      <formula1>6000</formula1>
      <formula2>50000</formula2>
    </dataValidation>
    <dataValidation type="list" allowBlank="1" showInputMessage="1" showErrorMessage="1" sqref="G5:G24" xr:uid="{C6FBEDE5-A78A-4FB9-B781-D326F9A33E73}">
      <formula1>"A1,A2,A3,A4,AX,B2,B3,B4,BX,C2,C3,C4,C5,CX,D3,D4,D5,D6,DX"</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 id="{057000B2-0AD8-4B5B-A064-4204E78FD388}">
            <xm:f>'https://cepalondon.sharepoint.com/projectslive/PT835_NIAUR_PC21_Efficiency_Advice/Shared Documents/Supporting Information/[20180518-PR19-Business-plan-data-tables.xlsx]Validation flags'!#REF!=1</xm:f>
            <x14:dxf>
              <fill>
                <patternFill>
                  <bgColor rgb="FFE0DCD8"/>
                </patternFill>
              </fill>
            </x14:dxf>
          </x14:cfRule>
          <xm:sqref>H5:M22</xm:sqref>
        </x14:conditionalFormatting>
        <x14:conditionalFormatting xmlns:xm="http://schemas.microsoft.com/office/excel/2006/main">
          <x14:cfRule type="expression" priority="3" id="{C0D07397-036F-4A77-B202-61A08BDE1C6A}">
            <xm:f>'https://cepalondon.sharepoint.com/projectslive/PT835_NIAUR_PC21_Efficiency_Advice/Shared Documents/Supporting Information/[20180518-PR19-Business-plan-data-tables.xlsx]Validation flags'!#REF!=1</xm:f>
            <x14:dxf>
              <fill>
                <patternFill>
                  <bgColor rgb="FFE0DCD8"/>
                </patternFill>
              </fill>
            </x14:dxf>
          </x14:cfRule>
          <xm:sqref>H24:M24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tabColor theme="5" tint="0.79998168889431442"/>
  </sheetPr>
  <dimension ref="A1:DW247"/>
  <sheetViews>
    <sheetView zoomScale="70" zoomScaleNormal="70" workbookViewId="0">
      <selection activeCell="G8" sqref="G8"/>
    </sheetView>
  </sheetViews>
  <sheetFormatPr defaultColWidth="0" defaultRowHeight="16.5" zeroHeight="1" x14ac:dyDescent="0.35"/>
  <cols>
    <col min="1" max="1" width="1.6328125" style="189" customWidth="1"/>
    <col min="2" max="2" width="5" style="189" customWidth="1"/>
    <col min="3" max="3" width="77.54296875" style="189" bestFit="1" customWidth="1"/>
    <col min="4" max="4" width="9.453125" style="189" customWidth="1"/>
    <col min="5" max="5" width="10.453125" style="189" bestFit="1" customWidth="1"/>
    <col min="6" max="6" width="10.453125" style="189" customWidth="1"/>
    <col min="7" max="7" width="9.90625" style="189" customWidth="1"/>
    <col min="8" max="8" width="12.08984375" style="189" bestFit="1" customWidth="1"/>
    <col min="9" max="15" width="10.453125" style="189" customWidth="1"/>
    <col min="16" max="16" width="10.54296875" style="189" customWidth="1"/>
    <col min="17" max="17" width="2.90625" style="189" customWidth="1"/>
    <col min="18" max="18" width="14.90625" style="189" bestFit="1" customWidth="1"/>
    <col min="19" max="34" width="10.453125" style="189" customWidth="1"/>
    <col min="35" max="35" width="2.90625" style="189" customWidth="1"/>
    <col min="36" max="36" width="29" style="189" bestFit="1" customWidth="1"/>
    <col min="37" max="37" width="78.453125" style="189" bestFit="1" customWidth="1"/>
    <col min="38" max="38" width="2.90625" style="189" customWidth="1"/>
    <col min="39" max="39" width="23.54296875" style="92" customWidth="1"/>
    <col min="40" max="40" width="72.08984375" style="92" bestFit="1" customWidth="1"/>
    <col min="41" max="41" width="10.453125" style="89" customWidth="1"/>
    <col min="42" max="42" width="7.08984375" style="189" customWidth="1"/>
    <col min="43" max="43" width="52.453125" style="189" customWidth="1"/>
    <col min="44" max="44" width="10.453125" style="189" customWidth="1"/>
    <col min="45" max="45" width="6.08984375" style="189" customWidth="1"/>
    <col min="46" max="53" width="10.453125" style="189" customWidth="1"/>
    <col min="54" max="54" width="2.90625" style="189" customWidth="1"/>
    <col min="55" max="72" width="10.453125" style="189" customWidth="1"/>
    <col min="73" max="73" width="1.6328125" style="90" hidden="1" customWidth="1"/>
    <col min="74" max="98" width="5.54296875" style="91" hidden="1" customWidth="1"/>
    <col min="99" max="99" width="5.54296875" style="90" hidden="1" customWidth="1"/>
    <col min="100" max="101" width="5.54296875" style="89" hidden="1" customWidth="1"/>
    <col min="102" max="109" width="5.90625" style="89" hidden="1" customWidth="1"/>
    <col min="110" max="126" width="5.54296875" style="89" hidden="1" customWidth="1"/>
    <col min="127" max="127" width="6.08984375" style="89" hidden="1" customWidth="1"/>
    <col min="128" max="16384" width="10.453125" style="189" hidden="1"/>
  </cols>
  <sheetData>
    <row r="1" spans="2:127" ht="22.5" x14ac:dyDescent="0.5">
      <c r="B1" s="183" t="s">
        <v>1044</v>
      </c>
      <c r="C1" s="183"/>
      <c r="D1" s="184"/>
      <c r="E1" s="183"/>
      <c r="F1" s="183"/>
      <c r="G1" s="185"/>
      <c r="H1" s="185"/>
      <c r="I1" s="185"/>
      <c r="J1" s="185"/>
      <c r="K1" s="185"/>
      <c r="L1" s="185"/>
      <c r="M1" s="185"/>
      <c r="N1" s="185"/>
      <c r="O1" s="185"/>
      <c r="P1" s="185"/>
      <c r="Q1" s="185"/>
      <c r="R1" s="185"/>
      <c r="S1" s="185"/>
      <c r="T1" s="185"/>
      <c r="U1" s="185"/>
      <c r="V1" s="185"/>
      <c r="W1" s="185"/>
      <c r="X1" s="185"/>
      <c r="Y1" s="186"/>
      <c r="Z1" s="186"/>
      <c r="AA1" s="186"/>
      <c r="AB1" s="186"/>
      <c r="AC1" s="186"/>
      <c r="AD1" s="186"/>
      <c r="AE1" s="186"/>
      <c r="AF1" s="186"/>
      <c r="AG1" s="186"/>
      <c r="AH1" s="87" t="s">
        <v>1040</v>
      </c>
      <c r="AI1" s="187"/>
      <c r="AJ1" s="794" t="s">
        <v>3</v>
      </c>
      <c r="AK1" s="794"/>
      <c r="AL1" s="794"/>
      <c r="AM1" s="794"/>
      <c r="AN1" s="188"/>
      <c r="AP1" s="183" t="s">
        <v>4</v>
      </c>
      <c r="AQ1" s="183"/>
      <c r="AR1" s="183"/>
      <c r="AS1" s="185"/>
      <c r="AT1" s="185"/>
      <c r="AU1" s="185"/>
      <c r="AV1" s="185"/>
      <c r="AW1" s="185"/>
      <c r="AX1" s="185"/>
      <c r="AY1" s="185"/>
      <c r="AZ1" s="185"/>
      <c r="BA1" s="185"/>
      <c r="BB1" s="185"/>
      <c r="BC1" s="185"/>
      <c r="BD1" s="185"/>
      <c r="BE1" s="185"/>
      <c r="BF1" s="185"/>
      <c r="BG1" s="185"/>
      <c r="BH1" s="185"/>
      <c r="BI1" s="185"/>
      <c r="BJ1" s="186"/>
      <c r="BK1" s="186"/>
      <c r="BL1" s="186"/>
      <c r="BM1" s="186"/>
      <c r="BN1" s="186"/>
      <c r="BO1" s="186"/>
      <c r="BP1" s="186"/>
      <c r="BQ1" s="186"/>
      <c r="BR1" s="186"/>
      <c r="BS1" s="186" t="str">
        <f>LEFT($B$1,5)</f>
        <v xml:space="preserve">WWn2 </v>
      </c>
      <c r="BV1" s="92"/>
      <c r="BW1" s="92"/>
      <c r="BX1" s="92"/>
      <c r="BY1" s="92"/>
      <c r="BZ1" s="92"/>
      <c r="CB1" s="92"/>
      <c r="CC1" s="92"/>
      <c r="CD1" s="92"/>
      <c r="CE1" s="92"/>
      <c r="CF1" s="92"/>
      <c r="CG1" s="92"/>
      <c r="CH1" s="92"/>
      <c r="CI1" s="92"/>
      <c r="CJ1" s="92"/>
      <c r="CK1" s="92"/>
      <c r="CL1" s="92"/>
      <c r="CM1" s="92"/>
      <c r="CN1" s="92"/>
      <c r="CO1" s="92"/>
      <c r="CP1" s="92"/>
      <c r="CQ1" s="92"/>
      <c r="CR1" s="92"/>
      <c r="CS1" s="92"/>
      <c r="CT1" s="92"/>
      <c r="CW1" s="90"/>
      <c r="CX1" s="92"/>
      <c r="CY1" s="92"/>
      <c r="CZ1" s="92"/>
      <c r="DA1" s="92"/>
      <c r="DB1" s="92"/>
      <c r="DC1" s="91"/>
      <c r="DD1" s="92"/>
      <c r="DE1" s="92"/>
      <c r="DF1" s="92"/>
      <c r="DG1" s="92"/>
      <c r="DH1" s="92"/>
      <c r="DI1" s="92"/>
      <c r="DJ1" s="92"/>
      <c r="DK1" s="92"/>
      <c r="DL1" s="92"/>
      <c r="DM1" s="92"/>
      <c r="DN1" s="92"/>
      <c r="DO1" s="92"/>
      <c r="DP1" s="92"/>
      <c r="DQ1" s="92"/>
      <c r="DR1" s="92"/>
      <c r="DS1" s="92"/>
      <c r="DT1" s="92"/>
      <c r="DU1" s="92"/>
      <c r="DV1" s="92"/>
      <c r="DW1" s="90"/>
    </row>
    <row r="2" spans="2:127" ht="15" customHeight="1" thickBot="1" x14ac:dyDescent="0.55000000000000004">
      <c r="B2" s="14"/>
      <c r="C2" s="14"/>
      <c r="D2" s="28"/>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90"/>
      <c r="AK2" s="190"/>
      <c r="AM2" s="191"/>
      <c r="AN2" s="191"/>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V2" s="92"/>
      <c r="BW2" s="92"/>
      <c r="BX2" s="92"/>
      <c r="BY2" s="92"/>
      <c r="BZ2" s="92"/>
      <c r="CB2" s="92"/>
      <c r="CC2" s="92"/>
      <c r="CD2" s="92"/>
      <c r="CE2" s="92"/>
      <c r="CF2" s="92"/>
      <c r="CG2" s="92"/>
      <c r="CH2" s="92"/>
      <c r="CI2" s="92"/>
      <c r="CJ2" s="92"/>
      <c r="CK2" s="92"/>
      <c r="CL2" s="92"/>
      <c r="CM2" s="92"/>
      <c r="CN2" s="92"/>
      <c r="CO2" s="92"/>
      <c r="CP2" s="92"/>
      <c r="CQ2" s="92"/>
      <c r="CR2" s="92"/>
      <c r="CS2" s="92"/>
      <c r="CT2" s="92"/>
      <c r="CW2" s="90"/>
      <c r="CX2" s="92"/>
      <c r="CY2" s="92"/>
      <c r="CZ2" s="92"/>
      <c r="DA2" s="92"/>
      <c r="DB2" s="92"/>
      <c r="DC2" s="91"/>
      <c r="DD2" s="92"/>
      <c r="DE2" s="92"/>
      <c r="DF2" s="92"/>
      <c r="DG2" s="92"/>
      <c r="DH2" s="92"/>
      <c r="DI2" s="92"/>
      <c r="DJ2" s="92"/>
      <c r="DK2" s="92"/>
      <c r="DL2" s="92"/>
      <c r="DM2" s="92"/>
      <c r="DN2" s="92"/>
      <c r="DO2" s="92"/>
      <c r="DP2" s="92"/>
      <c r="DQ2" s="92"/>
      <c r="DR2" s="92"/>
      <c r="DS2" s="92"/>
      <c r="DT2" s="92"/>
      <c r="DU2" s="92"/>
      <c r="DV2" s="92"/>
      <c r="DW2" s="90"/>
    </row>
    <row r="3" spans="2:127" ht="17" thickBot="1" x14ac:dyDescent="0.55000000000000004">
      <c r="H3" s="912" t="s">
        <v>560</v>
      </c>
      <c r="I3" s="913"/>
      <c r="J3" s="913"/>
      <c r="K3" s="913"/>
      <c r="L3" s="913"/>
      <c r="M3" s="913"/>
      <c r="N3" s="913"/>
      <c r="O3" s="914"/>
      <c r="P3" s="29"/>
      <c r="Q3" s="29"/>
      <c r="R3" s="912" t="s">
        <v>561</v>
      </c>
      <c r="S3" s="913"/>
      <c r="T3" s="913"/>
      <c r="U3" s="913"/>
      <c r="V3" s="913"/>
      <c r="W3" s="913"/>
      <c r="X3" s="913"/>
      <c r="Y3" s="913"/>
      <c r="Z3" s="913"/>
      <c r="AA3" s="913"/>
      <c r="AB3" s="913"/>
      <c r="AC3" s="913"/>
      <c r="AD3" s="913"/>
      <c r="AE3" s="913"/>
      <c r="AF3" s="913"/>
      <c r="AG3" s="913"/>
      <c r="AH3" s="914"/>
      <c r="AI3" s="29"/>
      <c r="AJ3" s="190"/>
      <c r="AK3" s="190"/>
      <c r="AM3" s="192"/>
      <c r="AN3" s="192"/>
      <c r="AT3" s="912" t="s">
        <v>560</v>
      </c>
      <c r="AU3" s="913"/>
      <c r="AV3" s="913"/>
      <c r="AW3" s="913"/>
      <c r="AX3" s="913"/>
      <c r="AY3" s="913"/>
      <c r="AZ3" s="913"/>
      <c r="BA3" s="914"/>
      <c r="BB3" s="29"/>
      <c r="BC3" s="912" t="s">
        <v>561</v>
      </c>
      <c r="BD3" s="913"/>
      <c r="BE3" s="913"/>
      <c r="BF3" s="913"/>
      <c r="BG3" s="913"/>
      <c r="BH3" s="913"/>
      <c r="BI3" s="913"/>
      <c r="BJ3" s="913"/>
      <c r="BK3" s="913"/>
      <c r="BL3" s="913"/>
      <c r="BM3" s="913"/>
      <c r="BN3" s="913"/>
      <c r="BO3" s="913"/>
      <c r="BP3" s="913"/>
      <c r="BQ3" s="913"/>
      <c r="BR3" s="913"/>
      <c r="BS3" s="914"/>
      <c r="BV3" s="92"/>
      <c r="BW3" s="92"/>
      <c r="BX3" s="92"/>
      <c r="BY3" s="92"/>
      <c r="BZ3" s="92"/>
      <c r="CB3" s="92"/>
      <c r="CC3" s="92"/>
      <c r="CD3" s="92"/>
      <c r="CE3" s="92"/>
      <c r="CF3" s="92"/>
      <c r="CG3" s="92"/>
      <c r="CH3" s="92"/>
      <c r="CI3" s="92"/>
      <c r="CJ3" s="92"/>
      <c r="CK3" s="92"/>
      <c r="CL3" s="92"/>
      <c r="CM3" s="92"/>
      <c r="CN3" s="92"/>
      <c r="CO3" s="92"/>
      <c r="CP3" s="92"/>
      <c r="CQ3" s="92"/>
      <c r="CR3" s="92"/>
      <c r="CS3" s="92"/>
      <c r="CT3" s="92"/>
      <c r="CW3" s="90"/>
      <c r="CX3" s="92"/>
      <c r="CY3" s="92"/>
      <c r="CZ3" s="92"/>
      <c r="DA3" s="92"/>
      <c r="DB3" s="92"/>
      <c r="DC3" s="91"/>
      <c r="DD3" s="92"/>
      <c r="DE3" s="92"/>
      <c r="DF3" s="92"/>
      <c r="DG3" s="92"/>
      <c r="DH3" s="92"/>
      <c r="DI3" s="92"/>
      <c r="DJ3" s="92"/>
      <c r="DK3" s="92"/>
      <c r="DL3" s="92"/>
      <c r="DM3" s="92"/>
      <c r="DN3" s="92"/>
      <c r="DO3" s="92"/>
      <c r="DP3" s="92"/>
      <c r="DQ3" s="92"/>
      <c r="DR3" s="92"/>
      <c r="DS3" s="92"/>
      <c r="DT3" s="92"/>
      <c r="DU3" s="92"/>
      <c r="DV3" s="92"/>
      <c r="DW3" s="90"/>
    </row>
    <row r="4" spans="2:127" ht="17" thickBot="1" x14ac:dyDescent="0.4">
      <c r="B4" s="30"/>
      <c r="C4" s="31"/>
      <c r="D4" s="31"/>
      <c r="E4" s="32"/>
      <c r="F4" s="32"/>
      <c r="G4" s="29"/>
      <c r="H4" s="917" t="s">
        <v>562</v>
      </c>
      <c r="I4" s="919" t="s">
        <v>563</v>
      </c>
      <c r="J4" s="920"/>
      <c r="K4" s="917" t="s">
        <v>564</v>
      </c>
      <c r="L4" s="921"/>
      <c r="M4" s="921"/>
      <c r="N4" s="922"/>
      <c r="O4" s="923" t="s">
        <v>11</v>
      </c>
      <c r="P4" s="29"/>
      <c r="Q4" s="29"/>
      <c r="R4" s="919" t="s">
        <v>565</v>
      </c>
      <c r="S4" s="934"/>
      <c r="T4" s="934"/>
      <c r="U4" s="934"/>
      <c r="V4" s="935"/>
      <c r="W4" s="925" t="s">
        <v>566</v>
      </c>
      <c r="X4" s="926"/>
      <c r="Y4" s="926"/>
      <c r="Z4" s="926"/>
      <c r="AA4" s="926"/>
      <c r="AB4" s="927"/>
      <c r="AC4" s="925" t="s">
        <v>567</v>
      </c>
      <c r="AD4" s="926"/>
      <c r="AE4" s="926"/>
      <c r="AF4" s="926"/>
      <c r="AG4" s="926"/>
      <c r="AH4" s="927"/>
      <c r="AI4" s="29"/>
      <c r="AJ4" s="928" t="s">
        <v>12</v>
      </c>
      <c r="AK4" s="930" t="s">
        <v>13</v>
      </c>
      <c r="AM4" s="932" t="s">
        <v>14</v>
      </c>
      <c r="AN4" s="932" t="s">
        <v>568</v>
      </c>
      <c r="AP4" s="30"/>
      <c r="AQ4" s="31"/>
      <c r="AR4" s="32"/>
      <c r="AS4" s="29"/>
      <c r="AT4" s="917" t="s">
        <v>562</v>
      </c>
      <c r="AU4" s="919" t="s">
        <v>563</v>
      </c>
      <c r="AV4" s="920"/>
      <c r="AW4" s="917" t="s">
        <v>564</v>
      </c>
      <c r="AX4" s="921"/>
      <c r="AY4" s="921"/>
      <c r="AZ4" s="922"/>
      <c r="BA4" s="923" t="s">
        <v>11</v>
      </c>
      <c r="BB4" s="29"/>
      <c r="BC4" s="919" t="s">
        <v>565</v>
      </c>
      <c r="BD4" s="934"/>
      <c r="BE4" s="934"/>
      <c r="BF4" s="934"/>
      <c r="BG4" s="935"/>
      <c r="BH4" s="925" t="s">
        <v>566</v>
      </c>
      <c r="BI4" s="926"/>
      <c r="BJ4" s="926"/>
      <c r="BK4" s="926"/>
      <c r="BL4" s="926"/>
      <c r="BM4" s="927"/>
      <c r="BN4" s="925" t="s">
        <v>567</v>
      </c>
      <c r="BO4" s="926"/>
      <c r="BP4" s="926"/>
      <c r="BQ4" s="926"/>
      <c r="BR4" s="926"/>
      <c r="BS4" s="927"/>
      <c r="BV4" s="883" t="s">
        <v>5</v>
      </c>
      <c r="BW4" s="883"/>
      <c r="BX4" s="883"/>
      <c r="BY4" s="883"/>
      <c r="BZ4" s="883"/>
      <c r="CA4" s="883"/>
      <c r="CB4" s="883"/>
      <c r="CC4" s="883"/>
      <c r="CD4" s="883"/>
      <c r="CE4" s="883"/>
      <c r="CF4" s="883"/>
      <c r="CG4" s="883"/>
      <c r="CH4" s="883"/>
      <c r="CI4" s="883"/>
      <c r="CJ4" s="883"/>
      <c r="CK4" s="883"/>
      <c r="CL4" s="883"/>
      <c r="CM4" s="883"/>
      <c r="CN4" s="883"/>
      <c r="CO4" s="883"/>
      <c r="CP4" s="883"/>
      <c r="CQ4" s="883"/>
      <c r="CR4" s="883"/>
      <c r="CS4" s="883"/>
      <c r="CT4" s="883"/>
      <c r="CW4" s="90"/>
      <c r="CX4" s="883" t="s">
        <v>140</v>
      </c>
      <c r="CY4" s="883"/>
      <c r="CZ4" s="883"/>
      <c r="DA4" s="883"/>
      <c r="DB4" s="883"/>
      <c r="DC4" s="883"/>
      <c r="DD4" s="883"/>
      <c r="DE4" s="883"/>
      <c r="DF4" s="883"/>
      <c r="DG4" s="883"/>
      <c r="DH4" s="883"/>
      <c r="DI4" s="883"/>
      <c r="DJ4" s="883"/>
      <c r="DK4" s="883"/>
      <c r="DL4" s="883"/>
      <c r="DM4" s="883"/>
      <c r="DN4" s="883"/>
      <c r="DO4" s="883"/>
      <c r="DP4" s="883"/>
      <c r="DQ4" s="883"/>
      <c r="DR4" s="883"/>
      <c r="DS4" s="883"/>
      <c r="DT4" s="883"/>
      <c r="DU4" s="883"/>
      <c r="DV4" s="883"/>
      <c r="DW4" s="90"/>
    </row>
    <row r="5" spans="2:127" ht="32.5" thickBot="1" x14ac:dyDescent="0.4">
      <c r="B5" s="910" t="s">
        <v>7</v>
      </c>
      <c r="C5" s="911"/>
      <c r="D5" s="193" t="s">
        <v>4</v>
      </c>
      <c r="E5" s="194" t="s">
        <v>139</v>
      </c>
      <c r="F5" s="334" t="s">
        <v>10</v>
      </c>
      <c r="G5" s="744" t="s">
        <v>1193</v>
      </c>
      <c r="H5" s="918"/>
      <c r="I5" s="195" t="s">
        <v>569</v>
      </c>
      <c r="J5" s="196" t="s">
        <v>570</v>
      </c>
      <c r="K5" s="195" t="s">
        <v>571</v>
      </c>
      <c r="L5" s="197" t="s">
        <v>572</v>
      </c>
      <c r="M5" s="197" t="s">
        <v>573</v>
      </c>
      <c r="N5" s="196" t="s">
        <v>574</v>
      </c>
      <c r="O5" s="924"/>
      <c r="P5" s="29"/>
      <c r="Q5" s="29"/>
      <c r="R5" s="195" t="s">
        <v>575</v>
      </c>
      <c r="S5" s="197" t="s">
        <v>576</v>
      </c>
      <c r="T5" s="197" t="s">
        <v>577</v>
      </c>
      <c r="U5" s="197" t="s">
        <v>578</v>
      </c>
      <c r="V5" s="198" t="s">
        <v>11</v>
      </c>
      <c r="W5" s="195" t="s">
        <v>579</v>
      </c>
      <c r="X5" s="197" t="s">
        <v>580</v>
      </c>
      <c r="Y5" s="197" t="s">
        <v>581</v>
      </c>
      <c r="Z5" s="197" t="s">
        <v>582</v>
      </c>
      <c r="AA5" s="197" t="s">
        <v>578</v>
      </c>
      <c r="AB5" s="196" t="s">
        <v>11</v>
      </c>
      <c r="AC5" s="195" t="s">
        <v>583</v>
      </c>
      <c r="AD5" s="197" t="s">
        <v>584</v>
      </c>
      <c r="AE5" s="197" t="s">
        <v>585</v>
      </c>
      <c r="AF5" s="197" t="s">
        <v>586</v>
      </c>
      <c r="AG5" s="197" t="s">
        <v>578</v>
      </c>
      <c r="AH5" s="196" t="s">
        <v>11</v>
      </c>
      <c r="AI5" s="29"/>
      <c r="AJ5" s="929"/>
      <c r="AK5" s="931"/>
      <c r="AM5" s="933"/>
      <c r="AN5" s="933"/>
      <c r="AP5" s="910" t="s">
        <v>7</v>
      </c>
      <c r="AQ5" s="911"/>
      <c r="AR5" s="194" t="s">
        <v>139</v>
      </c>
      <c r="AS5" s="104" t="s">
        <v>10</v>
      </c>
      <c r="AT5" s="918"/>
      <c r="AU5" s="195" t="s">
        <v>569</v>
      </c>
      <c r="AV5" s="196" t="s">
        <v>570</v>
      </c>
      <c r="AW5" s="195" t="s">
        <v>571</v>
      </c>
      <c r="AX5" s="197" t="s">
        <v>572</v>
      </c>
      <c r="AY5" s="197" t="s">
        <v>573</v>
      </c>
      <c r="AZ5" s="196" t="s">
        <v>574</v>
      </c>
      <c r="BA5" s="924"/>
      <c r="BB5" s="29"/>
      <c r="BC5" s="195" t="s">
        <v>575</v>
      </c>
      <c r="BD5" s="197" t="s">
        <v>576</v>
      </c>
      <c r="BE5" s="197" t="s">
        <v>577</v>
      </c>
      <c r="BF5" s="197" t="s">
        <v>578</v>
      </c>
      <c r="BG5" s="198" t="s">
        <v>11</v>
      </c>
      <c r="BH5" s="195" t="s">
        <v>579</v>
      </c>
      <c r="BI5" s="197" t="s">
        <v>580</v>
      </c>
      <c r="BJ5" s="197" t="s">
        <v>581</v>
      </c>
      <c r="BK5" s="197" t="s">
        <v>582</v>
      </c>
      <c r="BL5" s="197" t="s">
        <v>578</v>
      </c>
      <c r="BM5" s="196" t="s">
        <v>11</v>
      </c>
      <c r="BN5" s="195" t="s">
        <v>583</v>
      </c>
      <c r="BO5" s="197" t="s">
        <v>584</v>
      </c>
      <c r="BP5" s="197" t="s">
        <v>585</v>
      </c>
      <c r="BQ5" s="197" t="s">
        <v>586</v>
      </c>
      <c r="BR5" s="197" t="s">
        <v>578</v>
      </c>
      <c r="BS5" s="196" t="s">
        <v>11</v>
      </c>
      <c r="BV5" s="108" t="s">
        <v>16</v>
      </c>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W5" s="90"/>
      <c r="CX5" s="108"/>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90"/>
    </row>
    <row r="6" spans="2:127" ht="14.25" customHeight="1" thickBot="1" x14ac:dyDescent="0.4">
      <c r="B6" s="199"/>
      <c r="C6" s="199"/>
      <c r="D6" s="200"/>
      <c r="E6" s="201"/>
      <c r="F6" s="201"/>
      <c r="G6" s="201"/>
      <c r="H6" s="202"/>
      <c r="I6" s="200"/>
      <c r="J6" s="200"/>
      <c r="K6" s="200"/>
      <c r="L6" s="200"/>
      <c r="M6" s="200"/>
      <c r="N6" s="200"/>
      <c r="O6" s="202"/>
      <c r="P6" s="30"/>
      <c r="Q6" s="30"/>
      <c r="R6" s="200"/>
      <c r="S6" s="200"/>
      <c r="T6" s="200"/>
      <c r="U6" s="200"/>
      <c r="V6" s="200"/>
      <c r="W6" s="200"/>
      <c r="X6" s="200"/>
      <c r="Y6" s="200"/>
      <c r="Z6" s="200"/>
      <c r="AA6" s="200"/>
      <c r="AB6" s="200"/>
      <c r="AC6" s="200"/>
      <c r="AD6" s="200"/>
      <c r="AE6" s="200"/>
      <c r="AF6" s="200"/>
      <c r="AG6" s="200"/>
      <c r="AH6" s="200"/>
      <c r="AI6" s="30"/>
      <c r="AJ6" s="203"/>
      <c r="AK6" s="203"/>
      <c r="AM6" s="204"/>
      <c r="AN6" s="192"/>
      <c r="AP6" s="199"/>
      <c r="AQ6" s="199"/>
      <c r="AR6" s="201"/>
      <c r="AS6" s="201"/>
      <c r="AT6" s="202"/>
      <c r="AU6" s="200"/>
      <c r="AV6" s="200"/>
      <c r="AW6" s="200"/>
      <c r="AX6" s="200"/>
      <c r="AY6" s="200"/>
      <c r="AZ6" s="200"/>
      <c r="BA6" s="202"/>
      <c r="BB6" s="30"/>
      <c r="BC6" s="200"/>
      <c r="BD6" s="200"/>
      <c r="BE6" s="200"/>
      <c r="BF6" s="200"/>
      <c r="BG6" s="200"/>
      <c r="BH6" s="200"/>
      <c r="BI6" s="200"/>
      <c r="BJ6" s="200"/>
      <c r="BK6" s="200"/>
      <c r="BL6" s="200"/>
      <c r="BM6" s="200"/>
      <c r="BN6" s="200"/>
      <c r="BO6" s="200"/>
      <c r="BP6" s="200"/>
      <c r="BQ6" s="200"/>
      <c r="BR6" s="200"/>
      <c r="BS6" s="200"/>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W6" s="90"/>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90"/>
    </row>
    <row r="7" spans="2:127" ht="14.25" customHeight="1" thickBot="1" x14ac:dyDescent="0.55000000000000004">
      <c r="B7" s="103" t="s">
        <v>23</v>
      </c>
      <c r="C7" s="205" t="s">
        <v>1061</v>
      </c>
      <c r="D7" s="14"/>
      <c r="E7" s="22"/>
      <c r="F7" s="22"/>
      <c r="G7" s="14"/>
      <c r="H7" s="14"/>
      <c r="I7" s="14"/>
      <c r="J7" s="14"/>
      <c r="K7" s="14"/>
      <c r="L7" s="14"/>
      <c r="M7" s="14"/>
      <c r="N7" s="14"/>
      <c r="O7" s="14"/>
      <c r="P7" s="14"/>
      <c r="Q7" s="14"/>
      <c r="R7" s="1"/>
      <c r="S7" s="1"/>
      <c r="T7" s="1"/>
      <c r="U7" s="1"/>
      <c r="V7" s="1"/>
      <c r="W7" s="27"/>
      <c r="X7" s="27"/>
      <c r="Y7" s="27"/>
      <c r="Z7" s="27"/>
      <c r="AA7" s="27"/>
      <c r="AB7" s="27"/>
      <c r="AC7" s="27"/>
      <c r="AD7" s="27"/>
      <c r="AE7" s="27"/>
      <c r="AF7" s="27"/>
      <c r="AG7" s="27"/>
      <c r="AH7" s="27"/>
      <c r="AI7" s="29"/>
      <c r="AJ7" s="190"/>
      <c r="AK7" s="190"/>
      <c r="AM7" s="125"/>
      <c r="AN7" s="206"/>
      <c r="AP7" s="103" t="s">
        <v>23</v>
      </c>
      <c r="AQ7" s="205" t="s">
        <v>587</v>
      </c>
      <c r="AR7" s="22"/>
      <c r="AS7" s="14"/>
      <c r="AT7" s="14"/>
      <c r="AU7" s="14"/>
      <c r="AV7" s="14"/>
      <c r="AW7" s="14"/>
      <c r="AX7" s="14"/>
      <c r="AY7" s="14"/>
      <c r="AZ7" s="14"/>
      <c r="BA7" s="14"/>
      <c r="BB7" s="14"/>
      <c r="BC7" s="1"/>
      <c r="BD7" s="1"/>
      <c r="BE7" s="1"/>
      <c r="BF7" s="1"/>
      <c r="BG7" s="1"/>
      <c r="BH7" s="27"/>
      <c r="BI7" s="27"/>
      <c r="BJ7" s="27"/>
      <c r="BK7" s="27"/>
      <c r="BL7" s="27"/>
      <c r="BM7" s="27"/>
      <c r="BN7" s="27"/>
      <c r="BO7" s="27"/>
      <c r="BP7" s="27"/>
      <c r="BQ7" s="27"/>
      <c r="BR7" s="27"/>
      <c r="BS7" s="27"/>
      <c r="BV7" s="92"/>
      <c r="BW7" s="92"/>
      <c r="BX7" s="92"/>
      <c r="BY7" s="92"/>
      <c r="BZ7" s="92"/>
      <c r="CB7" s="92"/>
      <c r="CC7" s="92"/>
      <c r="CD7" s="92"/>
      <c r="CE7" s="92"/>
      <c r="CF7" s="92"/>
      <c r="CG7" s="92"/>
      <c r="CH7" s="92"/>
      <c r="CI7" s="92"/>
      <c r="CJ7" s="92"/>
      <c r="CK7" s="92"/>
      <c r="CL7" s="92"/>
      <c r="CM7" s="92"/>
      <c r="CN7" s="92"/>
      <c r="CO7" s="92"/>
      <c r="CP7" s="92"/>
      <c r="CQ7" s="92"/>
      <c r="CR7" s="92"/>
      <c r="CS7" s="92"/>
      <c r="CT7" s="92"/>
      <c r="CW7" s="90"/>
      <c r="CX7" s="92"/>
      <c r="CY7" s="92"/>
      <c r="CZ7" s="92"/>
      <c r="DA7" s="92"/>
      <c r="DB7" s="92"/>
      <c r="DC7" s="91"/>
      <c r="DD7" s="92"/>
      <c r="DE7" s="92"/>
      <c r="DF7" s="92"/>
      <c r="DG7" s="92"/>
      <c r="DH7" s="92"/>
      <c r="DI7" s="92"/>
      <c r="DJ7" s="92"/>
      <c r="DK7" s="92"/>
      <c r="DL7" s="92"/>
      <c r="DM7" s="92"/>
      <c r="DN7" s="92"/>
      <c r="DO7" s="92"/>
      <c r="DP7" s="92"/>
      <c r="DQ7" s="92"/>
      <c r="DR7" s="92"/>
      <c r="DS7" s="92"/>
      <c r="DT7" s="92"/>
      <c r="DU7" s="92"/>
      <c r="DV7" s="92"/>
      <c r="DW7" s="90"/>
    </row>
    <row r="8" spans="2:127" ht="14.25" customHeight="1" x14ac:dyDescent="0.35">
      <c r="B8" s="207">
        <v>1</v>
      </c>
      <c r="C8" s="208" t="s">
        <v>588</v>
      </c>
      <c r="D8" s="209" t="s">
        <v>27</v>
      </c>
      <c r="E8" s="209" t="s">
        <v>589</v>
      </c>
      <c r="F8" s="462">
        <v>0</v>
      </c>
      <c r="G8" s="210"/>
      <c r="H8" s="211"/>
      <c r="I8" s="212"/>
      <c r="J8" s="212"/>
      <c r="K8" s="212"/>
      <c r="L8" s="212"/>
      <c r="M8" s="212"/>
      <c r="N8" s="212"/>
      <c r="O8" s="213">
        <f>SUM(H8:N8)</f>
        <v>0</v>
      </c>
      <c r="P8" s="33"/>
      <c r="Q8" s="33"/>
      <c r="R8" s="211"/>
      <c r="S8" s="212"/>
      <c r="T8" s="212"/>
      <c r="U8" s="212"/>
      <c r="V8" s="213">
        <f t="shared" ref="V8:V13" si="0">+SUM(R8:U8)</f>
        <v>0</v>
      </c>
      <c r="W8" s="211"/>
      <c r="X8" s="212"/>
      <c r="Y8" s="212"/>
      <c r="Z8" s="212"/>
      <c r="AA8" s="212"/>
      <c r="AB8" s="214">
        <f t="shared" ref="AB8:AB13" si="1">+SUM(W8:AA8)</f>
        <v>0</v>
      </c>
      <c r="AC8" s="211"/>
      <c r="AD8" s="212"/>
      <c r="AE8" s="212"/>
      <c r="AF8" s="212"/>
      <c r="AG8" s="212"/>
      <c r="AH8" s="214">
        <f t="shared" ref="AH8:AH13" si="2">+SUM(AC8:AG8)</f>
        <v>0</v>
      </c>
      <c r="AI8" s="29"/>
      <c r="AJ8" s="215"/>
      <c r="AK8" s="216" t="s">
        <v>590</v>
      </c>
      <c r="AM8" s="125" t="str">
        <f t="shared" ref="AM8:AM13" si="3" xml:space="preserve"> IF( SUM( BV8:CT8 ) = 0, 0, $BV$5 )</f>
        <v>Please complete all cells in row</v>
      </c>
      <c r="AN8" s="125">
        <f xml:space="preserve"> IF( DD8 = 0, 0, AK8)</f>
        <v>0</v>
      </c>
      <c r="AP8" s="207">
        <v>1</v>
      </c>
      <c r="AQ8" s="217" t="s">
        <v>588</v>
      </c>
      <c r="AR8" s="209" t="s">
        <v>589</v>
      </c>
      <c r="AS8" s="210">
        <v>0</v>
      </c>
      <c r="AT8" s="218" t="s">
        <v>591</v>
      </c>
      <c r="AU8" s="219" t="s">
        <v>592</v>
      </c>
      <c r="AV8" s="219" t="s">
        <v>593</v>
      </c>
      <c r="AW8" s="219" t="s">
        <v>594</v>
      </c>
      <c r="AX8" s="219" t="s">
        <v>595</v>
      </c>
      <c r="AY8" s="219" t="s">
        <v>596</v>
      </c>
      <c r="AZ8" s="219" t="s">
        <v>597</v>
      </c>
      <c r="BA8" s="220" t="s">
        <v>598</v>
      </c>
      <c r="BB8" s="34"/>
      <c r="BC8" s="218" t="s">
        <v>599</v>
      </c>
      <c r="BD8" s="219" t="s">
        <v>600</v>
      </c>
      <c r="BE8" s="219" t="s">
        <v>601</v>
      </c>
      <c r="BF8" s="219" t="s">
        <v>602</v>
      </c>
      <c r="BG8" s="220" t="s">
        <v>603</v>
      </c>
      <c r="BH8" s="218" t="s">
        <v>604</v>
      </c>
      <c r="BI8" s="219" t="s">
        <v>605</v>
      </c>
      <c r="BJ8" s="219" t="s">
        <v>606</v>
      </c>
      <c r="BK8" s="219" t="s">
        <v>607</v>
      </c>
      <c r="BL8" s="219" t="s">
        <v>608</v>
      </c>
      <c r="BM8" s="220" t="s">
        <v>609</v>
      </c>
      <c r="BN8" s="218" t="s">
        <v>610</v>
      </c>
      <c r="BO8" s="219" t="s">
        <v>611</v>
      </c>
      <c r="BP8" s="219" t="s">
        <v>612</v>
      </c>
      <c r="BQ8" s="219" t="s">
        <v>613</v>
      </c>
      <c r="BR8" s="219" t="s">
        <v>614</v>
      </c>
      <c r="BS8" s="220" t="s">
        <v>615</v>
      </c>
      <c r="BV8" s="126">
        <v>1</v>
      </c>
      <c r="BW8" s="126">
        <v>1</v>
      </c>
      <c r="BX8" s="126">
        <v>1</v>
      </c>
      <c r="BY8" s="126">
        <v>1</v>
      </c>
      <c r="BZ8" s="126">
        <v>1</v>
      </c>
      <c r="CA8" s="126">
        <v>1</v>
      </c>
      <c r="CB8" s="126">
        <v>1</v>
      </c>
      <c r="CC8" s="109"/>
      <c r="CD8" s="126">
        <v>1</v>
      </c>
      <c r="CE8" s="126">
        <v>1</v>
      </c>
      <c r="CF8" s="126">
        <v>1</v>
      </c>
      <c r="CG8" s="126">
        <v>1</v>
      </c>
      <c r="CH8" s="126">
        <v>1</v>
      </c>
      <c r="CI8" s="109"/>
      <c r="CJ8" s="126">
        <v>1</v>
      </c>
      <c r="CK8" s="126">
        <v>1</v>
      </c>
      <c r="CL8" s="126">
        <v>1</v>
      </c>
      <c r="CM8" s="126">
        <v>1</v>
      </c>
      <c r="CN8" s="126">
        <v>1</v>
      </c>
      <c r="CO8" s="109"/>
      <c r="CP8" s="126">
        <v>1</v>
      </c>
      <c r="CQ8" s="126">
        <v>1</v>
      </c>
      <c r="CR8" s="126">
        <v>1</v>
      </c>
      <c r="CS8" s="126">
        <v>1</v>
      </c>
      <c r="CT8" s="126">
        <v>1</v>
      </c>
      <c r="CW8" s="90"/>
      <c r="CX8" s="221"/>
      <c r="CY8" s="221"/>
      <c r="CZ8" s="221"/>
      <c r="DA8" s="221"/>
      <c r="DB8" s="221"/>
      <c r="DC8" s="221"/>
      <c r="DD8" s="126">
        <f t="shared" ref="DD8:DD14" si="4">IF(AND(O8=AH8,AB8=AH8,V8=AH8),0,1)</f>
        <v>0</v>
      </c>
      <c r="DE8" s="109"/>
      <c r="DF8" s="221"/>
      <c r="DG8" s="221"/>
      <c r="DH8" s="221"/>
      <c r="DI8" s="221"/>
      <c r="DJ8" s="221"/>
      <c r="DK8" s="221"/>
      <c r="DL8" s="221"/>
      <c r="DM8" s="221"/>
      <c r="DN8" s="221"/>
      <c r="DO8" s="221"/>
      <c r="DP8" s="221"/>
      <c r="DQ8" s="221"/>
      <c r="DR8" s="221"/>
      <c r="DS8" s="221"/>
      <c r="DT8" s="221"/>
      <c r="DU8" s="221"/>
      <c r="DV8" s="221"/>
      <c r="DW8" s="90"/>
    </row>
    <row r="9" spans="2:127" ht="14.25" customHeight="1" x14ac:dyDescent="0.35">
      <c r="B9" s="222">
        <v>2</v>
      </c>
      <c r="C9" s="223" t="s">
        <v>616</v>
      </c>
      <c r="D9" s="224" t="s">
        <v>30</v>
      </c>
      <c r="E9" s="224" t="s">
        <v>589</v>
      </c>
      <c r="F9" s="457">
        <v>0</v>
      </c>
      <c r="G9" s="225"/>
      <c r="H9" s="226"/>
      <c r="I9" s="226"/>
      <c r="J9" s="226"/>
      <c r="K9" s="226"/>
      <c r="L9" s="226"/>
      <c r="M9" s="226"/>
      <c r="N9" s="226"/>
      <c r="O9" s="227">
        <f t="shared" ref="O9:O14" si="5">SUM(H9:N9)</f>
        <v>0</v>
      </c>
      <c r="P9" s="33"/>
      <c r="Q9" s="33"/>
      <c r="R9" s="228"/>
      <c r="S9" s="226"/>
      <c r="T9" s="226"/>
      <c r="U9" s="226"/>
      <c r="V9" s="227">
        <f t="shared" si="0"/>
        <v>0</v>
      </c>
      <c r="W9" s="228"/>
      <c r="X9" s="226"/>
      <c r="Y9" s="226"/>
      <c r="Z9" s="226"/>
      <c r="AA9" s="226"/>
      <c r="AB9" s="229">
        <f t="shared" si="1"/>
        <v>0</v>
      </c>
      <c r="AC9" s="228"/>
      <c r="AD9" s="226"/>
      <c r="AE9" s="226"/>
      <c r="AF9" s="226"/>
      <c r="AG9" s="226"/>
      <c r="AH9" s="229">
        <f t="shared" si="2"/>
        <v>0</v>
      </c>
      <c r="AI9" s="29"/>
      <c r="AJ9" s="230"/>
      <c r="AK9" s="231" t="s">
        <v>590</v>
      </c>
      <c r="AM9" s="125" t="str">
        <f t="shared" si="3"/>
        <v>Please complete all cells in row</v>
      </c>
      <c r="AN9" s="125">
        <f xml:space="preserve"> IF( DD9 = 0, 0, AK9)</f>
        <v>0</v>
      </c>
      <c r="AP9" s="222">
        <v>2</v>
      </c>
      <c r="AQ9" s="232" t="s">
        <v>616</v>
      </c>
      <c r="AR9" s="224" t="s">
        <v>589</v>
      </c>
      <c r="AS9" s="225">
        <v>0</v>
      </c>
      <c r="AT9" s="233" t="s">
        <v>617</v>
      </c>
      <c r="AU9" s="234" t="s">
        <v>618</v>
      </c>
      <c r="AV9" s="234" t="s">
        <v>619</v>
      </c>
      <c r="AW9" s="234" t="s">
        <v>620</v>
      </c>
      <c r="AX9" s="234" t="s">
        <v>621</v>
      </c>
      <c r="AY9" s="234" t="s">
        <v>622</v>
      </c>
      <c r="AZ9" s="234" t="s">
        <v>623</v>
      </c>
      <c r="BA9" s="235" t="s">
        <v>624</v>
      </c>
      <c r="BB9" s="34"/>
      <c r="BC9" s="233" t="s">
        <v>625</v>
      </c>
      <c r="BD9" s="234" t="s">
        <v>626</v>
      </c>
      <c r="BE9" s="234" t="s">
        <v>627</v>
      </c>
      <c r="BF9" s="234" t="s">
        <v>628</v>
      </c>
      <c r="BG9" s="235" t="s">
        <v>629</v>
      </c>
      <c r="BH9" s="233" t="s">
        <v>630</v>
      </c>
      <c r="BI9" s="234" t="s">
        <v>631</v>
      </c>
      <c r="BJ9" s="234" t="s">
        <v>632</v>
      </c>
      <c r="BK9" s="234" t="s">
        <v>633</v>
      </c>
      <c r="BL9" s="234" t="s">
        <v>634</v>
      </c>
      <c r="BM9" s="235" t="s">
        <v>635</v>
      </c>
      <c r="BN9" s="233" t="s">
        <v>636</v>
      </c>
      <c r="BO9" s="234" t="s">
        <v>637</v>
      </c>
      <c r="BP9" s="234" t="s">
        <v>638</v>
      </c>
      <c r="BQ9" s="234" t="s">
        <v>639</v>
      </c>
      <c r="BR9" s="234" t="s">
        <v>640</v>
      </c>
      <c r="BS9" s="235" t="s">
        <v>641</v>
      </c>
      <c r="BV9" s="126">
        <v>1</v>
      </c>
      <c r="BW9" s="126">
        <v>1</v>
      </c>
      <c r="BX9" s="126">
        <v>1</v>
      </c>
      <c r="BY9" s="126">
        <v>1</v>
      </c>
      <c r="BZ9" s="126">
        <v>1</v>
      </c>
      <c r="CA9" s="126">
        <v>1</v>
      </c>
      <c r="CB9" s="126">
        <v>1</v>
      </c>
      <c r="CC9" s="109"/>
      <c r="CD9" s="126">
        <v>1</v>
      </c>
      <c r="CE9" s="126">
        <v>1</v>
      </c>
      <c r="CF9" s="126">
        <v>1</v>
      </c>
      <c r="CG9" s="126">
        <v>1</v>
      </c>
      <c r="CH9" s="126">
        <v>1</v>
      </c>
      <c r="CI9" s="109"/>
      <c r="CJ9" s="126">
        <v>1</v>
      </c>
      <c r="CK9" s="126">
        <v>1</v>
      </c>
      <c r="CL9" s="126">
        <v>1</v>
      </c>
      <c r="CM9" s="126">
        <v>1</v>
      </c>
      <c r="CN9" s="126">
        <v>1</v>
      </c>
      <c r="CO9" s="109"/>
      <c r="CP9" s="126">
        <v>1</v>
      </c>
      <c r="CQ9" s="126">
        <v>1</v>
      </c>
      <c r="CR9" s="126">
        <v>1</v>
      </c>
      <c r="CS9" s="126">
        <v>1</v>
      </c>
      <c r="CT9" s="126">
        <v>1</v>
      </c>
      <c r="CW9" s="90"/>
      <c r="CX9" s="221"/>
      <c r="CY9" s="221"/>
      <c r="CZ9" s="221"/>
      <c r="DA9" s="221"/>
      <c r="DB9" s="221"/>
      <c r="DC9" s="221"/>
      <c r="DD9" s="126">
        <f t="shared" si="4"/>
        <v>0</v>
      </c>
      <c r="DE9" s="109"/>
      <c r="DF9" s="221"/>
      <c r="DG9" s="221"/>
      <c r="DH9" s="221"/>
      <c r="DI9" s="221"/>
      <c r="DJ9" s="221"/>
      <c r="DK9" s="221"/>
      <c r="DL9" s="221"/>
      <c r="DM9" s="221"/>
      <c r="DN9" s="221"/>
      <c r="DO9" s="221"/>
      <c r="DP9" s="221"/>
      <c r="DQ9" s="221"/>
      <c r="DR9" s="221"/>
      <c r="DS9" s="221"/>
      <c r="DT9" s="221"/>
      <c r="DU9" s="221"/>
      <c r="DV9" s="221"/>
      <c r="DW9" s="90"/>
    </row>
    <row r="10" spans="2:127" ht="14.25" customHeight="1" x14ac:dyDescent="0.35">
      <c r="B10" s="222">
        <v>3</v>
      </c>
      <c r="C10" s="223" t="s">
        <v>642</v>
      </c>
      <c r="D10" s="224" t="s">
        <v>32</v>
      </c>
      <c r="E10" s="224" t="s">
        <v>589</v>
      </c>
      <c r="F10" s="457">
        <v>0</v>
      </c>
      <c r="G10" s="225"/>
      <c r="H10" s="226"/>
      <c r="I10" s="226"/>
      <c r="J10" s="226"/>
      <c r="K10" s="226"/>
      <c r="L10" s="226"/>
      <c r="M10" s="226"/>
      <c r="N10" s="226"/>
      <c r="O10" s="227">
        <f t="shared" si="5"/>
        <v>0</v>
      </c>
      <c r="P10" s="33"/>
      <c r="Q10" s="33"/>
      <c r="R10" s="228"/>
      <c r="S10" s="226"/>
      <c r="T10" s="226"/>
      <c r="U10" s="226"/>
      <c r="V10" s="227">
        <f t="shared" si="0"/>
        <v>0</v>
      </c>
      <c r="W10" s="228"/>
      <c r="X10" s="226"/>
      <c r="Y10" s="226"/>
      <c r="Z10" s="226"/>
      <c r="AA10" s="226"/>
      <c r="AB10" s="229">
        <f t="shared" si="1"/>
        <v>0</v>
      </c>
      <c r="AC10" s="228"/>
      <c r="AD10" s="226"/>
      <c r="AE10" s="226"/>
      <c r="AF10" s="226"/>
      <c r="AG10" s="226"/>
      <c r="AH10" s="229">
        <f t="shared" si="2"/>
        <v>0</v>
      </c>
      <c r="AI10" s="29"/>
      <c r="AJ10" s="230"/>
      <c r="AK10" s="231" t="s">
        <v>590</v>
      </c>
      <c r="AM10" s="125" t="str">
        <f t="shared" si="3"/>
        <v>Please complete all cells in row</v>
      </c>
      <c r="AN10" s="125">
        <f xml:space="preserve"> IF( DD10 = 0, 0, AK10)</f>
        <v>0</v>
      </c>
      <c r="AP10" s="222">
        <v>3</v>
      </c>
      <c r="AQ10" s="232" t="s">
        <v>642</v>
      </c>
      <c r="AR10" s="224" t="s">
        <v>589</v>
      </c>
      <c r="AS10" s="225">
        <v>0</v>
      </c>
      <c r="AT10" s="233" t="s">
        <v>643</v>
      </c>
      <c r="AU10" s="234" t="s">
        <v>644</v>
      </c>
      <c r="AV10" s="234" t="s">
        <v>645</v>
      </c>
      <c r="AW10" s="234" t="s">
        <v>646</v>
      </c>
      <c r="AX10" s="234" t="s">
        <v>647</v>
      </c>
      <c r="AY10" s="234" t="s">
        <v>648</v>
      </c>
      <c r="AZ10" s="234" t="s">
        <v>649</v>
      </c>
      <c r="BA10" s="235" t="s">
        <v>650</v>
      </c>
      <c r="BB10" s="34"/>
      <c r="BC10" s="233" t="s">
        <v>651</v>
      </c>
      <c r="BD10" s="234" t="s">
        <v>652</v>
      </c>
      <c r="BE10" s="234" t="s">
        <v>653</v>
      </c>
      <c r="BF10" s="234" t="s">
        <v>654</v>
      </c>
      <c r="BG10" s="235" t="s">
        <v>655</v>
      </c>
      <c r="BH10" s="233" t="s">
        <v>656</v>
      </c>
      <c r="BI10" s="234" t="s">
        <v>657</v>
      </c>
      <c r="BJ10" s="234" t="s">
        <v>658</v>
      </c>
      <c r="BK10" s="234" t="s">
        <v>659</v>
      </c>
      <c r="BL10" s="234" t="s">
        <v>660</v>
      </c>
      <c r="BM10" s="235" t="s">
        <v>661</v>
      </c>
      <c r="BN10" s="233" t="s">
        <v>662</v>
      </c>
      <c r="BO10" s="234" t="s">
        <v>663</v>
      </c>
      <c r="BP10" s="234" t="s">
        <v>664</v>
      </c>
      <c r="BQ10" s="234" t="s">
        <v>665</v>
      </c>
      <c r="BR10" s="234" t="s">
        <v>666</v>
      </c>
      <c r="BS10" s="235" t="s">
        <v>667</v>
      </c>
      <c r="BV10" s="126">
        <v>1</v>
      </c>
      <c r="BW10" s="126">
        <v>1</v>
      </c>
      <c r="BX10" s="126">
        <v>1</v>
      </c>
      <c r="BY10" s="126">
        <v>1</v>
      </c>
      <c r="BZ10" s="126">
        <v>1</v>
      </c>
      <c r="CA10" s="126">
        <v>1</v>
      </c>
      <c r="CB10" s="126">
        <v>1</v>
      </c>
      <c r="CC10" s="109"/>
      <c r="CD10" s="126">
        <v>1</v>
      </c>
      <c r="CE10" s="126">
        <v>1</v>
      </c>
      <c r="CF10" s="126">
        <v>1</v>
      </c>
      <c r="CG10" s="126">
        <v>1</v>
      </c>
      <c r="CH10" s="126">
        <v>1</v>
      </c>
      <c r="CI10" s="109"/>
      <c r="CJ10" s="126">
        <v>1</v>
      </c>
      <c r="CK10" s="126">
        <v>1</v>
      </c>
      <c r="CL10" s="126">
        <v>1</v>
      </c>
      <c r="CM10" s="126">
        <v>1</v>
      </c>
      <c r="CN10" s="126">
        <v>1</v>
      </c>
      <c r="CO10" s="109"/>
      <c r="CP10" s="126">
        <v>1</v>
      </c>
      <c r="CQ10" s="126">
        <v>1</v>
      </c>
      <c r="CR10" s="126">
        <v>1</v>
      </c>
      <c r="CS10" s="126">
        <v>1</v>
      </c>
      <c r="CT10" s="126">
        <v>1</v>
      </c>
      <c r="CW10" s="90"/>
      <c r="CX10" s="221"/>
      <c r="CY10" s="221"/>
      <c r="CZ10" s="221"/>
      <c r="DA10" s="221"/>
      <c r="DB10" s="221"/>
      <c r="DC10" s="221"/>
      <c r="DD10" s="126">
        <f t="shared" si="4"/>
        <v>0</v>
      </c>
      <c r="DE10" s="109"/>
      <c r="DF10" s="221"/>
      <c r="DG10" s="221"/>
      <c r="DH10" s="221"/>
      <c r="DI10" s="221"/>
      <c r="DJ10" s="221"/>
      <c r="DK10" s="221"/>
      <c r="DL10" s="221"/>
      <c r="DM10" s="221"/>
      <c r="DN10" s="221"/>
      <c r="DO10" s="221"/>
      <c r="DP10" s="221"/>
      <c r="DQ10" s="221"/>
      <c r="DR10" s="221"/>
      <c r="DS10" s="221"/>
      <c r="DT10" s="221"/>
      <c r="DU10" s="221"/>
      <c r="DV10" s="221"/>
      <c r="DW10" s="90"/>
    </row>
    <row r="11" spans="2:127" ht="14.25" customHeight="1" x14ac:dyDescent="0.35">
      <c r="B11" s="222">
        <v>4</v>
      </c>
      <c r="C11" s="223" t="s">
        <v>668</v>
      </c>
      <c r="D11" s="224" t="s">
        <v>669</v>
      </c>
      <c r="E11" s="224" t="s">
        <v>589</v>
      </c>
      <c r="F11" s="457">
        <v>0</v>
      </c>
      <c r="G11" s="225"/>
      <c r="H11" s="226"/>
      <c r="I11" s="226"/>
      <c r="J11" s="226"/>
      <c r="K11" s="226"/>
      <c r="L11" s="226"/>
      <c r="M11" s="226"/>
      <c r="N11" s="226"/>
      <c r="O11" s="227">
        <f t="shared" si="5"/>
        <v>0</v>
      </c>
      <c r="P11" s="33"/>
      <c r="Q11" s="33"/>
      <c r="R11" s="228"/>
      <c r="S11" s="226"/>
      <c r="T11" s="226"/>
      <c r="U11" s="226"/>
      <c r="V11" s="227">
        <f t="shared" si="0"/>
        <v>0</v>
      </c>
      <c r="W11" s="228"/>
      <c r="X11" s="226"/>
      <c r="Y11" s="226"/>
      <c r="Z11" s="226"/>
      <c r="AA11" s="226"/>
      <c r="AB11" s="229">
        <f t="shared" si="1"/>
        <v>0</v>
      </c>
      <c r="AC11" s="228"/>
      <c r="AD11" s="226"/>
      <c r="AE11" s="226"/>
      <c r="AF11" s="226"/>
      <c r="AG11" s="226"/>
      <c r="AH11" s="229">
        <f t="shared" si="2"/>
        <v>0</v>
      </c>
      <c r="AI11" s="29"/>
      <c r="AJ11" s="230"/>
      <c r="AK11" s="231" t="s">
        <v>590</v>
      </c>
      <c r="AM11" s="125" t="str">
        <f t="shared" si="3"/>
        <v>Please complete all cells in row</v>
      </c>
      <c r="AN11" s="125">
        <f xml:space="preserve"> IF( DD11 = 0, 0, AK11)</f>
        <v>0</v>
      </c>
      <c r="AP11" s="222">
        <v>4</v>
      </c>
      <c r="AQ11" s="232" t="s">
        <v>668</v>
      </c>
      <c r="AR11" s="224" t="s">
        <v>589</v>
      </c>
      <c r="AS11" s="225">
        <v>0</v>
      </c>
      <c r="AT11" s="233" t="s">
        <v>670</v>
      </c>
      <c r="AU11" s="234" t="s">
        <v>671</v>
      </c>
      <c r="AV11" s="234" t="s">
        <v>672</v>
      </c>
      <c r="AW11" s="234" t="s">
        <v>673</v>
      </c>
      <c r="AX11" s="234" t="s">
        <v>674</v>
      </c>
      <c r="AY11" s="234" t="s">
        <v>675</v>
      </c>
      <c r="AZ11" s="234" t="s">
        <v>676</v>
      </c>
      <c r="BA11" s="235" t="s">
        <v>677</v>
      </c>
      <c r="BB11" s="34"/>
      <c r="BC11" s="233" t="s">
        <v>678</v>
      </c>
      <c r="BD11" s="234" t="s">
        <v>679</v>
      </c>
      <c r="BE11" s="234" t="s">
        <v>680</v>
      </c>
      <c r="BF11" s="234" t="s">
        <v>681</v>
      </c>
      <c r="BG11" s="235" t="s">
        <v>682</v>
      </c>
      <c r="BH11" s="233" t="s">
        <v>683</v>
      </c>
      <c r="BI11" s="234" t="s">
        <v>684</v>
      </c>
      <c r="BJ11" s="234" t="s">
        <v>685</v>
      </c>
      <c r="BK11" s="234" t="s">
        <v>686</v>
      </c>
      <c r="BL11" s="234" t="s">
        <v>687</v>
      </c>
      <c r="BM11" s="235" t="s">
        <v>688</v>
      </c>
      <c r="BN11" s="233" t="s">
        <v>689</v>
      </c>
      <c r="BO11" s="234" t="s">
        <v>690</v>
      </c>
      <c r="BP11" s="234" t="s">
        <v>691</v>
      </c>
      <c r="BQ11" s="234" t="s">
        <v>692</v>
      </c>
      <c r="BR11" s="234" t="s">
        <v>693</v>
      </c>
      <c r="BS11" s="235" t="s">
        <v>694</v>
      </c>
      <c r="BV11" s="126">
        <v>1</v>
      </c>
      <c r="BW11" s="126">
        <v>1</v>
      </c>
      <c r="BX11" s="126">
        <v>1</v>
      </c>
      <c r="BY11" s="126">
        <v>1</v>
      </c>
      <c r="BZ11" s="126">
        <v>1</v>
      </c>
      <c r="CA11" s="126">
        <v>1</v>
      </c>
      <c r="CB11" s="126">
        <v>1</v>
      </c>
      <c r="CC11" s="109"/>
      <c r="CD11" s="126">
        <v>1</v>
      </c>
      <c r="CE11" s="126">
        <v>1</v>
      </c>
      <c r="CF11" s="126">
        <v>1</v>
      </c>
      <c r="CG11" s="126">
        <v>1</v>
      </c>
      <c r="CH11" s="126">
        <v>1</v>
      </c>
      <c r="CI11" s="109"/>
      <c r="CJ11" s="126">
        <v>1</v>
      </c>
      <c r="CK11" s="126">
        <v>1</v>
      </c>
      <c r="CL11" s="126">
        <v>1</v>
      </c>
      <c r="CM11" s="126">
        <v>1</v>
      </c>
      <c r="CN11" s="126">
        <v>1</v>
      </c>
      <c r="CO11" s="109"/>
      <c r="CP11" s="126">
        <v>1</v>
      </c>
      <c r="CQ11" s="126">
        <v>1</v>
      </c>
      <c r="CR11" s="126">
        <v>1</v>
      </c>
      <c r="CS11" s="126">
        <v>1</v>
      </c>
      <c r="CT11" s="126">
        <v>1</v>
      </c>
      <c r="CW11" s="90"/>
      <c r="CX11" s="221"/>
      <c r="CY11" s="221"/>
      <c r="CZ11" s="221"/>
      <c r="DA11" s="221"/>
      <c r="DB11" s="221"/>
      <c r="DC11" s="221"/>
      <c r="DD11" s="126">
        <f t="shared" si="4"/>
        <v>0</v>
      </c>
      <c r="DE11" s="109"/>
      <c r="DF11" s="221"/>
      <c r="DG11" s="221"/>
      <c r="DH11" s="221"/>
      <c r="DI11" s="221"/>
      <c r="DJ11" s="221"/>
      <c r="DK11" s="221"/>
      <c r="DL11" s="221"/>
      <c r="DM11" s="221"/>
      <c r="DN11" s="221"/>
      <c r="DO11" s="221"/>
      <c r="DP11" s="221"/>
      <c r="DQ11" s="221"/>
      <c r="DR11" s="221"/>
      <c r="DS11" s="221"/>
      <c r="DT11" s="221"/>
      <c r="DU11" s="221"/>
      <c r="DV11" s="221"/>
      <c r="DW11" s="90"/>
    </row>
    <row r="12" spans="2:127" ht="14.25" customHeight="1" x14ac:dyDescent="0.35">
      <c r="B12" s="236">
        <v>5</v>
      </c>
      <c r="C12" s="237" t="s">
        <v>695</v>
      </c>
      <c r="D12" s="238"/>
      <c r="E12" s="238" t="s">
        <v>589</v>
      </c>
      <c r="F12" s="681">
        <v>0</v>
      </c>
      <c r="G12" s="239"/>
      <c r="H12" s="226"/>
      <c r="I12" s="226"/>
      <c r="J12" s="226"/>
      <c r="K12" s="226"/>
      <c r="L12" s="226"/>
      <c r="M12" s="226"/>
      <c r="N12" s="226"/>
      <c r="O12" s="227">
        <f t="shared" si="5"/>
        <v>0</v>
      </c>
      <c r="P12" s="33"/>
      <c r="Q12" s="33"/>
      <c r="R12" s="228"/>
      <c r="S12" s="226"/>
      <c r="T12" s="226"/>
      <c r="U12" s="226"/>
      <c r="V12" s="227">
        <f t="shared" si="0"/>
        <v>0</v>
      </c>
      <c r="W12" s="228"/>
      <c r="X12" s="226"/>
      <c r="Y12" s="226"/>
      <c r="Z12" s="226"/>
      <c r="AA12" s="226"/>
      <c r="AB12" s="229">
        <f t="shared" si="1"/>
        <v>0</v>
      </c>
      <c r="AC12" s="228"/>
      <c r="AD12" s="226"/>
      <c r="AE12" s="226"/>
      <c r="AF12" s="226"/>
      <c r="AG12" s="226"/>
      <c r="AH12" s="229">
        <f t="shared" si="2"/>
        <v>0</v>
      </c>
      <c r="AI12" s="29"/>
      <c r="AJ12" s="230"/>
      <c r="AK12" s="231" t="s">
        <v>590</v>
      </c>
      <c r="AM12" s="125" t="str">
        <f t="shared" si="3"/>
        <v>Please complete all cells in row</v>
      </c>
      <c r="AN12" s="125">
        <f t="shared" ref="AN12" si="6" xml:space="preserve"> IF( DD12 = 0, 0, AK12)</f>
        <v>0</v>
      </c>
      <c r="AP12" s="236">
        <v>5</v>
      </c>
      <c r="AQ12" s="240" t="s">
        <v>695</v>
      </c>
      <c r="AR12" s="238" t="s">
        <v>589</v>
      </c>
      <c r="AS12" s="239">
        <v>0</v>
      </c>
      <c r="AT12" s="233" t="s">
        <v>696</v>
      </c>
      <c r="AU12" s="234" t="s">
        <v>697</v>
      </c>
      <c r="AV12" s="234" t="s">
        <v>698</v>
      </c>
      <c r="AW12" s="234" t="s">
        <v>699</v>
      </c>
      <c r="AX12" s="234" t="s">
        <v>700</v>
      </c>
      <c r="AY12" s="234" t="s">
        <v>701</v>
      </c>
      <c r="AZ12" s="234" t="s">
        <v>702</v>
      </c>
      <c r="BA12" s="235" t="s">
        <v>703</v>
      </c>
      <c r="BB12" s="34"/>
      <c r="BC12" s="233" t="s">
        <v>704</v>
      </c>
      <c r="BD12" s="234" t="s">
        <v>705</v>
      </c>
      <c r="BE12" s="234" t="s">
        <v>706</v>
      </c>
      <c r="BF12" s="234" t="s">
        <v>707</v>
      </c>
      <c r="BG12" s="235" t="s">
        <v>708</v>
      </c>
      <c r="BH12" s="233" t="s">
        <v>709</v>
      </c>
      <c r="BI12" s="234" t="s">
        <v>710</v>
      </c>
      <c r="BJ12" s="234" t="s">
        <v>711</v>
      </c>
      <c r="BK12" s="234" t="s">
        <v>712</v>
      </c>
      <c r="BL12" s="234" t="s">
        <v>713</v>
      </c>
      <c r="BM12" s="235" t="s">
        <v>714</v>
      </c>
      <c r="BN12" s="233" t="s">
        <v>715</v>
      </c>
      <c r="BO12" s="234" t="s">
        <v>716</v>
      </c>
      <c r="BP12" s="234" t="s">
        <v>717</v>
      </c>
      <c r="BQ12" s="234" t="s">
        <v>718</v>
      </c>
      <c r="BR12" s="234" t="s">
        <v>719</v>
      </c>
      <c r="BS12" s="235" t="s">
        <v>720</v>
      </c>
      <c r="BV12" s="126">
        <v>1</v>
      </c>
      <c r="BW12" s="126">
        <v>1</v>
      </c>
      <c r="BX12" s="126">
        <v>1</v>
      </c>
      <c r="BY12" s="126">
        <v>1</v>
      </c>
      <c r="BZ12" s="126">
        <v>1</v>
      </c>
      <c r="CA12" s="126">
        <v>1</v>
      </c>
      <c r="CB12" s="126">
        <v>1</v>
      </c>
      <c r="CC12" s="109"/>
      <c r="CD12" s="126">
        <v>1</v>
      </c>
      <c r="CE12" s="126">
        <v>1</v>
      </c>
      <c r="CF12" s="126">
        <v>1</v>
      </c>
      <c r="CG12" s="126">
        <v>1</v>
      </c>
      <c r="CH12" s="126">
        <v>1</v>
      </c>
      <c r="CI12" s="109"/>
      <c r="CJ12" s="126">
        <v>1</v>
      </c>
      <c r="CK12" s="126">
        <v>1</v>
      </c>
      <c r="CL12" s="126">
        <v>1</v>
      </c>
      <c r="CM12" s="126">
        <v>1</v>
      </c>
      <c r="CN12" s="126">
        <v>1</v>
      </c>
      <c r="CO12" s="109"/>
      <c r="CP12" s="126">
        <v>1</v>
      </c>
      <c r="CQ12" s="126">
        <v>1</v>
      </c>
      <c r="CR12" s="126">
        <v>1</v>
      </c>
      <c r="CS12" s="126">
        <v>1</v>
      </c>
      <c r="CT12" s="126">
        <v>1</v>
      </c>
      <c r="CW12" s="90"/>
      <c r="CX12" s="221"/>
      <c r="CY12" s="221"/>
      <c r="CZ12" s="221"/>
      <c r="DA12" s="221"/>
      <c r="DB12" s="221"/>
      <c r="DC12" s="221"/>
      <c r="DD12" s="126">
        <f t="shared" si="4"/>
        <v>0</v>
      </c>
      <c r="DE12" s="109"/>
      <c r="DF12" s="221"/>
      <c r="DG12" s="221"/>
      <c r="DH12" s="221"/>
      <c r="DI12" s="221"/>
      <c r="DJ12" s="221"/>
      <c r="DK12" s="221"/>
      <c r="DL12" s="221"/>
      <c r="DM12" s="221"/>
      <c r="DN12" s="221"/>
      <c r="DO12" s="221"/>
      <c r="DP12" s="221"/>
      <c r="DQ12" s="221"/>
      <c r="DR12" s="221"/>
      <c r="DS12" s="221"/>
      <c r="DT12" s="221"/>
      <c r="DU12" s="221"/>
      <c r="DV12" s="221"/>
      <c r="DW12" s="90"/>
    </row>
    <row r="13" spans="2:127" ht="14.25" customHeight="1" x14ac:dyDescent="0.35">
      <c r="B13" s="222">
        <v>6</v>
      </c>
      <c r="C13" s="223" t="s">
        <v>721</v>
      </c>
      <c r="D13" s="224"/>
      <c r="E13" s="224" t="s">
        <v>589</v>
      </c>
      <c r="F13" s="457">
        <v>0</v>
      </c>
      <c r="G13" s="225"/>
      <c r="H13" s="226"/>
      <c r="I13" s="226"/>
      <c r="J13" s="226"/>
      <c r="K13" s="226"/>
      <c r="L13" s="226"/>
      <c r="M13" s="226"/>
      <c r="N13" s="226"/>
      <c r="O13" s="227">
        <f t="shared" si="5"/>
        <v>0</v>
      </c>
      <c r="P13" s="33"/>
      <c r="Q13" s="33"/>
      <c r="R13" s="228"/>
      <c r="S13" s="226"/>
      <c r="T13" s="226"/>
      <c r="U13" s="226"/>
      <c r="V13" s="227">
        <f t="shared" si="0"/>
        <v>0</v>
      </c>
      <c r="W13" s="228"/>
      <c r="X13" s="226"/>
      <c r="Y13" s="226"/>
      <c r="Z13" s="226"/>
      <c r="AA13" s="226"/>
      <c r="AB13" s="229">
        <f t="shared" si="1"/>
        <v>0</v>
      </c>
      <c r="AC13" s="228"/>
      <c r="AD13" s="226"/>
      <c r="AE13" s="226"/>
      <c r="AF13" s="226"/>
      <c r="AG13" s="226"/>
      <c r="AH13" s="229">
        <f t="shared" si="2"/>
        <v>0</v>
      </c>
      <c r="AI13" s="29"/>
      <c r="AJ13" s="230"/>
      <c r="AK13" s="231" t="s">
        <v>590</v>
      </c>
      <c r="AM13" s="125" t="str">
        <f t="shared" si="3"/>
        <v>Please complete all cells in row</v>
      </c>
      <c r="AN13" s="125">
        <f xml:space="preserve"> IF( DD13 = 0, 0, AK13)</f>
        <v>0</v>
      </c>
      <c r="AP13" s="222">
        <v>6</v>
      </c>
      <c r="AQ13" s="232" t="s">
        <v>721</v>
      </c>
      <c r="AR13" s="224" t="s">
        <v>589</v>
      </c>
      <c r="AS13" s="225">
        <v>0</v>
      </c>
      <c r="AT13" s="233" t="s">
        <v>722</v>
      </c>
      <c r="AU13" s="234" t="s">
        <v>723</v>
      </c>
      <c r="AV13" s="234" t="s">
        <v>724</v>
      </c>
      <c r="AW13" s="234" t="s">
        <v>725</v>
      </c>
      <c r="AX13" s="234" t="s">
        <v>726</v>
      </c>
      <c r="AY13" s="234" t="s">
        <v>727</v>
      </c>
      <c r="AZ13" s="234" t="s">
        <v>728</v>
      </c>
      <c r="BA13" s="235" t="s">
        <v>729</v>
      </c>
      <c r="BB13" s="34"/>
      <c r="BC13" s="233" t="s">
        <v>730</v>
      </c>
      <c r="BD13" s="234" t="s">
        <v>731</v>
      </c>
      <c r="BE13" s="234" t="s">
        <v>732</v>
      </c>
      <c r="BF13" s="234" t="s">
        <v>733</v>
      </c>
      <c r="BG13" s="235" t="s">
        <v>734</v>
      </c>
      <c r="BH13" s="233" t="s">
        <v>735</v>
      </c>
      <c r="BI13" s="234" t="s">
        <v>736</v>
      </c>
      <c r="BJ13" s="234" t="s">
        <v>737</v>
      </c>
      <c r="BK13" s="234" t="s">
        <v>738</v>
      </c>
      <c r="BL13" s="234" t="s">
        <v>739</v>
      </c>
      <c r="BM13" s="235" t="s">
        <v>740</v>
      </c>
      <c r="BN13" s="233" t="s">
        <v>741</v>
      </c>
      <c r="BO13" s="234" t="s">
        <v>742</v>
      </c>
      <c r="BP13" s="234" t="s">
        <v>743</v>
      </c>
      <c r="BQ13" s="234" t="s">
        <v>744</v>
      </c>
      <c r="BR13" s="234" t="s">
        <v>745</v>
      </c>
      <c r="BS13" s="235" t="s">
        <v>746</v>
      </c>
      <c r="BV13" s="126">
        <v>1</v>
      </c>
      <c r="BW13" s="126">
        <v>1</v>
      </c>
      <c r="BX13" s="126">
        <v>1</v>
      </c>
      <c r="BY13" s="126">
        <v>1</v>
      </c>
      <c r="BZ13" s="126">
        <v>1</v>
      </c>
      <c r="CA13" s="126">
        <v>1</v>
      </c>
      <c r="CB13" s="126">
        <v>1</v>
      </c>
      <c r="CC13" s="109"/>
      <c r="CD13" s="126">
        <v>1</v>
      </c>
      <c r="CE13" s="126">
        <v>1</v>
      </c>
      <c r="CF13" s="126">
        <v>1</v>
      </c>
      <c r="CG13" s="126">
        <v>1</v>
      </c>
      <c r="CH13" s="126">
        <v>1</v>
      </c>
      <c r="CI13" s="109"/>
      <c r="CJ13" s="126">
        <v>1</v>
      </c>
      <c r="CK13" s="126">
        <v>1</v>
      </c>
      <c r="CL13" s="126">
        <v>1</v>
      </c>
      <c r="CM13" s="126">
        <v>1</v>
      </c>
      <c r="CN13" s="126">
        <v>1</v>
      </c>
      <c r="CO13" s="109"/>
      <c r="CP13" s="126">
        <v>1</v>
      </c>
      <c r="CQ13" s="126">
        <v>1</v>
      </c>
      <c r="CR13" s="126">
        <v>1</v>
      </c>
      <c r="CS13" s="126">
        <v>1</v>
      </c>
      <c r="CT13" s="126">
        <v>1</v>
      </c>
      <c r="CW13" s="90"/>
      <c r="CX13" s="221"/>
      <c r="CY13" s="221"/>
      <c r="CZ13" s="221"/>
      <c r="DA13" s="221"/>
      <c r="DB13" s="221"/>
      <c r="DC13" s="221"/>
      <c r="DD13" s="126">
        <f t="shared" si="4"/>
        <v>0</v>
      </c>
      <c r="DE13" s="109"/>
      <c r="DF13" s="221"/>
      <c r="DG13" s="221"/>
      <c r="DH13" s="221"/>
      <c r="DI13" s="221"/>
      <c r="DJ13" s="221"/>
      <c r="DK13" s="221"/>
      <c r="DL13" s="221"/>
      <c r="DM13" s="221"/>
      <c r="DN13" s="221"/>
      <c r="DO13" s="221"/>
      <c r="DP13" s="221"/>
      <c r="DQ13" s="221"/>
      <c r="DR13" s="221"/>
      <c r="DS13" s="221"/>
      <c r="DT13" s="221"/>
      <c r="DU13" s="221"/>
      <c r="DV13" s="221"/>
      <c r="DW13" s="90"/>
    </row>
    <row r="14" spans="2:127" ht="14.25" customHeight="1" thickBot="1" x14ac:dyDescent="0.55000000000000004">
      <c r="B14" s="222">
        <v>7</v>
      </c>
      <c r="C14" s="223" t="s">
        <v>747</v>
      </c>
      <c r="D14" s="224"/>
      <c r="E14" s="224" t="s">
        <v>589</v>
      </c>
      <c r="F14" s="457">
        <v>0</v>
      </c>
      <c r="G14" s="225"/>
      <c r="H14" s="241">
        <f t="shared" ref="H14:N14" si="7">+SUM(H8:H13)</f>
        <v>0</v>
      </c>
      <c r="I14" s="242">
        <f t="shared" si="7"/>
        <v>0</v>
      </c>
      <c r="J14" s="242">
        <f t="shared" si="7"/>
        <v>0</v>
      </c>
      <c r="K14" s="242">
        <f t="shared" si="7"/>
        <v>0</v>
      </c>
      <c r="L14" s="242">
        <f t="shared" si="7"/>
        <v>0</v>
      </c>
      <c r="M14" s="242">
        <f t="shared" si="7"/>
        <v>0</v>
      </c>
      <c r="N14" s="242">
        <f t="shared" si="7"/>
        <v>0</v>
      </c>
      <c r="O14" s="227">
        <f t="shared" si="5"/>
        <v>0</v>
      </c>
      <c r="P14" s="33"/>
      <c r="Q14" s="33"/>
      <c r="R14" s="241">
        <f t="shared" ref="R14:AH14" si="8">+SUM(R8:R13)</f>
        <v>0</v>
      </c>
      <c r="S14" s="242">
        <f t="shared" si="8"/>
        <v>0</v>
      </c>
      <c r="T14" s="242">
        <f t="shared" si="8"/>
        <v>0</v>
      </c>
      <c r="U14" s="242">
        <f t="shared" si="8"/>
        <v>0</v>
      </c>
      <c r="V14" s="243">
        <f t="shared" si="8"/>
        <v>0</v>
      </c>
      <c r="W14" s="244">
        <f t="shared" si="8"/>
        <v>0</v>
      </c>
      <c r="X14" s="245">
        <f t="shared" si="8"/>
        <v>0</v>
      </c>
      <c r="Y14" s="245">
        <f t="shared" si="8"/>
        <v>0</v>
      </c>
      <c r="Z14" s="245">
        <f t="shared" si="8"/>
        <v>0</v>
      </c>
      <c r="AA14" s="245">
        <f t="shared" si="8"/>
        <v>0</v>
      </c>
      <c r="AB14" s="246">
        <f t="shared" si="8"/>
        <v>0</v>
      </c>
      <c r="AC14" s="244">
        <f t="shared" si="8"/>
        <v>0</v>
      </c>
      <c r="AD14" s="245">
        <f t="shared" si="8"/>
        <v>0</v>
      </c>
      <c r="AE14" s="245">
        <f t="shared" si="8"/>
        <v>0</v>
      </c>
      <c r="AF14" s="245">
        <f t="shared" si="8"/>
        <v>0</v>
      </c>
      <c r="AG14" s="245">
        <f t="shared" si="8"/>
        <v>0</v>
      </c>
      <c r="AH14" s="246">
        <f t="shared" si="8"/>
        <v>0</v>
      </c>
      <c r="AI14" s="29"/>
      <c r="AJ14" s="247" t="s">
        <v>748</v>
      </c>
      <c r="AK14" s="248" t="s">
        <v>590</v>
      </c>
      <c r="AM14" s="125"/>
      <c r="AN14" s="125">
        <f xml:space="preserve"> IF( DD14 = 0, 0, AK14)</f>
        <v>0</v>
      </c>
      <c r="AP14" s="222">
        <v>7</v>
      </c>
      <c r="AQ14" s="232" t="s">
        <v>747</v>
      </c>
      <c r="AR14" s="224" t="s">
        <v>589</v>
      </c>
      <c r="AS14" s="225">
        <v>0</v>
      </c>
      <c r="AT14" s="249" t="s">
        <v>749</v>
      </c>
      <c r="AU14" s="250" t="s">
        <v>750</v>
      </c>
      <c r="AV14" s="250" t="s">
        <v>751</v>
      </c>
      <c r="AW14" s="250" t="s">
        <v>752</v>
      </c>
      <c r="AX14" s="250" t="s">
        <v>753</v>
      </c>
      <c r="AY14" s="250" t="s">
        <v>754</v>
      </c>
      <c r="AZ14" s="250" t="s">
        <v>755</v>
      </c>
      <c r="BA14" s="235" t="s">
        <v>756</v>
      </c>
      <c r="BB14" s="34"/>
      <c r="BC14" s="249" t="s">
        <v>757</v>
      </c>
      <c r="BD14" s="250" t="s">
        <v>758</v>
      </c>
      <c r="BE14" s="250" t="s">
        <v>759</v>
      </c>
      <c r="BF14" s="250" t="s">
        <v>760</v>
      </c>
      <c r="BG14" s="251" t="s">
        <v>761</v>
      </c>
      <c r="BH14" s="249" t="s">
        <v>762</v>
      </c>
      <c r="BI14" s="250" t="s">
        <v>763</v>
      </c>
      <c r="BJ14" s="250" t="s">
        <v>764</v>
      </c>
      <c r="BK14" s="250" t="s">
        <v>765</v>
      </c>
      <c r="BL14" s="250" t="s">
        <v>766</v>
      </c>
      <c r="BM14" s="251" t="s">
        <v>767</v>
      </c>
      <c r="BN14" s="249" t="s">
        <v>768</v>
      </c>
      <c r="BO14" s="250" t="s">
        <v>769</v>
      </c>
      <c r="BP14" s="250" t="s">
        <v>770</v>
      </c>
      <c r="BQ14" s="250" t="s">
        <v>771</v>
      </c>
      <c r="BR14" s="250" t="s">
        <v>772</v>
      </c>
      <c r="BS14" s="251" t="s">
        <v>773</v>
      </c>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W14" s="90"/>
      <c r="CX14" s="221"/>
      <c r="CY14" s="221"/>
      <c r="CZ14" s="221"/>
      <c r="DA14" s="221"/>
      <c r="DB14" s="221"/>
      <c r="DC14" s="221"/>
      <c r="DD14" s="126">
        <f t="shared" si="4"/>
        <v>0</v>
      </c>
      <c r="DE14" s="109"/>
      <c r="DF14" s="221"/>
      <c r="DG14" s="221"/>
      <c r="DH14" s="221"/>
      <c r="DI14" s="221"/>
      <c r="DJ14" s="221"/>
      <c r="DK14" s="221"/>
      <c r="DL14" s="221"/>
      <c r="DM14" s="221"/>
      <c r="DN14" s="221"/>
      <c r="DO14" s="221"/>
      <c r="DP14" s="221"/>
      <c r="DQ14" s="221"/>
      <c r="DR14" s="221"/>
      <c r="DS14" s="221"/>
      <c r="DT14" s="221"/>
      <c r="DU14" s="221"/>
      <c r="DV14" s="221"/>
      <c r="DW14" s="90"/>
    </row>
    <row r="15" spans="2:127" ht="14.25" customHeight="1" thickBot="1" x14ac:dyDescent="0.55000000000000004">
      <c r="B15" s="252">
        <v>8</v>
      </c>
      <c r="C15" s="253" t="s">
        <v>774</v>
      </c>
      <c r="D15" s="254"/>
      <c r="E15" s="254" t="s">
        <v>589</v>
      </c>
      <c r="F15" s="465">
        <v>0</v>
      </c>
      <c r="G15" s="255"/>
      <c r="H15" s="35"/>
      <c r="I15" s="35"/>
      <c r="J15" s="35"/>
      <c r="K15" s="35"/>
      <c r="L15" s="35"/>
      <c r="M15" s="35"/>
      <c r="N15" s="35"/>
      <c r="O15" s="256"/>
      <c r="P15" s="33"/>
      <c r="Q15" s="33"/>
      <c r="R15" s="33"/>
      <c r="S15" s="33"/>
      <c r="T15" s="33"/>
      <c r="U15" s="33"/>
      <c r="V15" s="33"/>
      <c r="W15" s="34"/>
      <c r="X15" s="34"/>
      <c r="Y15" s="34"/>
      <c r="Z15" s="34"/>
      <c r="AA15" s="34"/>
      <c r="AB15" s="34"/>
      <c r="AC15" s="34"/>
      <c r="AD15" s="34"/>
      <c r="AE15" s="34"/>
      <c r="AF15" s="34"/>
      <c r="AG15" s="34"/>
      <c r="AH15" s="34"/>
      <c r="AI15" s="30"/>
      <c r="AJ15" s="29"/>
      <c r="AK15" s="257" t="s">
        <v>775</v>
      </c>
      <c r="AM15" s="125"/>
      <c r="AN15" s="125">
        <f xml:space="preserve"> IF( DD15 = 0, 0, AK15)</f>
        <v>0</v>
      </c>
      <c r="AP15" s="252">
        <v>8</v>
      </c>
      <c r="AQ15" s="258" t="s">
        <v>774</v>
      </c>
      <c r="AR15" s="254" t="s">
        <v>589</v>
      </c>
      <c r="AS15" s="255">
        <v>0</v>
      </c>
      <c r="AT15" s="34"/>
      <c r="AU15" s="34"/>
      <c r="AV15" s="34"/>
      <c r="AW15" s="34"/>
      <c r="AX15" s="34"/>
      <c r="AY15" s="34"/>
      <c r="AZ15" s="34"/>
      <c r="BA15" s="259" t="s">
        <v>776</v>
      </c>
      <c r="BB15" s="34"/>
      <c r="BC15" s="34"/>
      <c r="BD15" s="34"/>
      <c r="BE15" s="34"/>
      <c r="BF15" s="34"/>
      <c r="BG15" s="34"/>
      <c r="BH15" s="34"/>
      <c r="BI15" s="34"/>
      <c r="BJ15" s="34"/>
      <c r="BK15" s="34"/>
      <c r="BL15" s="34"/>
      <c r="BM15" s="34"/>
      <c r="BN15" s="34"/>
      <c r="BO15" s="34"/>
      <c r="BP15" s="34"/>
      <c r="BQ15" s="34"/>
      <c r="BR15" s="34"/>
      <c r="BS15" s="34"/>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W15" s="90"/>
      <c r="CX15" s="221"/>
      <c r="CY15" s="221"/>
      <c r="CZ15" s="221"/>
      <c r="DA15" s="221"/>
      <c r="DB15" s="221"/>
      <c r="DC15" s="221"/>
      <c r="DD15" s="126">
        <f>IF(O15&gt;0.23*O14,1,0)</f>
        <v>0</v>
      </c>
      <c r="DE15" s="109"/>
      <c r="DF15" s="221"/>
      <c r="DG15" s="221"/>
      <c r="DH15" s="221"/>
      <c r="DI15" s="221"/>
      <c r="DJ15" s="221"/>
      <c r="DK15" s="221"/>
      <c r="DL15" s="221"/>
      <c r="DM15" s="221"/>
      <c r="DN15" s="221"/>
      <c r="DO15" s="221"/>
      <c r="DP15" s="221"/>
      <c r="DQ15" s="221"/>
      <c r="DR15" s="221"/>
      <c r="DS15" s="221"/>
      <c r="DT15" s="221"/>
      <c r="DU15" s="221"/>
      <c r="DV15" s="221"/>
      <c r="DW15" s="90"/>
    </row>
    <row r="16" spans="2:127" ht="14.25" customHeight="1" thickBot="1" x14ac:dyDescent="0.4">
      <c r="B16" s="1"/>
      <c r="C16" s="36"/>
      <c r="D16" s="200"/>
      <c r="E16" s="201"/>
      <c r="F16" s="201"/>
      <c r="G16" s="201"/>
      <c r="H16" s="202"/>
      <c r="I16" s="200"/>
      <c r="J16" s="200"/>
      <c r="K16" s="200"/>
      <c r="L16" s="200"/>
      <c r="M16" s="200"/>
      <c r="N16" s="200"/>
      <c r="O16" s="202"/>
      <c r="P16" s="30"/>
      <c r="Q16" s="30"/>
      <c r="R16" s="200"/>
      <c r="S16" s="200"/>
      <c r="T16" s="200"/>
      <c r="U16" s="200"/>
      <c r="V16" s="200"/>
      <c r="W16" s="200"/>
      <c r="X16" s="200"/>
      <c r="Y16" s="200"/>
      <c r="Z16" s="200"/>
      <c r="AA16" s="200"/>
      <c r="AB16" s="200"/>
      <c r="AC16" s="200"/>
      <c r="AD16" s="200"/>
      <c r="AE16" s="200"/>
      <c r="AF16" s="200"/>
      <c r="AG16" s="200"/>
      <c r="AH16" s="200"/>
      <c r="AI16" s="30"/>
      <c r="AJ16" s="260"/>
      <c r="AK16" s="260"/>
      <c r="AM16" s="125"/>
      <c r="AN16" s="206"/>
      <c r="AP16" s="37"/>
      <c r="AQ16" s="38"/>
      <c r="AR16" s="201"/>
      <c r="AS16" s="201"/>
      <c r="AT16" s="202"/>
      <c r="AU16" s="200"/>
      <c r="AV16" s="200"/>
      <c r="AW16" s="200"/>
      <c r="AX16" s="200"/>
      <c r="AY16" s="200"/>
      <c r="AZ16" s="200"/>
      <c r="BA16" s="202"/>
      <c r="BB16" s="39"/>
      <c r="BC16" s="200"/>
      <c r="BD16" s="200"/>
      <c r="BE16" s="200"/>
      <c r="BF16" s="200"/>
      <c r="BG16" s="200"/>
      <c r="BH16" s="200"/>
      <c r="BI16" s="200"/>
      <c r="BJ16" s="200"/>
      <c r="BK16" s="200"/>
      <c r="BL16" s="200"/>
      <c r="BM16" s="200"/>
      <c r="BN16" s="200"/>
      <c r="BO16" s="200"/>
      <c r="BP16" s="200"/>
      <c r="BQ16" s="200"/>
      <c r="BR16" s="200"/>
      <c r="BS16" s="200"/>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W16" s="90"/>
      <c r="CX16" s="221"/>
      <c r="CY16" s="221"/>
      <c r="CZ16" s="221"/>
      <c r="DA16" s="221"/>
      <c r="DB16" s="221"/>
      <c r="DC16" s="221"/>
      <c r="DD16" s="221"/>
      <c r="DE16" s="109"/>
      <c r="DF16" s="221"/>
      <c r="DG16" s="221"/>
      <c r="DH16" s="221"/>
      <c r="DI16" s="221"/>
      <c r="DJ16" s="221"/>
      <c r="DK16" s="221"/>
      <c r="DL16" s="221"/>
      <c r="DM16" s="221"/>
      <c r="DN16" s="221"/>
      <c r="DO16" s="221"/>
      <c r="DP16" s="221"/>
      <c r="DQ16" s="221"/>
      <c r="DR16" s="221"/>
      <c r="DS16" s="221"/>
      <c r="DT16" s="221"/>
      <c r="DU16" s="221"/>
      <c r="DV16" s="221"/>
      <c r="DW16" s="90"/>
    </row>
    <row r="17" spans="2:127" ht="14.25" customHeight="1" thickBot="1" x14ac:dyDescent="0.55000000000000004">
      <c r="B17" s="103" t="s">
        <v>571</v>
      </c>
      <c r="C17" s="205" t="s">
        <v>1062</v>
      </c>
      <c r="D17" s="14"/>
      <c r="E17" s="22"/>
      <c r="F17" s="22"/>
      <c r="G17" s="14"/>
      <c r="H17" s="14"/>
      <c r="I17" s="14"/>
      <c r="J17" s="14"/>
      <c r="K17" s="14"/>
      <c r="L17" s="14"/>
      <c r="M17" s="14"/>
      <c r="N17" s="14"/>
      <c r="O17" s="14"/>
      <c r="P17" s="14"/>
      <c r="Q17" s="14"/>
      <c r="R17" s="1"/>
      <c r="S17" s="1"/>
      <c r="T17" s="1"/>
      <c r="U17" s="1"/>
      <c r="V17" s="1"/>
      <c r="W17" s="27"/>
      <c r="X17" s="27"/>
      <c r="Y17" s="27"/>
      <c r="Z17" s="27"/>
      <c r="AA17" s="27"/>
      <c r="AB17" s="27"/>
      <c r="AC17" s="27"/>
      <c r="AD17" s="27"/>
      <c r="AE17" s="27"/>
      <c r="AF17" s="27"/>
      <c r="AG17" s="27"/>
      <c r="AH17" s="27"/>
      <c r="AI17" s="29"/>
      <c r="AJ17" s="261"/>
      <c r="AK17" s="261"/>
      <c r="AM17" s="125"/>
      <c r="AN17" s="206"/>
      <c r="AP17" s="103" t="s">
        <v>571</v>
      </c>
      <c r="AQ17" s="205" t="s">
        <v>777</v>
      </c>
      <c r="AR17" s="22"/>
      <c r="AS17" s="14"/>
      <c r="AT17" s="15"/>
      <c r="AU17" s="15"/>
      <c r="AV17" s="15"/>
      <c r="AW17" s="15"/>
      <c r="AX17" s="15"/>
      <c r="AY17" s="15"/>
      <c r="AZ17" s="15"/>
      <c r="BA17" s="15"/>
      <c r="BB17" s="15"/>
      <c r="BC17" s="27"/>
      <c r="BD17" s="27"/>
      <c r="BE17" s="27"/>
      <c r="BF17" s="27"/>
      <c r="BG17" s="27"/>
      <c r="BH17" s="27"/>
      <c r="BI17" s="27"/>
      <c r="BJ17" s="27"/>
      <c r="BK17" s="27"/>
      <c r="BL17" s="27"/>
      <c r="BM17" s="27"/>
      <c r="BN17" s="27"/>
      <c r="BO17" s="27"/>
      <c r="BP17" s="27"/>
      <c r="BQ17" s="27"/>
      <c r="BR17" s="27"/>
      <c r="BS17" s="27"/>
      <c r="BV17" s="109"/>
      <c r="BW17" s="109"/>
      <c r="BX17" s="109"/>
      <c r="BY17" s="109"/>
      <c r="BZ17" s="109"/>
      <c r="CA17" s="109"/>
      <c r="CB17" s="109"/>
      <c r="CC17" s="109"/>
      <c r="CD17" s="109"/>
      <c r="CE17" s="109"/>
      <c r="CF17" s="109"/>
      <c r="CG17" s="109"/>
      <c r="CH17" s="109"/>
      <c r="CI17" s="109"/>
      <c r="CJ17" s="109"/>
      <c r="CK17" s="109"/>
      <c r="CL17" s="109"/>
      <c r="CM17" s="109"/>
      <c r="CN17" s="109"/>
      <c r="CO17" s="109"/>
      <c r="CP17" s="109"/>
      <c r="CQ17" s="109"/>
      <c r="CR17" s="109"/>
      <c r="CS17" s="109"/>
      <c r="CT17" s="109"/>
      <c r="CW17" s="90"/>
      <c r="CX17" s="221"/>
      <c r="CY17" s="221"/>
      <c r="CZ17" s="221"/>
      <c r="DA17" s="221"/>
      <c r="DB17" s="221"/>
      <c r="DC17" s="221"/>
      <c r="DD17" s="221"/>
      <c r="DE17" s="109"/>
      <c r="DF17" s="221"/>
      <c r="DG17" s="221"/>
      <c r="DH17" s="221"/>
      <c r="DI17" s="221"/>
      <c r="DJ17" s="221"/>
      <c r="DK17" s="221"/>
      <c r="DL17" s="221"/>
      <c r="DM17" s="221"/>
      <c r="DN17" s="221"/>
      <c r="DO17" s="221"/>
      <c r="DP17" s="221"/>
      <c r="DQ17" s="221"/>
      <c r="DR17" s="221"/>
      <c r="DS17" s="221"/>
      <c r="DT17" s="221"/>
      <c r="DU17" s="221"/>
      <c r="DV17" s="221"/>
      <c r="DW17" s="90"/>
    </row>
    <row r="18" spans="2:127" ht="14.25" customHeight="1" x14ac:dyDescent="0.35">
      <c r="B18" s="207">
        <v>9</v>
      </c>
      <c r="C18" s="208" t="s">
        <v>778</v>
      </c>
      <c r="D18" s="209"/>
      <c r="E18" s="209" t="s">
        <v>123</v>
      </c>
      <c r="F18" s="462">
        <v>0</v>
      </c>
      <c r="G18" s="210"/>
      <c r="H18" s="211"/>
      <c r="I18" s="212"/>
      <c r="J18" s="212"/>
      <c r="K18" s="212"/>
      <c r="L18" s="212"/>
      <c r="M18" s="212"/>
      <c r="N18" s="212"/>
      <c r="O18" s="213">
        <f t="shared" ref="O18:O24" si="9">SUM(H18:N18)</f>
        <v>0</v>
      </c>
      <c r="P18" s="35"/>
      <c r="Q18" s="35"/>
      <c r="R18" s="211"/>
      <c r="S18" s="212"/>
      <c r="T18" s="212"/>
      <c r="U18" s="212"/>
      <c r="V18" s="213">
        <f t="shared" ref="V18:V23" si="10">+SUM(R18:U18)</f>
        <v>0</v>
      </c>
      <c r="W18" s="211"/>
      <c r="X18" s="212"/>
      <c r="Y18" s="212"/>
      <c r="Z18" s="212"/>
      <c r="AA18" s="212"/>
      <c r="AB18" s="214">
        <f t="shared" ref="AB18:AB23" si="11">+SUM(W18:AA18)</f>
        <v>0</v>
      </c>
      <c r="AC18" s="211"/>
      <c r="AD18" s="212"/>
      <c r="AE18" s="212"/>
      <c r="AF18" s="212"/>
      <c r="AG18" s="212"/>
      <c r="AH18" s="214">
        <f t="shared" ref="AH18:AH23" si="12">+SUM(AC18:AG18)</f>
        <v>0</v>
      </c>
      <c r="AI18" s="29"/>
      <c r="AJ18" s="215"/>
      <c r="AK18" s="216" t="s">
        <v>590</v>
      </c>
      <c r="AM18" s="125" t="str">
        <f t="shared" ref="AM18:AM23" si="13" xml:space="preserve"> IF( SUM( BV18:CT18 ) = 0, 0, $BV$5 )</f>
        <v>Please complete all cells in row</v>
      </c>
      <c r="AN18" s="125">
        <f t="shared" ref="AN18:AN24" si="14" xml:space="preserve"> IF( DD18 = 0, 0, AK18)</f>
        <v>0</v>
      </c>
      <c r="AP18" s="207">
        <v>9</v>
      </c>
      <c r="AQ18" s="217" t="s">
        <v>778</v>
      </c>
      <c r="AR18" s="209" t="s">
        <v>123</v>
      </c>
      <c r="AS18" s="210">
        <v>0</v>
      </c>
      <c r="AT18" s="218" t="s">
        <v>779</v>
      </c>
      <c r="AU18" s="219" t="s">
        <v>780</v>
      </c>
      <c r="AV18" s="219" t="s">
        <v>781</v>
      </c>
      <c r="AW18" s="219" t="s">
        <v>782</v>
      </c>
      <c r="AX18" s="219" t="s">
        <v>783</v>
      </c>
      <c r="AY18" s="219" t="s">
        <v>784</v>
      </c>
      <c r="AZ18" s="219" t="s">
        <v>785</v>
      </c>
      <c r="BA18" s="220" t="s">
        <v>786</v>
      </c>
      <c r="BB18" s="34"/>
      <c r="BC18" s="218" t="s">
        <v>787</v>
      </c>
      <c r="BD18" s="219" t="s">
        <v>788</v>
      </c>
      <c r="BE18" s="219" t="s">
        <v>789</v>
      </c>
      <c r="BF18" s="219" t="s">
        <v>790</v>
      </c>
      <c r="BG18" s="220" t="s">
        <v>791</v>
      </c>
      <c r="BH18" s="218" t="s">
        <v>792</v>
      </c>
      <c r="BI18" s="219" t="s">
        <v>793</v>
      </c>
      <c r="BJ18" s="219" t="s">
        <v>794</v>
      </c>
      <c r="BK18" s="219" t="s">
        <v>795</v>
      </c>
      <c r="BL18" s="219" t="s">
        <v>796</v>
      </c>
      <c r="BM18" s="220" t="s">
        <v>797</v>
      </c>
      <c r="BN18" s="218" t="s">
        <v>798</v>
      </c>
      <c r="BO18" s="219" t="s">
        <v>799</v>
      </c>
      <c r="BP18" s="219" t="s">
        <v>800</v>
      </c>
      <c r="BQ18" s="219" t="s">
        <v>801</v>
      </c>
      <c r="BR18" s="219" t="s">
        <v>802</v>
      </c>
      <c r="BS18" s="220" t="s">
        <v>803</v>
      </c>
      <c r="BV18" s="126">
        <v>1</v>
      </c>
      <c r="BW18" s="126">
        <v>1</v>
      </c>
      <c r="BX18" s="126">
        <v>1</v>
      </c>
      <c r="BY18" s="126">
        <v>1</v>
      </c>
      <c r="BZ18" s="126">
        <v>1</v>
      </c>
      <c r="CA18" s="126">
        <v>1</v>
      </c>
      <c r="CB18" s="126">
        <v>1</v>
      </c>
      <c r="CC18" s="109"/>
      <c r="CD18" s="126">
        <v>1</v>
      </c>
      <c r="CE18" s="126">
        <v>1</v>
      </c>
      <c r="CF18" s="126">
        <v>1</v>
      </c>
      <c r="CG18" s="126">
        <v>1</v>
      </c>
      <c r="CH18" s="126">
        <v>1</v>
      </c>
      <c r="CI18" s="109"/>
      <c r="CJ18" s="126">
        <v>1</v>
      </c>
      <c r="CK18" s="126">
        <v>1</v>
      </c>
      <c r="CL18" s="126">
        <v>1</v>
      </c>
      <c r="CM18" s="126">
        <v>1</v>
      </c>
      <c r="CN18" s="126">
        <v>1</v>
      </c>
      <c r="CO18" s="109"/>
      <c r="CP18" s="126">
        <v>1</v>
      </c>
      <c r="CQ18" s="126">
        <v>1</v>
      </c>
      <c r="CR18" s="126">
        <v>1</v>
      </c>
      <c r="CS18" s="126">
        <v>1</v>
      </c>
      <c r="CT18" s="126">
        <v>1</v>
      </c>
      <c r="CW18" s="90"/>
      <c r="CX18" s="221"/>
      <c r="CY18" s="221"/>
      <c r="CZ18" s="221"/>
      <c r="DA18" s="221"/>
      <c r="DB18" s="221"/>
      <c r="DC18" s="221"/>
      <c r="DD18" s="126">
        <f t="shared" ref="DD18:DD24" si="15">IF(AND(O18=AH18,AB18=AH18,V18=AH18),0,1)</f>
        <v>0</v>
      </c>
      <c r="DE18" s="109"/>
      <c r="DF18" s="221"/>
      <c r="DG18" s="221"/>
      <c r="DH18" s="221"/>
      <c r="DI18" s="221"/>
      <c r="DJ18" s="221"/>
      <c r="DK18" s="221"/>
      <c r="DL18" s="221"/>
      <c r="DM18" s="221"/>
      <c r="DN18" s="221"/>
      <c r="DO18" s="221"/>
      <c r="DP18" s="221"/>
      <c r="DQ18" s="221"/>
      <c r="DR18" s="221"/>
      <c r="DS18" s="221"/>
      <c r="DT18" s="221"/>
      <c r="DU18" s="221"/>
      <c r="DV18" s="221"/>
      <c r="DW18" s="90"/>
    </row>
    <row r="19" spans="2:127" ht="14.25" customHeight="1" x14ac:dyDescent="0.35">
      <c r="B19" s="222">
        <v>10</v>
      </c>
      <c r="C19" s="223" t="s">
        <v>804</v>
      </c>
      <c r="D19" s="224"/>
      <c r="E19" s="224" t="s">
        <v>123</v>
      </c>
      <c r="F19" s="457">
        <v>0</v>
      </c>
      <c r="G19" s="225"/>
      <c r="H19" s="226"/>
      <c r="I19" s="226"/>
      <c r="J19" s="226"/>
      <c r="K19" s="226"/>
      <c r="L19" s="226"/>
      <c r="M19" s="226"/>
      <c r="N19" s="226"/>
      <c r="O19" s="227">
        <f t="shared" si="9"/>
        <v>0</v>
      </c>
      <c r="P19" s="35"/>
      <c r="Q19" s="35"/>
      <c r="R19" s="228"/>
      <c r="S19" s="226"/>
      <c r="T19" s="226"/>
      <c r="U19" s="226"/>
      <c r="V19" s="227">
        <f t="shared" si="10"/>
        <v>0</v>
      </c>
      <c r="W19" s="228"/>
      <c r="X19" s="226"/>
      <c r="Y19" s="226"/>
      <c r="Z19" s="226"/>
      <c r="AA19" s="226"/>
      <c r="AB19" s="229">
        <f t="shared" si="11"/>
        <v>0</v>
      </c>
      <c r="AC19" s="228"/>
      <c r="AD19" s="226"/>
      <c r="AE19" s="226"/>
      <c r="AF19" s="226"/>
      <c r="AG19" s="226"/>
      <c r="AH19" s="229">
        <f t="shared" si="12"/>
        <v>0</v>
      </c>
      <c r="AI19" s="29"/>
      <c r="AJ19" s="230"/>
      <c r="AK19" s="231" t="s">
        <v>590</v>
      </c>
      <c r="AM19" s="125" t="str">
        <f t="shared" si="13"/>
        <v>Please complete all cells in row</v>
      </c>
      <c r="AN19" s="125">
        <f t="shared" si="14"/>
        <v>0</v>
      </c>
      <c r="AP19" s="222">
        <v>10</v>
      </c>
      <c r="AQ19" s="232" t="s">
        <v>804</v>
      </c>
      <c r="AR19" s="224" t="s">
        <v>123</v>
      </c>
      <c r="AS19" s="225">
        <v>0</v>
      </c>
      <c r="AT19" s="233" t="s">
        <v>805</v>
      </c>
      <c r="AU19" s="234" t="s">
        <v>806</v>
      </c>
      <c r="AV19" s="234" t="s">
        <v>807</v>
      </c>
      <c r="AW19" s="234" t="s">
        <v>808</v>
      </c>
      <c r="AX19" s="234" t="s">
        <v>809</v>
      </c>
      <c r="AY19" s="234" t="s">
        <v>810</v>
      </c>
      <c r="AZ19" s="234" t="s">
        <v>811</v>
      </c>
      <c r="BA19" s="235" t="s">
        <v>812</v>
      </c>
      <c r="BB19" s="34"/>
      <c r="BC19" s="233" t="s">
        <v>813</v>
      </c>
      <c r="BD19" s="234" t="s">
        <v>814</v>
      </c>
      <c r="BE19" s="234" t="s">
        <v>815</v>
      </c>
      <c r="BF19" s="234" t="s">
        <v>816</v>
      </c>
      <c r="BG19" s="235" t="s">
        <v>817</v>
      </c>
      <c r="BH19" s="233" t="s">
        <v>818</v>
      </c>
      <c r="BI19" s="234" t="s">
        <v>819</v>
      </c>
      <c r="BJ19" s="234" t="s">
        <v>820</v>
      </c>
      <c r="BK19" s="234" t="s">
        <v>821</v>
      </c>
      <c r="BL19" s="234" t="s">
        <v>822</v>
      </c>
      <c r="BM19" s="235" t="s">
        <v>823</v>
      </c>
      <c r="BN19" s="233" t="s">
        <v>824</v>
      </c>
      <c r="BO19" s="234" t="s">
        <v>825</v>
      </c>
      <c r="BP19" s="234" t="s">
        <v>826</v>
      </c>
      <c r="BQ19" s="234" t="s">
        <v>827</v>
      </c>
      <c r="BR19" s="234" t="s">
        <v>828</v>
      </c>
      <c r="BS19" s="235" t="s">
        <v>829</v>
      </c>
      <c r="BV19" s="126">
        <v>1</v>
      </c>
      <c r="BW19" s="126">
        <v>1</v>
      </c>
      <c r="BX19" s="126">
        <v>1</v>
      </c>
      <c r="BY19" s="126">
        <v>1</v>
      </c>
      <c r="BZ19" s="126">
        <v>1</v>
      </c>
      <c r="CA19" s="126">
        <v>1</v>
      </c>
      <c r="CB19" s="126">
        <v>1</v>
      </c>
      <c r="CC19" s="109"/>
      <c r="CD19" s="126">
        <v>1</v>
      </c>
      <c r="CE19" s="126">
        <v>1</v>
      </c>
      <c r="CF19" s="126">
        <v>1</v>
      </c>
      <c r="CG19" s="126">
        <v>1</v>
      </c>
      <c r="CH19" s="126">
        <v>1</v>
      </c>
      <c r="CI19" s="109"/>
      <c r="CJ19" s="126">
        <v>1</v>
      </c>
      <c r="CK19" s="126">
        <v>1</v>
      </c>
      <c r="CL19" s="126">
        <v>1</v>
      </c>
      <c r="CM19" s="126">
        <v>1</v>
      </c>
      <c r="CN19" s="126">
        <v>1</v>
      </c>
      <c r="CO19" s="109"/>
      <c r="CP19" s="126">
        <v>1</v>
      </c>
      <c r="CQ19" s="126">
        <v>1</v>
      </c>
      <c r="CR19" s="126">
        <v>1</v>
      </c>
      <c r="CS19" s="126">
        <v>1</v>
      </c>
      <c r="CT19" s="126">
        <v>1</v>
      </c>
      <c r="CW19" s="90"/>
      <c r="CX19" s="221"/>
      <c r="CY19" s="221"/>
      <c r="CZ19" s="221"/>
      <c r="DA19" s="221"/>
      <c r="DB19" s="221"/>
      <c r="DC19" s="221"/>
      <c r="DD19" s="126">
        <f t="shared" si="15"/>
        <v>0</v>
      </c>
      <c r="DE19" s="109"/>
      <c r="DF19" s="221"/>
      <c r="DG19" s="221"/>
      <c r="DH19" s="221"/>
      <c r="DI19" s="221"/>
      <c r="DJ19" s="221"/>
      <c r="DK19" s="221"/>
      <c r="DL19" s="221"/>
      <c r="DM19" s="221"/>
      <c r="DN19" s="221"/>
      <c r="DO19" s="221"/>
      <c r="DP19" s="221"/>
      <c r="DQ19" s="221"/>
      <c r="DR19" s="221"/>
      <c r="DS19" s="221"/>
      <c r="DT19" s="221"/>
      <c r="DU19" s="221"/>
      <c r="DV19" s="221"/>
      <c r="DW19" s="90"/>
    </row>
    <row r="20" spans="2:127" ht="14.25" customHeight="1" x14ac:dyDescent="0.35">
      <c r="B20" s="222">
        <v>11</v>
      </c>
      <c r="C20" s="223" t="s">
        <v>830</v>
      </c>
      <c r="D20" s="224"/>
      <c r="E20" s="224" t="s">
        <v>123</v>
      </c>
      <c r="F20" s="457">
        <v>0</v>
      </c>
      <c r="G20" s="225"/>
      <c r="H20" s="226"/>
      <c r="I20" s="226"/>
      <c r="J20" s="226"/>
      <c r="K20" s="226"/>
      <c r="L20" s="226"/>
      <c r="M20" s="226"/>
      <c r="N20" s="226"/>
      <c r="O20" s="227">
        <f t="shared" si="9"/>
        <v>0</v>
      </c>
      <c r="P20" s="35"/>
      <c r="Q20" s="35"/>
      <c r="R20" s="228"/>
      <c r="S20" s="226"/>
      <c r="T20" s="226"/>
      <c r="U20" s="226"/>
      <c r="V20" s="227">
        <f t="shared" si="10"/>
        <v>0</v>
      </c>
      <c r="W20" s="228"/>
      <c r="X20" s="226"/>
      <c r="Y20" s="226"/>
      <c r="Z20" s="226"/>
      <c r="AA20" s="226"/>
      <c r="AB20" s="229">
        <f t="shared" si="11"/>
        <v>0</v>
      </c>
      <c r="AC20" s="228"/>
      <c r="AD20" s="226"/>
      <c r="AE20" s="226"/>
      <c r="AF20" s="226"/>
      <c r="AG20" s="226"/>
      <c r="AH20" s="229">
        <f t="shared" si="12"/>
        <v>0</v>
      </c>
      <c r="AI20" s="29"/>
      <c r="AJ20" s="230"/>
      <c r="AK20" s="231" t="s">
        <v>590</v>
      </c>
      <c r="AM20" s="125" t="str">
        <f t="shared" si="13"/>
        <v>Please complete all cells in row</v>
      </c>
      <c r="AN20" s="125">
        <f t="shared" si="14"/>
        <v>0</v>
      </c>
      <c r="AP20" s="222">
        <v>11</v>
      </c>
      <c r="AQ20" s="232" t="s">
        <v>830</v>
      </c>
      <c r="AR20" s="224" t="s">
        <v>123</v>
      </c>
      <c r="AS20" s="225">
        <v>0</v>
      </c>
      <c r="AT20" s="233" t="s">
        <v>831</v>
      </c>
      <c r="AU20" s="234" t="s">
        <v>832</v>
      </c>
      <c r="AV20" s="234" t="s">
        <v>833</v>
      </c>
      <c r="AW20" s="234" t="s">
        <v>834</v>
      </c>
      <c r="AX20" s="234" t="s">
        <v>835</v>
      </c>
      <c r="AY20" s="234" t="s">
        <v>836</v>
      </c>
      <c r="AZ20" s="234" t="s">
        <v>837</v>
      </c>
      <c r="BA20" s="235" t="s">
        <v>838</v>
      </c>
      <c r="BB20" s="34"/>
      <c r="BC20" s="233" t="s">
        <v>839</v>
      </c>
      <c r="BD20" s="234" t="s">
        <v>840</v>
      </c>
      <c r="BE20" s="234" t="s">
        <v>841</v>
      </c>
      <c r="BF20" s="234" t="s">
        <v>842</v>
      </c>
      <c r="BG20" s="235" t="s">
        <v>843</v>
      </c>
      <c r="BH20" s="233" t="s">
        <v>844</v>
      </c>
      <c r="BI20" s="234" t="s">
        <v>845</v>
      </c>
      <c r="BJ20" s="234" t="s">
        <v>846</v>
      </c>
      <c r="BK20" s="234" t="s">
        <v>847</v>
      </c>
      <c r="BL20" s="234" t="s">
        <v>848</v>
      </c>
      <c r="BM20" s="235" t="s">
        <v>849</v>
      </c>
      <c r="BN20" s="233" t="s">
        <v>850</v>
      </c>
      <c r="BO20" s="234" t="s">
        <v>851</v>
      </c>
      <c r="BP20" s="234" t="s">
        <v>852</v>
      </c>
      <c r="BQ20" s="234" t="s">
        <v>853</v>
      </c>
      <c r="BR20" s="234" t="s">
        <v>854</v>
      </c>
      <c r="BS20" s="235" t="s">
        <v>855</v>
      </c>
      <c r="BV20" s="126">
        <v>1</v>
      </c>
      <c r="BW20" s="126">
        <v>1</v>
      </c>
      <c r="BX20" s="126">
        <v>1</v>
      </c>
      <c r="BY20" s="126">
        <v>1</v>
      </c>
      <c r="BZ20" s="126">
        <v>1</v>
      </c>
      <c r="CA20" s="126">
        <v>1</v>
      </c>
      <c r="CB20" s="126">
        <v>1</v>
      </c>
      <c r="CC20" s="109"/>
      <c r="CD20" s="126">
        <v>1</v>
      </c>
      <c r="CE20" s="126">
        <v>1</v>
      </c>
      <c r="CF20" s="126">
        <v>1</v>
      </c>
      <c r="CG20" s="126">
        <v>1</v>
      </c>
      <c r="CH20" s="126">
        <v>1</v>
      </c>
      <c r="CI20" s="109"/>
      <c r="CJ20" s="126">
        <v>1</v>
      </c>
      <c r="CK20" s="126">
        <v>1</v>
      </c>
      <c r="CL20" s="126">
        <v>1</v>
      </c>
      <c r="CM20" s="126">
        <v>1</v>
      </c>
      <c r="CN20" s="126">
        <v>1</v>
      </c>
      <c r="CO20" s="109"/>
      <c r="CP20" s="126">
        <v>1</v>
      </c>
      <c r="CQ20" s="126">
        <v>1</v>
      </c>
      <c r="CR20" s="126">
        <v>1</v>
      </c>
      <c r="CS20" s="126">
        <v>1</v>
      </c>
      <c r="CT20" s="126">
        <v>1</v>
      </c>
      <c r="CW20" s="90"/>
      <c r="CX20" s="221"/>
      <c r="CY20" s="221"/>
      <c r="CZ20" s="221"/>
      <c r="DA20" s="221"/>
      <c r="DB20" s="221"/>
      <c r="DC20" s="221"/>
      <c r="DD20" s="126">
        <f t="shared" si="15"/>
        <v>0</v>
      </c>
      <c r="DE20" s="109"/>
      <c r="DF20" s="221"/>
      <c r="DG20" s="221"/>
      <c r="DH20" s="221"/>
      <c r="DI20" s="221"/>
      <c r="DJ20" s="221"/>
      <c r="DK20" s="221"/>
      <c r="DL20" s="221"/>
      <c r="DM20" s="221"/>
      <c r="DN20" s="221"/>
      <c r="DO20" s="221"/>
      <c r="DP20" s="221"/>
      <c r="DQ20" s="221"/>
      <c r="DR20" s="221"/>
      <c r="DS20" s="221"/>
      <c r="DT20" s="221"/>
      <c r="DU20" s="221"/>
      <c r="DV20" s="221"/>
      <c r="DW20" s="90"/>
    </row>
    <row r="21" spans="2:127" ht="14.25" customHeight="1" x14ac:dyDescent="0.35">
      <c r="B21" s="222">
        <v>12</v>
      </c>
      <c r="C21" s="223" t="s">
        <v>856</v>
      </c>
      <c r="D21" s="224"/>
      <c r="E21" s="224" t="s">
        <v>123</v>
      </c>
      <c r="F21" s="457">
        <v>0</v>
      </c>
      <c r="G21" s="225"/>
      <c r="H21" s="226"/>
      <c r="I21" s="226"/>
      <c r="J21" s="226"/>
      <c r="K21" s="226"/>
      <c r="L21" s="226"/>
      <c r="M21" s="226"/>
      <c r="N21" s="226"/>
      <c r="O21" s="227">
        <f t="shared" si="9"/>
        <v>0</v>
      </c>
      <c r="P21" s="35"/>
      <c r="Q21" s="35"/>
      <c r="R21" s="228"/>
      <c r="S21" s="226"/>
      <c r="T21" s="226"/>
      <c r="U21" s="226"/>
      <c r="V21" s="227">
        <f t="shared" si="10"/>
        <v>0</v>
      </c>
      <c r="W21" s="228"/>
      <c r="X21" s="226"/>
      <c r="Y21" s="226"/>
      <c r="Z21" s="226"/>
      <c r="AA21" s="226"/>
      <c r="AB21" s="229">
        <f t="shared" si="11"/>
        <v>0</v>
      </c>
      <c r="AC21" s="228"/>
      <c r="AD21" s="226"/>
      <c r="AE21" s="226"/>
      <c r="AF21" s="226"/>
      <c r="AG21" s="226"/>
      <c r="AH21" s="229">
        <f t="shared" si="12"/>
        <v>0</v>
      </c>
      <c r="AI21" s="29"/>
      <c r="AJ21" s="230"/>
      <c r="AK21" s="231" t="s">
        <v>590</v>
      </c>
      <c r="AM21" s="125" t="str">
        <f t="shared" si="13"/>
        <v>Please complete all cells in row</v>
      </c>
      <c r="AN21" s="125">
        <f t="shared" si="14"/>
        <v>0</v>
      </c>
      <c r="AP21" s="222">
        <v>12</v>
      </c>
      <c r="AQ21" s="232" t="s">
        <v>856</v>
      </c>
      <c r="AR21" s="224" t="s">
        <v>123</v>
      </c>
      <c r="AS21" s="225">
        <v>0</v>
      </c>
      <c r="AT21" s="233" t="s">
        <v>857</v>
      </c>
      <c r="AU21" s="234" t="s">
        <v>858</v>
      </c>
      <c r="AV21" s="234" t="s">
        <v>859</v>
      </c>
      <c r="AW21" s="234" t="s">
        <v>860</v>
      </c>
      <c r="AX21" s="234" t="s">
        <v>861</v>
      </c>
      <c r="AY21" s="234" t="s">
        <v>862</v>
      </c>
      <c r="AZ21" s="234" t="s">
        <v>863</v>
      </c>
      <c r="BA21" s="235" t="s">
        <v>864</v>
      </c>
      <c r="BB21" s="34"/>
      <c r="BC21" s="233" t="s">
        <v>865</v>
      </c>
      <c r="BD21" s="234" t="s">
        <v>866</v>
      </c>
      <c r="BE21" s="234" t="s">
        <v>867</v>
      </c>
      <c r="BF21" s="234" t="s">
        <v>868</v>
      </c>
      <c r="BG21" s="235" t="s">
        <v>869</v>
      </c>
      <c r="BH21" s="233" t="s">
        <v>870</v>
      </c>
      <c r="BI21" s="234" t="s">
        <v>871</v>
      </c>
      <c r="BJ21" s="234" t="s">
        <v>872</v>
      </c>
      <c r="BK21" s="234" t="s">
        <v>873</v>
      </c>
      <c r="BL21" s="234" t="s">
        <v>874</v>
      </c>
      <c r="BM21" s="235" t="s">
        <v>875</v>
      </c>
      <c r="BN21" s="233" t="s">
        <v>876</v>
      </c>
      <c r="BO21" s="234" t="s">
        <v>877</v>
      </c>
      <c r="BP21" s="234" t="s">
        <v>878</v>
      </c>
      <c r="BQ21" s="234" t="s">
        <v>879</v>
      </c>
      <c r="BR21" s="234" t="s">
        <v>880</v>
      </c>
      <c r="BS21" s="235" t="s">
        <v>881</v>
      </c>
      <c r="BV21" s="126">
        <v>1</v>
      </c>
      <c r="BW21" s="126">
        <v>1</v>
      </c>
      <c r="BX21" s="126">
        <v>1</v>
      </c>
      <c r="BY21" s="126">
        <v>1</v>
      </c>
      <c r="BZ21" s="126">
        <v>1</v>
      </c>
      <c r="CA21" s="126">
        <v>1</v>
      </c>
      <c r="CB21" s="126">
        <v>1</v>
      </c>
      <c r="CC21" s="109"/>
      <c r="CD21" s="126">
        <v>1</v>
      </c>
      <c r="CE21" s="126">
        <v>1</v>
      </c>
      <c r="CF21" s="126">
        <v>1</v>
      </c>
      <c r="CG21" s="126">
        <v>1</v>
      </c>
      <c r="CH21" s="126">
        <v>1</v>
      </c>
      <c r="CI21" s="109"/>
      <c r="CJ21" s="126">
        <v>1</v>
      </c>
      <c r="CK21" s="126">
        <v>1</v>
      </c>
      <c r="CL21" s="126">
        <v>1</v>
      </c>
      <c r="CM21" s="126">
        <v>1</v>
      </c>
      <c r="CN21" s="126">
        <v>1</v>
      </c>
      <c r="CO21" s="109"/>
      <c r="CP21" s="126">
        <v>1</v>
      </c>
      <c r="CQ21" s="126">
        <v>1</v>
      </c>
      <c r="CR21" s="126">
        <v>1</v>
      </c>
      <c r="CS21" s="126">
        <v>1</v>
      </c>
      <c r="CT21" s="126">
        <v>1</v>
      </c>
      <c r="CW21" s="90"/>
      <c r="CX21" s="221"/>
      <c r="CY21" s="221"/>
      <c r="CZ21" s="221"/>
      <c r="DA21" s="221"/>
      <c r="DB21" s="221"/>
      <c r="DC21" s="221"/>
      <c r="DD21" s="126">
        <f t="shared" si="15"/>
        <v>0</v>
      </c>
      <c r="DE21" s="109"/>
      <c r="DF21" s="221"/>
      <c r="DG21" s="221"/>
      <c r="DH21" s="221"/>
      <c r="DI21" s="221"/>
      <c r="DJ21" s="221"/>
      <c r="DK21" s="221"/>
      <c r="DL21" s="221"/>
      <c r="DM21" s="221"/>
      <c r="DN21" s="221"/>
      <c r="DO21" s="221"/>
      <c r="DP21" s="221"/>
      <c r="DQ21" s="221"/>
      <c r="DR21" s="221"/>
      <c r="DS21" s="221"/>
      <c r="DT21" s="221"/>
      <c r="DU21" s="221"/>
      <c r="DV21" s="221"/>
      <c r="DW21" s="90"/>
    </row>
    <row r="22" spans="2:127" ht="14.25" customHeight="1" x14ac:dyDescent="0.35">
      <c r="B22" s="236">
        <v>13</v>
      </c>
      <c r="C22" s="237" t="s">
        <v>882</v>
      </c>
      <c r="D22" s="238"/>
      <c r="E22" s="238" t="s">
        <v>123</v>
      </c>
      <c r="F22" s="681">
        <v>0</v>
      </c>
      <c r="G22" s="239"/>
      <c r="H22" s="226"/>
      <c r="I22" s="226"/>
      <c r="J22" s="226"/>
      <c r="K22" s="226"/>
      <c r="L22" s="226"/>
      <c r="M22" s="226"/>
      <c r="N22" s="226"/>
      <c r="O22" s="227">
        <f t="shared" si="9"/>
        <v>0</v>
      </c>
      <c r="P22" s="35"/>
      <c r="Q22" s="35"/>
      <c r="R22" s="228"/>
      <c r="S22" s="226"/>
      <c r="T22" s="226"/>
      <c r="U22" s="226"/>
      <c r="V22" s="227">
        <f t="shared" si="10"/>
        <v>0</v>
      </c>
      <c r="W22" s="228"/>
      <c r="X22" s="226"/>
      <c r="Y22" s="226"/>
      <c r="Z22" s="226"/>
      <c r="AA22" s="226"/>
      <c r="AB22" s="229">
        <f t="shared" si="11"/>
        <v>0</v>
      </c>
      <c r="AC22" s="228"/>
      <c r="AD22" s="226"/>
      <c r="AE22" s="226"/>
      <c r="AF22" s="226"/>
      <c r="AG22" s="226"/>
      <c r="AH22" s="229">
        <f t="shared" si="12"/>
        <v>0</v>
      </c>
      <c r="AI22" s="29"/>
      <c r="AJ22" s="230"/>
      <c r="AK22" s="231" t="s">
        <v>590</v>
      </c>
      <c r="AM22" s="125" t="str">
        <f t="shared" si="13"/>
        <v>Please complete all cells in row</v>
      </c>
      <c r="AN22" s="125">
        <f t="shared" si="14"/>
        <v>0</v>
      </c>
      <c r="AP22" s="236">
        <v>13</v>
      </c>
      <c r="AQ22" s="240" t="s">
        <v>882</v>
      </c>
      <c r="AR22" s="238" t="s">
        <v>123</v>
      </c>
      <c r="AS22" s="239">
        <v>0</v>
      </c>
      <c r="AT22" s="233" t="s">
        <v>883</v>
      </c>
      <c r="AU22" s="234" t="s">
        <v>884</v>
      </c>
      <c r="AV22" s="234" t="s">
        <v>885</v>
      </c>
      <c r="AW22" s="234" t="s">
        <v>886</v>
      </c>
      <c r="AX22" s="234" t="s">
        <v>887</v>
      </c>
      <c r="AY22" s="234" t="s">
        <v>888</v>
      </c>
      <c r="AZ22" s="234" t="s">
        <v>889</v>
      </c>
      <c r="BA22" s="235" t="s">
        <v>890</v>
      </c>
      <c r="BB22" s="34"/>
      <c r="BC22" s="233" t="s">
        <v>891</v>
      </c>
      <c r="BD22" s="234" t="s">
        <v>892</v>
      </c>
      <c r="BE22" s="234" t="s">
        <v>893</v>
      </c>
      <c r="BF22" s="234" t="s">
        <v>894</v>
      </c>
      <c r="BG22" s="235" t="s">
        <v>895</v>
      </c>
      <c r="BH22" s="233" t="s">
        <v>896</v>
      </c>
      <c r="BI22" s="234" t="s">
        <v>897</v>
      </c>
      <c r="BJ22" s="234" t="s">
        <v>898</v>
      </c>
      <c r="BK22" s="234" t="s">
        <v>899</v>
      </c>
      <c r="BL22" s="234" t="s">
        <v>900</v>
      </c>
      <c r="BM22" s="235" t="s">
        <v>901</v>
      </c>
      <c r="BN22" s="233" t="s">
        <v>902</v>
      </c>
      <c r="BO22" s="234" t="s">
        <v>903</v>
      </c>
      <c r="BP22" s="234" t="s">
        <v>904</v>
      </c>
      <c r="BQ22" s="234" t="s">
        <v>905</v>
      </c>
      <c r="BR22" s="234" t="s">
        <v>906</v>
      </c>
      <c r="BS22" s="235" t="s">
        <v>907</v>
      </c>
      <c r="BV22" s="126">
        <v>1</v>
      </c>
      <c r="BW22" s="126">
        <v>1</v>
      </c>
      <c r="BX22" s="126">
        <v>1</v>
      </c>
      <c r="BY22" s="126">
        <v>1</v>
      </c>
      <c r="BZ22" s="126">
        <v>1</v>
      </c>
      <c r="CA22" s="126">
        <v>1</v>
      </c>
      <c r="CB22" s="126">
        <v>1</v>
      </c>
      <c r="CC22" s="109"/>
      <c r="CD22" s="126">
        <v>1</v>
      </c>
      <c r="CE22" s="126">
        <v>1</v>
      </c>
      <c r="CF22" s="126">
        <v>1</v>
      </c>
      <c r="CG22" s="126">
        <v>1</v>
      </c>
      <c r="CH22" s="126">
        <v>1</v>
      </c>
      <c r="CI22" s="109"/>
      <c r="CJ22" s="126">
        <v>1</v>
      </c>
      <c r="CK22" s="126">
        <v>1</v>
      </c>
      <c r="CL22" s="126">
        <v>1</v>
      </c>
      <c r="CM22" s="126">
        <v>1</v>
      </c>
      <c r="CN22" s="126">
        <v>1</v>
      </c>
      <c r="CO22" s="109"/>
      <c r="CP22" s="126">
        <v>1</v>
      </c>
      <c r="CQ22" s="126">
        <v>1</v>
      </c>
      <c r="CR22" s="126">
        <v>1</v>
      </c>
      <c r="CS22" s="126">
        <v>1</v>
      </c>
      <c r="CT22" s="126">
        <v>1</v>
      </c>
      <c r="CW22" s="90"/>
      <c r="CX22" s="221"/>
      <c r="CY22" s="221"/>
      <c r="CZ22" s="221"/>
      <c r="DA22" s="221"/>
      <c r="DB22" s="221"/>
      <c r="DC22" s="221"/>
      <c r="DD22" s="126">
        <f t="shared" si="15"/>
        <v>0</v>
      </c>
      <c r="DE22" s="109"/>
      <c r="DF22" s="221"/>
      <c r="DG22" s="221"/>
      <c r="DH22" s="221"/>
      <c r="DI22" s="221"/>
      <c r="DJ22" s="221"/>
      <c r="DK22" s="221"/>
      <c r="DL22" s="221"/>
      <c r="DM22" s="221"/>
      <c r="DN22" s="221"/>
      <c r="DO22" s="221"/>
      <c r="DP22" s="221"/>
      <c r="DQ22" s="221"/>
      <c r="DR22" s="221"/>
      <c r="DS22" s="221"/>
      <c r="DT22" s="221"/>
      <c r="DU22" s="221"/>
      <c r="DV22" s="221"/>
      <c r="DW22" s="90"/>
    </row>
    <row r="23" spans="2:127" ht="14.25" customHeight="1" x14ac:dyDescent="0.35">
      <c r="B23" s="222">
        <v>14</v>
      </c>
      <c r="C23" s="223" t="s">
        <v>908</v>
      </c>
      <c r="D23" s="224"/>
      <c r="E23" s="224" t="s">
        <v>123</v>
      </c>
      <c r="F23" s="457">
        <v>0</v>
      </c>
      <c r="G23" s="225"/>
      <c r="H23" s="226"/>
      <c r="I23" s="226"/>
      <c r="J23" s="226"/>
      <c r="K23" s="226"/>
      <c r="L23" s="226"/>
      <c r="M23" s="226"/>
      <c r="N23" s="226"/>
      <c r="O23" s="227">
        <f t="shared" si="9"/>
        <v>0</v>
      </c>
      <c r="P23" s="35"/>
      <c r="Q23" s="35"/>
      <c r="R23" s="228"/>
      <c r="S23" s="226"/>
      <c r="T23" s="226"/>
      <c r="U23" s="226"/>
      <c r="V23" s="227">
        <f t="shared" si="10"/>
        <v>0</v>
      </c>
      <c r="W23" s="228"/>
      <c r="X23" s="226"/>
      <c r="Y23" s="226"/>
      <c r="Z23" s="226"/>
      <c r="AA23" s="226"/>
      <c r="AB23" s="229">
        <f t="shared" si="11"/>
        <v>0</v>
      </c>
      <c r="AC23" s="228"/>
      <c r="AD23" s="226"/>
      <c r="AE23" s="226"/>
      <c r="AF23" s="226"/>
      <c r="AG23" s="226"/>
      <c r="AH23" s="229">
        <f t="shared" si="12"/>
        <v>0</v>
      </c>
      <c r="AI23" s="29"/>
      <c r="AJ23" s="230"/>
      <c r="AK23" s="231" t="s">
        <v>590</v>
      </c>
      <c r="AM23" s="125" t="str">
        <f t="shared" si="13"/>
        <v>Please complete all cells in row</v>
      </c>
      <c r="AN23" s="125">
        <f t="shared" si="14"/>
        <v>0</v>
      </c>
      <c r="AP23" s="222">
        <v>14</v>
      </c>
      <c r="AQ23" s="232" t="s">
        <v>908</v>
      </c>
      <c r="AR23" s="224" t="s">
        <v>123</v>
      </c>
      <c r="AS23" s="225">
        <v>0</v>
      </c>
      <c r="AT23" s="233" t="s">
        <v>909</v>
      </c>
      <c r="AU23" s="234" t="s">
        <v>910</v>
      </c>
      <c r="AV23" s="234" t="s">
        <v>911</v>
      </c>
      <c r="AW23" s="234" t="s">
        <v>912</v>
      </c>
      <c r="AX23" s="234" t="s">
        <v>913</v>
      </c>
      <c r="AY23" s="234" t="s">
        <v>914</v>
      </c>
      <c r="AZ23" s="234" t="s">
        <v>915</v>
      </c>
      <c r="BA23" s="235" t="s">
        <v>916</v>
      </c>
      <c r="BB23" s="34"/>
      <c r="BC23" s="233" t="s">
        <v>917</v>
      </c>
      <c r="BD23" s="234" t="s">
        <v>918</v>
      </c>
      <c r="BE23" s="234" t="s">
        <v>919</v>
      </c>
      <c r="BF23" s="234" t="s">
        <v>920</v>
      </c>
      <c r="BG23" s="235" t="s">
        <v>921</v>
      </c>
      <c r="BH23" s="233" t="s">
        <v>922</v>
      </c>
      <c r="BI23" s="234" t="s">
        <v>923</v>
      </c>
      <c r="BJ23" s="234" t="s">
        <v>924</v>
      </c>
      <c r="BK23" s="234" t="s">
        <v>925</v>
      </c>
      <c r="BL23" s="234" t="s">
        <v>926</v>
      </c>
      <c r="BM23" s="235" t="s">
        <v>927</v>
      </c>
      <c r="BN23" s="233" t="s">
        <v>928</v>
      </c>
      <c r="BO23" s="234" t="s">
        <v>929</v>
      </c>
      <c r="BP23" s="234" t="s">
        <v>930</v>
      </c>
      <c r="BQ23" s="234" t="s">
        <v>931</v>
      </c>
      <c r="BR23" s="234" t="s">
        <v>932</v>
      </c>
      <c r="BS23" s="235" t="s">
        <v>933</v>
      </c>
      <c r="BV23" s="126">
        <v>1</v>
      </c>
      <c r="BW23" s="126">
        <v>1</v>
      </c>
      <c r="BX23" s="126">
        <v>1</v>
      </c>
      <c r="BY23" s="126">
        <v>1</v>
      </c>
      <c r="BZ23" s="126">
        <v>1</v>
      </c>
      <c r="CA23" s="126">
        <v>1</v>
      </c>
      <c r="CB23" s="126">
        <v>1</v>
      </c>
      <c r="CC23" s="109"/>
      <c r="CD23" s="126">
        <v>1</v>
      </c>
      <c r="CE23" s="126">
        <v>1</v>
      </c>
      <c r="CF23" s="126">
        <v>1</v>
      </c>
      <c r="CG23" s="126">
        <v>1</v>
      </c>
      <c r="CH23" s="126">
        <v>1</v>
      </c>
      <c r="CI23" s="109"/>
      <c r="CJ23" s="126">
        <v>1</v>
      </c>
      <c r="CK23" s="126">
        <v>1</v>
      </c>
      <c r="CL23" s="126">
        <v>1</v>
      </c>
      <c r="CM23" s="126">
        <v>1</v>
      </c>
      <c r="CN23" s="126">
        <v>1</v>
      </c>
      <c r="CO23" s="109"/>
      <c r="CP23" s="126">
        <v>1</v>
      </c>
      <c r="CQ23" s="126">
        <v>1</v>
      </c>
      <c r="CR23" s="126">
        <v>1</v>
      </c>
      <c r="CS23" s="126">
        <v>1</v>
      </c>
      <c r="CT23" s="126">
        <v>1</v>
      </c>
      <c r="CW23" s="90"/>
      <c r="CX23" s="221"/>
      <c r="CY23" s="221"/>
      <c r="CZ23" s="221"/>
      <c r="DA23" s="221"/>
      <c r="DB23" s="221"/>
      <c r="DC23" s="221"/>
      <c r="DD23" s="126">
        <f t="shared" si="15"/>
        <v>0</v>
      </c>
      <c r="DE23" s="109"/>
      <c r="DF23" s="221"/>
      <c r="DG23" s="221"/>
      <c r="DH23" s="221"/>
      <c r="DI23" s="221"/>
      <c r="DJ23" s="221"/>
      <c r="DK23" s="221"/>
      <c r="DL23" s="221"/>
      <c r="DM23" s="221"/>
      <c r="DN23" s="221"/>
      <c r="DO23" s="221"/>
      <c r="DP23" s="221"/>
      <c r="DQ23" s="221"/>
      <c r="DR23" s="221"/>
      <c r="DS23" s="221"/>
      <c r="DT23" s="221"/>
      <c r="DU23" s="221"/>
      <c r="DV23" s="221"/>
      <c r="DW23" s="90"/>
    </row>
    <row r="24" spans="2:127" ht="14.25" customHeight="1" thickBot="1" x14ac:dyDescent="0.55000000000000004">
      <c r="B24" s="252">
        <v>15</v>
      </c>
      <c r="C24" s="253" t="s">
        <v>934</v>
      </c>
      <c r="D24" s="254"/>
      <c r="E24" s="254" t="s">
        <v>123</v>
      </c>
      <c r="F24" s="465">
        <v>0</v>
      </c>
      <c r="G24" s="255"/>
      <c r="H24" s="241">
        <f t="shared" ref="H24:N24" si="16">+SUM(H18:H23)</f>
        <v>0</v>
      </c>
      <c r="I24" s="242">
        <f t="shared" si="16"/>
        <v>0</v>
      </c>
      <c r="J24" s="242">
        <f t="shared" si="16"/>
        <v>0</v>
      </c>
      <c r="K24" s="242">
        <f t="shared" si="16"/>
        <v>0</v>
      </c>
      <c r="L24" s="242">
        <f t="shared" si="16"/>
        <v>0</v>
      </c>
      <c r="M24" s="242">
        <f t="shared" si="16"/>
        <v>0</v>
      </c>
      <c r="N24" s="242">
        <f t="shared" si="16"/>
        <v>0</v>
      </c>
      <c r="O24" s="262">
        <f t="shared" si="9"/>
        <v>0</v>
      </c>
      <c r="P24" s="35"/>
      <c r="Q24" s="35"/>
      <c r="R24" s="241">
        <f t="shared" ref="R24:AH24" si="17">+SUM(R18:R23)</f>
        <v>0</v>
      </c>
      <c r="S24" s="242">
        <f t="shared" si="17"/>
        <v>0</v>
      </c>
      <c r="T24" s="242">
        <f t="shared" si="17"/>
        <v>0</v>
      </c>
      <c r="U24" s="242">
        <f t="shared" si="17"/>
        <v>0</v>
      </c>
      <c r="V24" s="243">
        <f t="shared" si="17"/>
        <v>0</v>
      </c>
      <c r="W24" s="244">
        <f t="shared" si="17"/>
        <v>0</v>
      </c>
      <c r="X24" s="245">
        <f t="shared" si="17"/>
        <v>0</v>
      </c>
      <c r="Y24" s="245">
        <f t="shared" si="17"/>
        <v>0</v>
      </c>
      <c r="Z24" s="245">
        <f t="shared" si="17"/>
        <v>0</v>
      </c>
      <c r="AA24" s="245">
        <f t="shared" si="17"/>
        <v>0</v>
      </c>
      <c r="AB24" s="246">
        <f t="shared" si="17"/>
        <v>0</v>
      </c>
      <c r="AC24" s="244">
        <f t="shared" si="17"/>
        <v>0</v>
      </c>
      <c r="AD24" s="245">
        <f t="shared" si="17"/>
        <v>0</v>
      </c>
      <c r="AE24" s="245">
        <f t="shared" si="17"/>
        <v>0</v>
      </c>
      <c r="AF24" s="245">
        <f t="shared" si="17"/>
        <v>0</v>
      </c>
      <c r="AG24" s="245">
        <f t="shared" si="17"/>
        <v>0</v>
      </c>
      <c r="AH24" s="246">
        <f t="shared" si="17"/>
        <v>0</v>
      </c>
      <c r="AI24" s="29"/>
      <c r="AJ24" s="247" t="s">
        <v>935</v>
      </c>
      <c r="AK24" s="263" t="s">
        <v>590</v>
      </c>
      <c r="AM24" s="125"/>
      <c r="AN24" s="125">
        <f t="shared" si="14"/>
        <v>0</v>
      </c>
      <c r="AO24" s="264"/>
      <c r="AP24" s="252">
        <v>15</v>
      </c>
      <c r="AQ24" s="258" t="s">
        <v>934</v>
      </c>
      <c r="AR24" s="254" t="s">
        <v>123</v>
      </c>
      <c r="AS24" s="255">
        <v>0</v>
      </c>
      <c r="AT24" s="249" t="s">
        <v>936</v>
      </c>
      <c r="AU24" s="250" t="s">
        <v>937</v>
      </c>
      <c r="AV24" s="250" t="s">
        <v>938</v>
      </c>
      <c r="AW24" s="250" t="s">
        <v>939</v>
      </c>
      <c r="AX24" s="250" t="s">
        <v>940</v>
      </c>
      <c r="AY24" s="250" t="s">
        <v>941</v>
      </c>
      <c r="AZ24" s="250" t="s">
        <v>942</v>
      </c>
      <c r="BA24" s="265" t="s">
        <v>943</v>
      </c>
      <c r="BB24" s="34"/>
      <c r="BC24" s="249" t="s">
        <v>944</v>
      </c>
      <c r="BD24" s="250" t="s">
        <v>945</v>
      </c>
      <c r="BE24" s="250" t="s">
        <v>946</v>
      </c>
      <c r="BF24" s="250" t="s">
        <v>947</v>
      </c>
      <c r="BG24" s="251" t="s">
        <v>948</v>
      </c>
      <c r="BH24" s="249" t="s">
        <v>949</v>
      </c>
      <c r="BI24" s="250" t="s">
        <v>950</v>
      </c>
      <c r="BJ24" s="250" t="s">
        <v>951</v>
      </c>
      <c r="BK24" s="250" t="s">
        <v>952</v>
      </c>
      <c r="BL24" s="250" t="s">
        <v>953</v>
      </c>
      <c r="BM24" s="251" t="s">
        <v>954</v>
      </c>
      <c r="BN24" s="249" t="s">
        <v>955</v>
      </c>
      <c r="BO24" s="250" t="s">
        <v>956</v>
      </c>
      <c r="BP24" s="250" t="s">
        <v>957</v>
      </c>
      <c r="BQ24" s="250" t="s">
        <v>958</v>
      </c>
      <c r="BR24" s="250" t="s">
        <v>959</v>
      </c>
      <c r="BS24" s="251" t="s">
        <v>960</v>
      </c>
      <c r="BU24" s="266"/>
      <c r="BV24" s="109"/>
      <c r="BW24" s="109"/>
      <c r="BX24" s="109"/>
      <c r="BY24" s="109"/>
      <c r="BZ24" s="109"/>
      <c r="CA24" s="109"/>
      <c r="CB24" s="109"/>
      <c r="CC24" s="109"/>
      <c r="CD24" s="109"/>
      <c r="CE24" s="109"/>
      <c r="CF24" s="109"/>
      <c r="CG24" s="109"/>
      <c r="CH24" s="109"/>
      <c r="CI24" s="109"/>
      <c r="CJ24" s="109"/>
      <c r="CK24" s="109"/>
      <c r="CL24" s="109"/>
      <c r="CM24" s="109"/>
      <c r="CN24" s="109"/>
      <c r="CO24" s="109"/>
      <c r="CP24" s="109"/>
      <c r="CQ24" s="109"/>
      <c r="CR24" s="109"/>
      <c r="CS24" s="109"/>
      <c r="CT24" s="109"/>
      <c r="CU24" s="266"/>
      <c r="CV24" s="264"/>
      <c r="CW24" s="266"/>
      <c r="CX24" s="221"/>
      <c r="CY24" s="221"/>
      <c r="CZ24" s="221"/>
      <c r="DA24" s="221"/>
      <c r="DB24" s="221"/>
      <c r="DC24" s="221"/>
      <c r="DD24" s="126">
        <f t="shared" si="15"/>
        <v>0</v>
      </c>
      <c r="DE24" s="109"/>
      <c r="DF24" s="221"/>
      <c r="DG24" s="221"/>
      <c r="DH24" s="221"/>
      <c r="DI24" s="221"/>
      <c r="DJ24" s="221"/>
      <c r="DK24" s="221"/>
      <c r="DL24" s="221"/>
      <c r="DM24" s="221"/>
      <c r="DN24" s="221"/>
      <c r="DO24" s="221"/>
      <c r="DP24" s="221"/>
      <c r="DQ24" s="221"/>
      <c r="DR24" s="221"/>
      <c r="DS24" s="221"/>
      <c r="DT24" s="221"/>
      <c r="DU24" s="221"/>
      <c r="DV24" s="221"/>
      <c r="DW24" s="266"/>
    </row>
    <row r="25" spans="2:127" ht="14.25" customHeight="1" thickBot="1" x14ac:dyDescent="0.4">
      <c r="B25" s="1"/>
      <c r="C25" s="36"/>
      <c r="D25" s="200"/>
      <c r="E25" s="201"/>
      <c r="F25" s="201"/>
      <c r="G25" s="201"/>
      <c r="H25" s="202"/>
      <c r="I25" s="200"/>
      <c r="J25" s="200"/>
      <c r="K25" s="200"/>
      <c r="L25" s="200"/>
      <c r="M25" s="200"/>
      <c r="N25" s="200"/>
      <c r="O25" s="202"/>
      <c r="P25" s="30"/>
      <c r="Q25" s="30"/>
      <c r="R25" s="200"/>
      <c r="S25" s="200"/>
      <c r="T25" s="200"/>
      <c r="U25" s="200"/>
      <c r="V25" s="200"/>
      <c r="W25" s="200"/>
      <c r="X25" s="200"/>
      <c r="Y25" s="200"/>
      <c r="Z25" s="200"/>
      <c r="AA25" s="200"/>
      <c r="AB25" s="200"/>
      <c r="AC25" s="200"/>
      <c r="AD25" s="200"/>
      <c r="AE25" s="200"/>
      <c r="AF25" s="200"/>
      <c r="AG25" s="200"/>
      <c r="AH25" s="200"/>
      <c r="AI25" s="30"/>
      <c r="AJ25" s="260"/>
      <c r="AK25" s="260"/>
      <c r="AM25" s="125"/>
      <c r="AN25" s="206"/>
      <c r="AO25" s="264"/>
      <c r="BU25" s="266"/>
      <c r="BV25" s="109"/>
      <c r="BW25" s="109"/>
      <c r="BX25" s="109"/>
      <c r="BY25" s="109"/>
      <c r="BZ25" s="109"/>
      <c r="CA25" s="109"/>
      <c r="CB25" s="109"/>
      <c r="CC25" s="109"/>
      <c r="CD25" s="109"/>
      <c r="CE25" s="109"/>
      <c r="CF25" s="109"/>
      <c r="CG25" s="109"/>
      <c r="CH25" s="109"/>
      <c r="CI25" s="109"/>
      <c r="CJ25" s="109"/>
      <c r="CK25" s="109"/>
      <c r="CL25" s="109"/>
      <c r="CM25" s="109"/>
      <c r="CN25" s="109"/>
      <c r="CO25" s="109"/>
      <c r="CP25" s="109"/>
      <c r="CQ25" s="109"/>
      <c r="CR25" s="109"/>
      <c r="CS25" s="109"/>
      <c r="CT25" s="109"/>
      <c r="CU25" s="266"/>
      <c r="CV25" s="264"/>
      <c r="CW25" s="266"/>
      <c r="CX25" s="221"/>
      <c r="CY25" s="221"/>
      <c r="CZ25" s="221"/>
      <c r="DA25" s="221"/>
      <c r="DB25" s="221"/>
      <c r="DC25" s="221"/>
      <c r="DD25" s="221"/>
      <c r="DE25" s="109"/>
      <c r="DF25" s="221"/>
      <c r="DG25" s="221"/>
      <c r="DH25" s="221"/>
      <c r="DI25" s="221"/>
      <c r="DJ25" s="221"/>
      <c r="DK25" s="221"/>
      <c r="DL25" s="221"/>
      <c r="DM25" s="221"/>
      <c r="DN25" s="221"/>
      <c r="DO25" s="221"/>
      <c r="DP25" s="221"/>
      <c r="DQ25" s="221"/>
      <c r="DR25" s="221"/>
      <c r="DS25" s="221"/>
      <c r="DT25" s="221"/>
      <c r="DU25" s="221"/>
      <c r="DV25" s="221"/>
      <c r="DW25" s="266"/>
    </row>
    <row r="26" spans="2:127" ht="14.25" customHeight="1" thickBot="1" x14ac:dyDescent="0.55000000000000004">
      <c r="B26" s="103" t="s">
        <v>45</v>
      </c>
      <c r="C26" s="205" t="s">
        <v>1063</v>
      </c>
      <c r="D26" s="14"/>
      <c r="E26" s="22"/>
      <c r="F26" s="22"/>
      <c r="G26" s="14"/>
      <c r="H26" s="14"/>
      <c r="I26" s="14"/>
      <c r="J26" s="14"/>
      <c r="K26" s="14"/>
      <c r="L26" s="14"/>
      <c r="M26" s="14"/>
      <c r="N26" s="14"/>
      <c r="O26" s="14"/>
      <c r="P26" s="14"/>
      <c r="Q26" s="14"/>
      <c r="R26" s="1"/>
      <c r="S26" s="1"/>
      <c r="T26" s="1"/>
      <c r="U26" s="1"/>
      <c r="V26" s="1"/>
      <c r="W26" s="27"/>
      <c r="X26" s="27"/>
      <c r="Y26" s="27"/>
      <c r="Z26" s="27"/>
      <c r="AA26" s="27"/>
      <c r="AB26" s="27"/>
      <c r="AC26" s="27"/>
      <c r="AD26" s="27"/>
      <c r="AE26" s="27"/>
      <c r="AF26" s="27"/>
      <c r="AG26" s="27"/>
      <c r="AH26" s="27"/>
      <c r="AI26" s="29"/>
      <c r="AJ26" s="261"/>
      <c r="AK26" s="261"/>
      <c r="AM26" s="125"/>
      <c r="AN26" s="206"/>
      <c r="AO26" s="264"/>
      <c r="BU26" s="266"/>
      <c r="BV26" s="109"/>
      <c r="BW26" s="109"/>
      <c r="BX26" s="109"/>
      <c r="BY26" s="109"/>
      <c r="BZ26" s="109"/>
      <c r="CA26" s="109"/>
      <c r="CB26" s="109"/>
      <c r="CC26" s="109"/>
      <c r="CD26" s="109"/>
      <c r="CE26" s="109"/>
      <c r="CF26" s="109"/>
      <c r="CG26" s="109"/>
      <c r="CH26" s="109"/>
      <c r="CI26" s="109"/>
      <c r="CJ26" s="109"/>
      <c r="CK26" s="109"/>
      <c r="CL26" s="109"/>
      <c r="CM26" s="109"/>
      <c r="CN26" s="109"/>
      <c r="CO26" s="109"/>
      <c r="CP26" s="109"/>
      <c r="CQ26" s="109"/>
      <c r="CR26" s="109"/>
      <c r="CS26" s="109"/>
      <c r="CT26" s="109"/>
      <c r="CU26" s="266"/>
      <c r="CV26" s="264"/>
      <c r="CW26" s="266"/>
      <c r="CX26" s="221"/>
      <c r="CY26" s="221"/>
      <c r="CZ26" s="221"/>
      <c r="DA26" s="221"/>
      <c r="DB26" s="221"/>
      <c r="DC26" s="221"/>
      <c r="DD26" s="221"/>
      <c r="DE26" s="109"/>
      <c r="DF26" s="221"/>
      <c r="DG26" s="221"/>
      <c r="DH26" s="221"/>
      <c r="DI26" s="221"/>
      <c r="DJ26" s="221"/>
      <c r="DK26" s="221"/>
      <c r="DL26" s="221"/>
      <c r="DM26" s="221"/>
      <c r="DN26" s="221"/>
      <c r="DO26" s="221"/>
      <c r="DP26" s="221"/>
      <c r="DQ26" s="221"/>
      <c r="DR26" s="221"/>
      <c r="DS26" s="221"/>
      <c r="DT26" s="221"/>
      <c r="DU26" s="221"/>
      <c r="DV26" s="221"/>
      <c r="DW26" s="266"/>
    </row>
    <row r="27" spans="2:127" ht="14.25" customHeight="1" x14ac:dyDescent="0.35">
      <c r="B27" s="207">
        <v>1</v>
      </c>
      <c r="C27" s="208" t="s">
        <v>588</v>
      </c>
      <c r="D27" s="209"/>
      <c r="E27" s="209" t="s">
        <v>589</v>
      </c>
      <c r="F27" s="462">
        <v>0</v>
      </c>
      <c r="G27" s="210"/>
      <c r="H27" s="211"/>
      <c r="I27" s="212"/>
      <c r="J27" s="212"/>
      <c r="K27" s="212"/>
      <c r="L27" s="212"/>
      <c r="M27" s="212"/>
      <c r="N27" s="212"/>
      <c r="O27" s="213">
        <f>SUM(H27:N27)</f>
        <v>0</v>
      </c>
      <c r="P27" s="35"/>
      <c r="Q27" s="35"/>
      <c r="R27" s="211"/>
      <c r="S27" s="212"/>
      <c r="T27" s="212"/>
      <c r="U27" s="212"/>
      <c r="V27" s="213">
        <f t="shared" ref="V27:V32" si="18">+SUM(R27:U27)</f>
        <v>0</v>
      </c>
      <c r="W27" s="211"/>
      <c r="X27" s="212"/>
      <c r="Y27" s="212"/>
      <c r="Z27" s="212"/>
      <c r="AA27" s="212"/>
      <c r="AB27" s="214">
        <f t="shared" ref="AB27:AB32" si="19">+SUM(W27:AA27)</f>
        <v>0</v>
      </c>
      <c r="AC27" s="211"/>
      <c r="AD27" s="212"/>
      <c r="AE27" s="212"/>
      <c r="AF27" s="212"/>
      <c r="AG27" s="212"/>
      <c r="AH27" s="214">
        <f t="shared" ref="AH27:AH32" si="20">+SUM(AC27:AG27)</f>
        <v>0</v>
      </c>
      <c r="AI27" s="29"/>
      <c r="AJ27" s="215"/>
      <c r="AK27" s="216" t="s">
        <v>590</v>
      </c>
      <c r="AM27" s="125" t="str">
        <f t="shared" ref="AM27:AM32" si="21" xml:space="preserve"> IF( SUM( BV27:CT27 ) = 0, 0, $BV$5 )</f>
        <v>Please complete all cells in row</v>
      </c>
      <c r="AN27" s="125">
        <f t="shared" ref="AN27:AN33" si="22" xml:space="preserve"> IF( DD27 = 0, 0, AK27)</f>
        <v>0</v>
      </c>
      <c r="BV27" s="126">
        <v>1</v>
      </c>
      <c r="BW27" s="126">
        <v>1</v>
      </c>
      <c r="BX27" s="126">
        <v>1</v>
      </c>
      <c r="BY27" s="126">
        <v>1</v>
      </c>
      <c r="BZ27" s="126">
        <v>1</v>
      </c>
      <c r="CA27" s="126">
        <v>1</v>
      </c>
      <c r="CB27" s="126">
        <v>1</v>
      </c>
      <c r="CC27" s="109"/>
      <c r="CD27" s="126">
        <v>1</v>
      </c>
      <c r="CE27" s="126">
        <v>1</v>
      </c>
      <c r="CF27" s="126">
        <v>1</v>
      </c>
      <c r="CG27" s="126">
        <v>1</v>
      </c>
      <c r="CH27" s="126">
        <v>1</v>
      </c>
      <c r="CI27" s="109"/>
      <c r="CJ27" s="126">
        <v>1</v>
      </c>
      <c r="CK27" s="126">
        <v>1</v>
      </c>
      <c r="CL27" s="126">
        <v>1</v>
      </c>
      <c r="CM27" s="126">
        <v>1</v>
      </c>
      <c r="CN27" s="126">
        <v>1</v>
      </c>
      <c r="CO27" s="109"/>
      <c r="CP27" s="126">
        <v>1</v>
      </c>
      <c r="CQ27" s="126">
        <v>1</v>
      </c>
      <c r="CR27" s="126">
        <v>1</v>
      </c>
      <c r="CS27" s="126">
        <v>1</v>
      </c>
      <c r="CT27" s="126">
        <v>1</v>
      </c>
      <c r="CW27" s="90"/>
      <c r="CX27" s="221"/>
      <c r="CY27" s="221"/>
      <c r="CZ27" s="221"/>
      <c r="DA27" s="221"/>
      <c r="DB27" s="221"/>
      <c r="DC27" s="221"/>
      <c r="DD27" s="126">
        <f t="shared" ref="DD27:DD33" si="23">IF(AND(O27=AH27,AB27=AH27,V27=AH27),0,1)</f>
        <v>0</v>
      </c>
      <c r="DE27" s="109"/>
      <c r="DF27" s="221"/>
      <c r="DG27" s="221"/>
      <c r="DH27" s="221"/>
      <c r="DI27" s="221"/>
      <c r="DJ27" s="221"/>
      <c r="DK27" s="221"/>
      <c r="DL27" s="221"/>
      <c r="DM27" s="221"/>
      <c r="DN27" s="221"/>
      <c r="DO27" s="221"/>
      <c r="DP27" s="221"/>
      <c r="DQ27" s="221"/>
      <c r="DR27" s="221"/>
      <c r="DS27" s="221"/>
      <c r="DT27" s="221"/>
      <c r="DU27" s="221"/>
      <c r="DV27" s="221"/>
      <c r="DW27" s="90"/>
    </row>
    <row r="28" spans="2:127" ht="14.25" customHeight="1" x14ac:dyDescent="0.35">
      <c r="B28" s="222">
        <v>2</v>
      </c>
      <c r="C28" s="223" t="s">
        <v>616</v>
      </c>
      <c r="D28" s="224"/>
      <c r="E28" s="224" t="s">
        <v>589</v>
      </c>
      <c r="F28" s="457">
        <v>0</v>
      </c>
      <c r="G28" s="225"/>
      <c r="H28" s="226"/>
      <c r="I28" s="226"/>
      <c r="J28" s="226"/>
      <c r="K28" s="226"/>
      <c r="L28" s="226"/>
      <c r="M28" s="226"/>
      <c r="N28" s="226"/>
      <c r="O28" s="227">
        <f t="shared" ref="O28:O33" si="24">SUM(H28:N28)</f>
        <v>0</v>
      </c>
      <c r="P28" s="35"/>
      <c r="Q28" s="35"/>
      <c r="R28" s="228"/>
      <c r="S28" s="226"/>
      <c r="T28" s="226"/>
      <c r="U28" s="226"/>
      <c r="V28" s="227">
        <f t="shared" si="18"/>
        <v>0</v>
      </c>
      <c r="W28" s="228"/>
      <c r="X28" s="226"/>
      <c r="Y28" s="226"/>
      <c r="Z28" s="226"/>
      <c r="AA28" s="226"/>
      <c r="AB28" s="229">
        <f t="shared" si="19"/>
        <v>0</v>
      </c>
      <c r="AC28" s="228"/>
      <c r="AD28" s="226"/>
      <c r="AE28" s="226"/>
      <c r="AF28" s="226"/>
      <c r="AG28" s="226"/>
      <c r="AH28" s="229">
        <f t="shared" si="20"/>
        <v>0</v>
      </c>
      <c r="AI28" s="29"/>
      <c r="AJ28" s="230"/>
      <c r="AK28" s="231" t="s">
        <v>590</v>
      </c>
      <c r="AM28" s="125" t="str">
        <f t="shared" si="21"/>
        <v>Please complete all cells in row</v>
      </c>
      <c r="AN28" s="125">
        <f t="shared" si="22"/>
        <v>0</v>
      </c>
      <c r="BV28" s="126">
        <v>1</v>
      </c>
      <c r="BW28" s="126">
        <v>1</v>
      </c>
      <c r="BX28" s="126">
        <v>1</v>
      </c>
      <c r="BY28" s="126">
        <v>1</v>
      </c>
      <c r="BZ28" s="126">
        <v>1</v>
      </c>
      <c r="CA28" s="126">
        <v>1</v>
      </c>
      <c r="CB28" s="126">
        <v>1</v>
      </c>
      <c r="CC28" s="109"/>
      <c r="CD28" s="126">
        <v>1</v>
      </c>
      <c r="CE28" s="126">
        <v>1</v>
      </c>
      <c r="CF28" s="126">
        <v>1</v>
      </c>
      <c r="CG28" s="126">
        <v>1</v>
      </c>
      <c r="CH28" s="126">
        <v>1</v>
      </c>
      <c r="CI28" s="109"/>
      <c r="CJ28" s="126">
        <v>1</v>
      </c>
      <c r="CK28" s="126">
        <v>1</v>
      </c>
      <c r="CL28" s="126">
        <v>1</v>
      </c>
      <c r="CM28" s="126">
        <v>1</v>
      </c>
      <c r="CN28" s="126">
        <v>1</v>
      </c>
      <c r="CO28" s="109"/>
      <c r="CP28" s="126">
        <v>1</v>
      </c>
      <c r="CQ28" s="126">
        <v>1</v>
      </c>
      <c r="CR28" s="126">
        <v>1</v>
      </c>
      <c r="CS28" s="126">
        <v>1</v>
      </c>
      <c r="CT28" s="126">
        <v>1</v>
      </c>
      <c r="CW28" s="90"/>
      <c r="CX28" s="221"/>
      <c r="CY28" s="221"/>
      <c r="CZ28" s="221"/>
      <c r="DA28" s="221"/>
      <c r="DB28" s="221"/>
      <c r="DC28" s="221"/>
      <c r="DD28" s="126">
        <f t="shared" si="23"/>
        <v>0</v>
      </c>
      <c r="DE28" s="109"/>
      <c r="DF28" s="221"/>
      <c r="DG28" s="221"/>
      <c r="DH28" s="221"/>
      <c r="DI28" s="221"/>
      <c r="DJ28" s="221"/>
      <c r="DK28" s="221"/>
      <c r="DL28" s="221"/>
      <c r="DM28" s="221"/>
      <c r="DN28" s="221"/>
      <c r="DO28" s="221"/>
      <c r="DP28" s="221"/>
      <c r="DQ28" s="221"/>
      <c r="DR28" s="221"/>
      <c r="DS28" s="221"/>
      <c r="DT28" s="221"/>
      <c r="DU28" s="221"/>
      <c r="DV28" s="221"/>
      <c r="DW28" s="90"/>
    </row>
    <row r="29" spans="2:127" ht="14.25" customHeight="1" x14ac:dyDescent="0.35">
      <c r="B29" s="222">
        <v>3</v>
      </c>
      <c r="C29" s="223" t="s">
        <v>642</v>
      </c>
      <c r="D29" s="224"/>
      <c r="E29" s="224" t="s">
        <v>589</v>
      </c>
      <c r="F29" s="457">
        <v>0</v>
      </c>
      <c r="G29" s="225"/>
      <c r="H29" s="226"/>
      <c r="I29" s="226"/>
      <c r="J29" s="226"/>
      <c r="K29" s="226"/>
      <c r="L29" s="226"/>
      <c r="M29" s="226"/>
      <c r="N29" s="226"/>
      <c r="O29" s="227">
        <f t="shared" si="24"/>
        <v>0</v>
      </c>
      <c r="P29" s="35"/>
      <c r="Q29" s="35"/>
      <c r="R29" s="228"/>
      <c r="S29" s="226"/>
      <c r="T29" s="226"/>
      <c r="U29" s="226"/>
      <c r="V29" s="227">
        <f t="shared" si="18"/>
        <v>0</v>
      </c>
      <c r="W29" s="228"/>
      <c r="X29" s="226"/>
      <c r="Y29" s="226"/>
      <c r="Z29" s="226"/>
      <c r="AA29" s="226"/>
      <c r="AB29" s="229">
        <f t="shared" si="19"/>
        <v>0</v>
      </c>
      <c r="AC29" s="228"/>
      <c r="AD29" s="226"/>
      <c r="AE29" s="226"/>
      <c r="AF29" s="226"/>
      <c r="AG29" s="226"/>
      <c r="AH29" s="229">
        <f t="shared" si="20"/>
        <v>0</v>
      </c>
      <c r="AI29" s="29"/>
      <c r="AJ29" s="230"/>
      <c r="AK29" s="231" t="s">
        <v>590</v>
      </c>
      <c r="AM29" s="125" t="str">
        <f t="shared" si="21"/>
        <v>Please complete all cells in row</v>
      </c>
      <c r="AN29" s="125">
        <f t="shared" si="22"/>
        <v>0</v>
      </c>
      <c r="BV29" s="126">
        <v>1</v>
      </c>
      <c r="BW29" s="126">
        <v>1</v>
      </c>
      <c r="BX29" s="126">
        <v>1</v>
      </c>
      <c r="BY29" s="126">
        <v>1</v>
      </c>
      <c r="BZ29" s="126">
        <v>1</v>
      </c>
      <c r="CA29" s="126">
        <v>1</v>
      </c>
      <c r="CB29" s="126">
        <v>1</v>
      </c>
      <c r="CC29" s="109"/>
      <c r="CD29" s="126">
        <v>1</v>
      </c>
      <c r="CE29" s="126">
        <v>1</v>
      </c>
      <c r="CF29" s="126">
        <v>1</v>
      </c>
      <c r="CG29" s="126">
        <v>1</v>
      </c>
      <c r="CH29" s="126">
        <v>1</v>
      </c>
      <c r="CI29" s="109"/>
      <c r="CJ29" s="126">
        <v>1</v>
      </c>
      <c r="CK29" s="126">
        <v>1</v>
      </c>
      <c r="CL29" s="126">
        <v>1</v>
      </c>
      <c r="CM29" s="126">
        <v>1</v>
      </c>
      <c r="CN29" s="126">
        <v>1</v>
      </c>
      <c r="CO29" s="109"/>
      <c r="CP29" s="126">
        <v>1</v>
      </c>
      <c r="CQ29" s="126">
        <v>1</v>
      </c>
      <c r="CR29" s="126">
        <v>1</v>
      </c>
      <c r="CS29" s="126">
        <v>1</v>
      </c>
      <c r="CT29" s="126">
        <v>1</v>
      </c>
      <c r="CW29" s="90"/>
      <c r="CX29" s="221"/>
      <c r="CY29" s="221"/>
      <c r="CZ29" s="221"/>
      <c r="DA29" s="221"/>
      <c r="DB29" s="221"/>
      <c r="DC29" s="221"/>
      <c r="DD29" s="126">
        <f t="shared" si="23"/>
        <v>0</v>
      </c>
      <c r="DE29" s="109"/>
      <c r="DF29" s="221"/>
      <c r="DG29" s="221"/>
      <c r="DH29" s="221"/>
      <c r="DI29" s="221"/>
      <c r="DJ29" s="221"/>
      <c r="DK29" s="221"/>
      <c r="DL29" s="221"/>
      <c r="DM29" s="221"/>
      <c r="DN29" s="221"/>
      <c r="DO29" s="221"/>
      <c r="DP29" s="221"/>
      <c r="DQ29" s="221"/>
      <c r="DR29" s="221"/>
      <c r="DS29" s="221"/>
      <c r="DT29" s="221"/>
      <c r="DU29" s="221"/>
      <c r="DV29" s="221"/>
      <c r="DW29" s="90"/>
    </row>
    <row r="30" spans="2:127" ht="14.25" customHeight="1" x14ac:dyDescent="0.35">
      <c r="B30" s="222">
        <v>4</v>
      </c>
      <c r="C30" s="223" t="s">
        <v>668</v>
      </c>
      <c r="D30" s="224"/>
      <c r="E30" s="224" t="s">
        <v>589</v>
      </c>
      <c r="F30" s="457">
        <v>0</v>
      </c>
      <c r="G30" s="225"/>
      <c r="H30" s="226"/>
      <c r="I30" s="226"/>
      <c r="J30" s="226"/>
      <c r="K30" s="226"/>
      <c r="L30" s="226"/>
      <c r="M30" s="226"/>
      <c r="N30" s="226"/>
      <c r="O30" s="227">
        <f t="shared" si="24"/>
        <v>0</v>
      </c>
      <c r="P30" s="35"/>
      <c r="Q30" s="35"/>
      <c r="R30" s="228"/>
      <c r="S30" s="226"/>
      <c r="T30" s="226"/>
      <c r="U30" s="226"/>
      <c r="V30" s="227">
        <f t="shared" si="18"/>
        <v>0</v>
      </c>
      <c r="W30" s="228"/>
      <c r="X30" s="226"/>
      <c r="Y30" s="226"/>
      <c r="Z30" s="226"/>
      <c r="AA30" s="226"/>
      <c r="AB30" s="229">
        <f t="shared" si="19"/>
        <v>0</v>
      </c>
      <c r="AC30" s="228"/>
      <c r="AD30" s="226"/>
      <c r="AE30" s="226"/>
      <c r="AF30" s="226"/>
      <c r="AG30" s="226"/>
      <c r="AH30" s="229">
        <f t="shared" si="20"/>
        <v>0</v>
      </c>
      <c r="AI30" s="29"/>
      <c r="AJ30" s="230"/>
      <c r="AK30" s="231" t="s">
        <v>590</v>
      </c>
      <c r="AM30" s="125" t="str">
        <f t="shared" si="21"/>
        <v>Please complete all cells in row</v>
      </c>
      <c r="AN30" s="125">
        <f t="shared" si="22"/>
        <v>0</v>
      </c>
      <c r="BV30" s="126">
        <v>1</v>
      </c>
      <c r="BW30" s="126">
        <v>1</v>
      </c>
      <c r="BX30" s="126">
        <v>1</v>
      </c>
      <c r="BY30" s="126">
        <v>1</v>
      </c>
      <c r="BZ30" s="126">
        <v>1</v>
      </c>
      <c r="CA30" s="126">
        <v>1</v>
      </c>
      <c r="CB30" s="126">
        <v>1</v>
      </c>
      <c r="CC30" s="109"/>
      <c r="CD30" s="126">
        <v>1</v>
      </c>
      <c r="CE30" s="126">
        <v>1</v>
      </c>
      <c r="CF30" s="126">
        <v>1</v>
      </c>
      <c r="CG30" s="126">
        <v>1</v>
      </c>
      <c r="CH30" s="126">
        <v>1</v>
      </c>
      <c r="CI30" s="109"/>
      <c r="CJ30" s="126">
        <v>1</v>
      </c>
      <c r="CK30" s="126">
        <v>1</v>
      </c>
      <c r="CL30" s="126">
        <v>1</v>
      </c>
      <c r="CM30" s="126">
        <v>1</v>
      </c>
      <c r="CN30" s="126">
        <v>1</v>
      </c>
      <c r="CO30" s="109"/>
      <c r="CP30" s="126">
        <v>1</v>
      </c>
      <c r="CQ30" s="126">
        <v>1</v>
      </c>
      <c r="CR30" s="126">
        <v>1</v>
      </c>
      <c r="CS30" s="126">
        <v>1</v>
      </c>
      <c r="CT30" s="126">
        <v>1</v>
      </c>
      <c r="CW30" s="90"/>
      <c r="CX30" s="221"/>
      <c r="CY30" s="221"/>
      <c r="CZ30" s="221"/>
      <c r="DA30" s="221"/>
      <c r="DB30" s="221"/>
      <c r="DC30" s="221"/>
      <c r="DD30" s="126">
        <f t="shared" si="23"/>
        <v>0</v>
      </c>
      <c r="DE30" s="109"/>
      <c r="DF30" s="221"/>
      <c r="DG30" s="221"/>
      <c r="DH30" s="221"/>
      <c r="DI30" s="221"/>
      <c r="DJ30" s="221"/>
      <c r="DK30" s="221"/>
      <c r="DL30" s="221"/>
      <c r="DM30" s="221"/>
      <c r="DN30" s="221"/>
      <c r="DO30" s="221"/>
      <c r="DP30" s="221"/>
      <c r="DQ30" s="221"/>
      <c r="DR30" s="221"/>
      <c r="DS30" s="221"/>
      <c r="DT30" s="221"/>
      <c r="DU30" s="221"/>
      <c r="DV30" s="221"/>
      <c r="DW30" s="90"/>
    </row>
    <row r="31" spans="2:127" ht="14.25" customHeight="1" x14ac:dyDescent="0.35">
      <c r="B31" s="236">
        <v>5</v>
      </c>
      <c r="C31" s="237" t="s">
        <v>695</v>
      </c>
      <c r="D31" s="238"/>
      <c r="E31" s="238" t="s">
        <v>589</v>
      </c>
      <c r="F31" s="681">
        <v>0</v>
      </c>
      <c r="G31" s="239"/>
      <c r="H31" s="226"/>
      <c r="I31" s="226"/>
      <c r="J31" s="226"/>
      <c r="K31" s="226"/>
      <c r="L31" s="226"/>
      <c r="M31" s="226"/>
      <c r="N31" s="226"/>
      <c r="O31" s="227">
        <f t="shared" si="24"/>
        <v>0</v>
      </c>
      <c r="P31" s="35"/>
      <c r="Q31" s="35"/>
      <c r="R31" s="228"/>
      <c r="S31" s="226"/>
      <c r="T31" s="226"/>
      <c r="U31" s="226"/>
      <c r="V31" s="227">
        <f t="shared" si="18"/>
        <v>0</v>
      </c>
      <c r="W31" s="228"/>
      <c r="X31" s="226"/>
      <c r="Y31" s="226"/>
      <c r="Z31" s="226"/>
      <c r="AA31" s="226"/>
      <c r="AB31" s="229">
        <f t="shared" si="19"/>
        <v>0</v>
      </c>
      <c r="AC31" s="228"/>
      <c r="AD31" s="226"/>
      <c r="AE31" s="226"/>
      <c r="AF31" s="226"/>
      <c r="AG31" s="226"/>
      <c r="AH31" s="229">
        <f t="shared" si="20"/>
        <v>0</v>
      </c>
      <c r="AI31" s="29"/>
      <c r="AJ31" s="230"/>
      <c r="AK31" s="231" t="s">
        <v>590</v>
      </c>
      <c r="AM31" s="125" t="str">
        <f t="shared" si="21"/>
        <v>Please complete all cells in row</v>
      </c>
      <c r="AN31" s="125">
        <f t="shared" si="22"/>
        <v>0</v>
      </c>
      <c r="AO31" s="264"/>
      <c r="BU31" s="266"/>
      <c r="BV31" s="126">
        <v>1</v>
      </c>
      <c r="BW31" s="126">
        <v>1</v>
      </c>
      <c r="BX31" s="126">
        <v>1</v>
      </c>
      <c r="BY31" s="126">
        <v>1</v>
      </c>
      <c r="BZ31" s="126">
        <v>1</v>
      </c>
      <c r="CA31" s="126">
        <v>1</v>
      </c>
      <c r="CB31" s="126">
        <v>1</v>
      </c>
      <c r="CC31" s="109"/>
      <c r="CD31" s="126">
        <v>1</v>
      </c>
      <c r="CE31" s="126">
        <v>1</v>
      </c>
      <c r="CF31" s="126">
        <v>1</v>
      </c>
      <c r="CG31" s="126">
        <v>1</v>
      </c>
      <c r="CH31" s="126">
        <v>1</v>
      </c>
      <c r="CI31" s="109"/>
      <c r="CJ31" s="126">
        <v>1</v>
      </c>
      <c r="CK31" s="126">
        <v>1</v>
      </c>
      <c r="CL31" s="126">
        <v>1</v>
      </c>
      <c r="CM31" s="126">
        <v>1</v>
      </c>
      <c r="CN31" s="126">
        <v>1</v>
      </c>
      <c r="CO31" s="109"/>
      <c r="CP31" s="126">
        <v>1</v>
      </c>
      <c r="CQ31" s="126">
        <v>1</v>
      </c>
      <c r="CR31" s="126">
        <v>1</v>
      </c>
      <c r="CS31" s="126">
        <v>1</v>
      </c>
      <c r="CT31" s="126">
        <v>1</v>
      </c>
      <c r="CU31" s="266"/>
      <c r="CV31" s="264"/>
      <c r="CW31" s="266"/>
      <c r="CX31" s="221"/>
      <c r="CY31" s="221"/>
      <c r="CZ31" s="221"/>
      <c r="DA31" s="221"/>
      <c r="DB31" s="221"/>
      <c r="DC31" s="221"/>
      <c r="DD31" s="126">
        <f t="shared" si="23"/>
        <v>0</v>
      </c>
      <c r="DE31" s="109"/>
      <c r="DF31" s="221"/>
      <c r="DG31" s="221"/>
      <c r="DH31" s="221"/>
      <c r="DI31" s="221"/>
      <c r="DJ31" s="221"/>
      <c r="DK31" s="221"/>
      <c r="DL31" s="221"/>
      <c r="DM31" s="221"/>
      <c r="DN31" s="221"/>
      <c r="DO31" s="221"/>
      <c r="DP31" s="221"/>
      <c r="DQ31" s="221"/>
      <c r="DR31" s="221"/>
      <c r="DS31" s="221"/>
      <c r="DT31" s="221"/>
      <c r="DU31" s="221"/>
      <c r="DV31" s="221"/>
      <c r="DW31" s="266"/>
    </row>
    <row r="32" spans="2:127" ht="14.25" customHeight="1" x14ac:dyDescent="0.35">
      <c r="B32" s="222">
        <v>6</v>
      </c>
      <c r="C32" s="223" t="s">
        <v>721</v>
      </c>
      <c r="D32" s="224"/>
      <c r="E32" s="224" t="s">
        <v>589</v>
      </c>
      <c r="F32" s="457">
        <v>0</v>
      </c>
      <c r="G32" s="225"/>
      <c r="H32" s="226"/>
      <c r="I32" s="226"/>
      <c r="J32" s="226"/>
      <c r="K32" s="226"/>
      <c r="L32" s="226"/>
      <c r="M32" s="226"/>
      <c r="N32" s="226"/>
      <c r="O32" s="227">
        <f t="shared" si="24"/>
        <v>0</v>
      </c>
      <c r="P32" s="35"/>
      <c r="Q32" s="35"/>
      <c r="R32" s="228"/>
      <c r="S32" s="226"/>
      <c r="T32" s="226"/>
      <c r="U32" s="226"/>
      <c r="V32" s="227">
        <f t="shared" si="18"/>
        <v>0</v>
      </c>
      <c r="W32" s="228"/>
      <c r="X32" s="226"/>
      <c r="Y32" s="226"/>
      <c r="Z32" s="226"/>
      <c r="AA32" s="226"/>
      <c r="AB32" s="229">
        <f t="shared" si="19"/>
        <v>0</v>
      </c>
      <c r="AC32" s="228"/>
      <c r="AD32" s="226"/>
      <c r="AE32" s="226"/>
      <c r="AF32" s="226"/>
      <c r="AG32" s="226"/>
      <c r="AH32" s="229">
        <f t="shared" si="20"/>
        <v>0</v>
      </c>
      <c r="AI32" s="29"/>
      <c r="AJ32" s="230"/>
      <c r="AK32" s="231" t="s">
        <v>590</v>
      </c>
      <c r="AM32" s="125" t="str">
        <f t="shared" si="21"/>
        <v>Please complete all cells in row</v>
      </c>
      <c r="AN32" s="125">
        <f t="shared" si="22"/>
        <v>0</v>
      </c>
      <c r="BV32" s="126">
        <v>1</v>
      </c>
      <c r="BW32" s="126">
        <v>1</v>
      </c>
      <c r="BX32" s="126">
        <v>1</v>
      </c>
      <c r="BY32" s="126">
        <v>1</v>
      </c>
      <c r="BZ32" s="126">
        <v>1</v>
      </c>
      <c r="CA32" s="126">
        <v>1</v>
      </c>
      <c r="CB32" s="126">
        <v>1</v>
      </c>
      <c r="CC32" s="109"/>
      <c r="CD32" s="126">
        <v>1</v>
      </c>
      <c r="CE32" s="126">
        <v>1</v>
      </c>
      <c r="CF32" s="126">
        <v>1</v>
      </c>
      <c r="CG32" s="126">
        <v>1</v>
      </c>
      <c r="CH32" s="126">
        <v>1</v>
      </c>
      <c r="CI32" s="109"/>
      <c r="CJ32" s="126">
        <v>1</v>
      </c>
      <c r="CK32" s="126">
        <v>1</v>
      </c>
      <c r="CL32" s="126">
        <v>1</v>
      </c>
      <c r="CM32" s="126">
        <v>1</v>
      </c>
      <c r="CN32" s="126">
        <v>1</v>
      </c>
      <c r="CO32" s="109"/>
      <c r="CP32" s="126">
        <v>1</v>
      </c>
      <c r="CQ32" s="126">
        <v>1</v>
      </c>
      <c r="CR32" s="126">
        <v>1</v>
      </c>
      <c r="CS32" s="126">
        <v>1</v>
      </c>
      <c r="CT32" s="126">
        <v>1</v>
      </c>
      <c r="CW32" s="90"/>
      <c r="CX32" s="221"/>
      <c r="CY32" s="221"/>
      <c r="CZ32" s="221"/>
      <c r="DA32" s="221"/>
      <c r="DB32" s="221"/>
      <c r="DC32" s="221"/>
      <c r="DD32" s="126">
        <f t="shared" si="23"/>
        <v>0</v>
      </c>
      <c r="DE32" s="109"/>
      <c r="DF32" s="221"/>
      <c r="DG32" s="221"/>
      <c r="DH32" s="221"/>
      <c r="DI32" s="221"/>
      <c r="DJ32" s="221"/>
      <c r="DK32" s="221"/>
      <c r="DL32" s="221"/>
      <c r="DM32" s="221"/>
      <c r="DN32" s="221"/>
      <c r="DO32" s="221"/>
      <c r="DP32" s="221"/>
      <c r="DQ32" s="221"/>
      <c r="DR32" s="221"/>
      <c r="DS32" s="221"/>
      <c r="DT32" s="221"/>
      <c r="DU32" s="221"/>
      <c r="DV32" s="221"/>
      <c r="DW32" s="90"/>
    </row>
    <row r="33" spans="2:127" ht="14.25" customHeight="1" thickBot="1" x14ac:dyDescent="0.55000000000000004">
      <c r="B33" s="222">
        <v>7</v>
      </c>
      <c r="C33" s="223" t="s">
        <v>747</v>
      </c>
      <c r="D33" s="224"/>
      <c r="E33" s="224" t="s">
        <v>589</v>
      </c>
      <c r="F33" s="457">
        <v>0</v>
      </c>
      <c r="G33" s="225"/>
      <c r="H33" s="241">
        <f t="shared" ref="H33:N33" si="25">+SUM(H27:H32)</f>
        <v>0</v>
      </c>
      <c r="I33" s="242">
        <f t="shared" si="25"/>
        <v>0</v>
      </c>
      <c r="J33" s="242">
        <f t="shared" si="25"/>
        <v>0</v>
      </c>
      <c r="K33" s="242">
        <f t="shared" si="25"/>
        <v>0</v>
      </c>
      <c r="L33" s="242">
        <f t="shared" si="25"/>
        <v>0</v>
      </c>
      <c r="M33" s="242">
        <f t="shared" si="25"/>
        <v>0</v>
      </c>
      <c r="N33" s="242">
        <f t="shared" si="25"/>
        <v>0</v>
      </c>
      <c r="O33" s="227">
        <f t="shared" si="24"/>
        <v>0</v>
      </c>
      <c r="P33" s="35"/>
      <c r="Q33" s="35"/>
      <c r="R33" s="241">
        <f t="shared" ref="R33:AH33" si="26">+SUM(R27:R32)</f>
        <v>0</v>
      </c>
      <c r="S33" s="242">
        <f t="shared" si="26"/>
        <v>0</v>
      </c>
      <c r="T33" s="242">
        <f t="shared" si="26"/>
        <v>0</v>
      </c>
      <c r="U33" s="242">
        <f t="shared" si="26"/>
        <v>0</v>
      </c>
      <c r="V33" s="243">
        <f t="shared" si="26"/>
        <v>0</v>
      </c>
      <c r="W33" s="244">
        <f t="shared" si="26"/>
        <v>0</v>
      </c>
      <c r="X33" s="245">
        <f t="shared" si="26"/>
        <v>0</v>
      </c>
      <c r="Y33" s="245">
        <f t="shared" si="26"/>
        <v>0</v>
      </c>
      <c r="Z33" s="245">
        <f t="shared" si="26"/>
        <v>0</v>
      </c>
      <c r="AA33" s="245">
        <f t="shared" si="26"/>
        <v>0</v>
      </c>
      <c r="AB33" s="246">
        <f t="shared" si="26"/>
        <v>0</v>
      </c>
      <c r="AC33" s="244">
        <f t="shared" si="26"/>
        <v>0</v>
      </c>
      <c r="AD33" s="245">
        <f t="shared" si="26"/>
        <v>0</v>
      </c>
      <c r="AE33" s="245">
        <f t="shared" si="26"/>
        <v>0</v>
      </c>
      <c r="AF33" s="245">
        <f t="shared" si="26"/>
        <v>0</v>
      </c>
      <c r="AG33" s="245">
        <f t="shared" si="26"/>
        <v>0</v>
      </c>
      <c r="AH33" s="246">
        <f t="shared" si="26"/>
        <v>0</v>
      </c>
      <c r="AI33" s="29"/>
      <c r="AJ33" s="247" t="s">
        <v>748</v>
      </c>
      <c r="AK33" s="248" t="s">
        <v>590</v>
      </c>
      <c r="AM33" s="125"/>
      <c r="AN33" s="125">
        <f t="shared" si="22"/>
        <v>0</v>
      </c>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W33" s="90"/>
      <c r="CX33" s="221"/>
      <c r="CY33" s="221"/>
      <c r="CZ33" s="221"/>
      <c r="DA33" s="221"/>
      <c r="DB33" s="221"/>
      <c r="DC33" s="221"/>
      <c r="DD33" s="126">
        <f t="shared" si="23"/>
        <v>0</v>
      </c>
      <c r="DE33" s="109"/>
      <c r="DF33" s="221"/>
      <c r="DG33" s="221"/>
      <c r="DH33" s="221"/>
      <c r="DI33" s="221"/>
      <c r="DJ33" s="221"/>
      <c r="DK33" s="221"/>
      <c r="DL33" s="221"/>
      <c r="DM33" s="221"/>
      <c r="DN33" s="221"/>
      <c r="DO33" s="221"/>
      <c r="DP33" s="221"/>
      <c r="DQ33" s="221"/>
      <c r="DR33" s="221"/>
      <c r="DS33" s="221"/>
      <c r="DT33" s="221"/>
      <c r="DU33" s="221"/>
      <c r="DV33" s="221"/>
      <c r="DW33" s="90"/>
    </row>
    <row r="34" spans="2:127" ht="14.25" customHeight="1" thickBot="1" x14ac:dyDescent="0.55000000000000004">
      <c r="B34" s="252">
        <v>8</v>
      </c>
      <c r="C34" s="253" t="s">
        <v>774</v>
      </c>
      <c r="D34" s="254"/>
      <c r="E34" s="254" t="s">
        <v>589</v>
      </c>
      <c r="F34" s="465">
        <v>0</v>
      </c>
      <c r="G34" s="255"/>
      <c r="H34" s="35"/>
      <c r="I34" s="35"/>
      <c r="J34" s="35"/>
      <c r="K34" s="35"/>
      <c r="L34" s="35"/>
      <c r="M34" s="35"/>
      <c r="N34" s="35"/>
      <c r="O34" s="256"/>
      <c r="P34" s="35"/>
      <c r="Q34" s="35"/>
      <c r="R34" s="35"/>
      <c r="S34" s="35"/>
      <c r="T34" s="35"/>
      <c r="U34" s="35"/>
      <c r="V34" s="35"/>
      <c r="W34" s="34"/>
      <c r="X34" s="34"/>
      <c r="Y34" s="34"/>
      <c r="Z34" s="34"/>
      <c r="AA34" s="34"/>
      <c r="AB34" s="34"/>
      <c r="AC34" s="34"/>
      <c r="AD34" s="34"/>
      <c r="AE34" s="34"/>
      <c r="AF34" s="34"/>
      <c r="AG34" s="34"/>
      <c r="AH34" s="34"/>
      <c r="AI34" s="1"/>
      <c r="AJ34" s="267"/>
      <c r="AK34" s="257" t="s">
        <v>775</v>
      </c>
      <c r="AM34" s="125"/>
      <c r="AN34" s="125">
        <f xml:space="preserve"> IF( DD34 = 0, 0, AK34)</f>
        <v>0</v>
      </c>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W34" s="90"/>
      <c r="CX34" s="221"/>
      <c r="CY34" s="221"/>
      <c r="CZ34" s="221"/>
      <c r="DA34" s="221"/>
      <c r="DB34" s="221"/>
      <c r="DC34" s="221"/>
      <c r="DD34" s="126">
        <f>IF(O34&gt;0.23*O33,1,0)</f>
        <v>0</v>
      </c>
      <c r="DE34" s="109"/>
      <c r="DF34" s="221"/>
      <c r="DG34" s="221"/>
      <c r="DH34" s="221"/>
      <c r="DI34" s="221"/>
      <c r="DJ34" s="221"/>
      <c r="DK34" s="221"/>
      <c r="DL34" s="221"/>
      <c r="DM34" s="221"/>
      <c r="DN34" s="221"/>
      <c r="DO34" s="221"/>
      <c r="DP34" s="221"/>
      <c r="DQ34" s="221"/>
      <c r="DR34" s="221"/>
      <c r="DS34" s="221"/>
      <c r="DT34" s="221"/>
      <c r="DU34" s="221"/>
      <c r="DV34" s="221"/>
      <c r="DW34" s="90"/>
    </row>
    <row r="35" spans="2:127" ht="14.25" customHeight="1" thickBot="1" x14ac:dyDescent="0.4">
      <c r="B35" s="1"/>
      <c r="C35" s="36"/>
      <c r="D35" s="200"/>
      <c r="E35" s="201"/>
      <c r="F35" s="201"/>
      <c r="G35" s="201"/>
      <c r="H35" s="202"/>
      <c r="I35" s="200"/>
      <c r="J35" s="200"/>
      <c r="K35" s="200"/>
      <c r="L35" s="200"/>
      <c r="M35" s="200"/>
      <c r="N35" s="200"/>
      <c r="O35" s="202"/>
      <c r="P35" s="30"/>
      <c r="Q35" s="30"/>
      <c r="R35" s="200"/>
      <c r="S35" s="200"/>
      <c r="T35" s="200"/>
      <c r="U35" s="200"/>
      <c r="V35" s="200"/>
      <c r="W35" s="200"/>
      <c r="X35" s="200"/>
      <c r="Y35" s="200"/>
      <c r="Z35" s="200"/>
      <c r="AA35" s="200"/>
      <c r="AB35" s="200"/>
      <c r="AC35" s="200"/>
      <c r="AD35" s="200"/>
      <c r="AE35" s="200"/>
      <c r="AF35" s="200"/>
      <c r="AG35" s="200"/>
      <c r="AH35" s="200"/>
      <c r="AI35" s="30"/>
      <c r="AJ35" s="260"/>
      <c r="AK35" s="260"/>
      <c r="AM35" s="125"/>
      <c r="AN35" s="2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W35" s="90"/>
      <c r="CX35" s="221"/>
      <c r="CY35" s="221"/>
      <c r="CZ35" s="221"/>
      <c r="DA35" s="221"/>
      <c r="DB35" s="221"/>
      <c r="DC35" s="221"/>
      <c r="DD35" s="221"/>
      <c r="DE35" s="109"/>
      <c r="DF35" s="221"/>
      <c r="DG35" s="221"/>
      <c r="DH35" s="221"/>
      <c r="DI35" s="221"/>
      <c r="DJ35" s="221"/>
      <c r="DK35" s="221"/>
      <c r="DL35" s="221"/>
      <c r="DM35" s="221"/>
      <c r="DN35" s="221"/>
      <c r="DO35" s="221"/>
      <c r="DP35" s="221"/>
      <c r="DQ35" s="221"/>
      <c r="DR35" s="221"/>
      <c r="DS35" s="221"/>
      <c r="DT35" s="221"/>
      <c r="DU35" s="221"/>
      <c r="DV35" s="221"/>
      <c r="DW35" s="90"/>
    </row>
    <row r="36" spans="2:127" ht="14.25" customHeight="1" thickBot="1" x14ac:dyDescent="0.55000000000000004">
      <c r="B36" s="103" t="s">
        <v>573</v>
      </c>
      <c r="C36" s="205" t="s">
        <v>1064</v>
      </c>
      <c r="D36" s="14"/>
      <c r="E36" s="22"/>
      <c r="F36" s="22"/>
      <c r="G36" s="14"/>
      <c r="H36" s="14"/>
      <c r="I36" s="14"/>
      <c r="J36" s="14"/>
      <c r="K36" s="14"/>
      <c r="L36" s="14"/>
      <c r="M36" s="14"/>
      <c r="N36" s="14"/>
      <c r="O36" s="14"/>
      <c r="P36" s="14"/>
      <c r="Q36" s="14"/>
      <c r="R36" s="1"/>
      <c r="S36" s="1"/>
      <c r="T36" s="1"/>
      <c r="U36" s="1"/>
      <c r="V36" s="1"/>
      <c r="W36" s="27"/>
      <c r="X36" s="27"/>
      <c r="Y36" s="27"/>
      <c r="Z36" s="27"/>
      <c r="AA36" s="27"/>
      <c r="AB36" s="27"/>
      <c r="AC36" s="27"/>
      <c r="AD36" s="27"/>
      <c r="AE36" s="27"/>
      <c r="AF36" s="27"/>
      <c r="AG36" s="27"/>
      <c r="AH36" s="27"/>
      <c r="AI36" s="29"/>
      <c r="AJ36" s="261"/>
      <c r="AK36" s="261"/>
      <c r="AM36" s="125"/>
      <c r="AN36" s="2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W36" s="90"/>
      <c r="CX36" s="221"/>
      <c r="CY36" s="221"/>
      <c r="CZ36" s="221"/>
      <c r="DA36" s="221"/>
      <c r="DB36" s="221"/>
      <c r="DC36" s="221"/>
      <c r="DD36" s="221"/>
      <c r="DE36" s="109"/>
      <c r="DF36" s="221"/>
      <c r="DG36" s="221"/>
      <c r="DH36" s="221"/>
      <c r="DI36" s="221"/>
      <c r="DJ36" s="221"/>
      <c r="DK36" s="221"/>
      <c r="DL36" s="221"/>
      <c r="DM36" s="221"/>
      <c r="DN36" s="221"/>
      <c r="DO36" s="221"/>
      <c r="DP36" s="221"/>
      <c r="DQ36" s="221"/>
      <c r="DR36" s="221"/>
      <c r="DS36" s="221"/>
      <c r="DT36" s="221"/>
      <c r="DU36" s="221"/>
      <c r="DV36" s="221"/>
      <c r="DW36" s="90"/>
    </row>
    <row r="37" spans="2:127" ht="14.25" customHeight="1" x14ac:dyDescent="0.35">
      <c r="B37" s="207">
        <v>9</v>
      </c>
      <c r="C37" s="208" t="s">
        <v>778</v>
      </c>
      <c r="D37" s="209"/>
      <c r="E37" s="209" t="s">
        <v>123</v>
      </c>
      <c r="F37" s="462">
        <v>0</v>
      </c>
      <c r="G37" s="210"/>
      <c r="H37" s="211"/>
      <c r="I37" s="212"/>
      <c r="J37" s="212"/>
      <c r="K37" s="212"/>
      <c r="L37" s="212"/>
      <c r="M37" s="212"/>
      <c r="N37" s="212"/>
      <c r="O37" s="213">
        <f t="shared" ref="O37:O43" si="27">SUM(H37:N37)</f>
        <v>0</v>
      </c>
      <c r="P37" s="35"/>
      <c r="Q37" s="35"/>
      <c r="R37" s="211"/>
      <c r="S37" s="212"/>
      <c r="T37" s="212"/>
      <c r="U37" s="212"/>
      <c r="V37" s="213">
        <f t="shared" ref="V37:V42" si="28">+SUM(R37:U37)</f>
        <v>0</v>
      </c>
      <c r="W37" s="211"/>
      <c r="X37" s="212"/>
      <c r="Y37" s="212"/>
      <c r="Z37" s="212"/>
      <c r="AA37" s="212"/>
      <c r="AB37" s="214">
        <f t="shared" ref="AB37:AB42" si="29">+SUM(W37:AA37)</f>
        <v>0</v>
      </c>
      <c r="AC37" s="211"/>
      <c r="AD37" s="212"/>
      <c r="AE37" s="212"/>
      <c r="AF37" s="212"/>
      <c r="AG37" s="212"/>
      <c r="AH37" s="214">
        <f t="shared" ref="AH37:AH42" si="30">+SUM(AC37:AG37)</f>
        <v>0</v>
      </c>
      <c r="AI37" s="29"/>
      <c r="AJ37" s="215"/>
      <c r="AK37" s="216" t="s">
        <v>590</v>
      </c>
      <c r="AM37" s="125" t="str">
        <f t="shared" ref="AM37:AM42" si="31" xml:space="preserve"> IF( SUM( BV37:CT37 ) = 0, 0, $BV$5 )</f>
        <v>Please complete all cells in row</v>
      </c>
      <c r="AN37" s="125">
        <f t="shared" ref="AN37:AN43" si="32" xml:space="preserve"> IF( DD37 = 0, 0, AK37)</f>
        <v>0</v>
      </c>
      <c r="AO37" s="268"/>
      <c r="BU37" s="269"/>
      <c r="BV37" s="126">
        <v>1</v>
      </c>
      <c r="BW37" s="126">
        <v>1</v>
      </c>
      <c r="BX37" s="126">
        <v>1</v>
      </c>
      <c r="BY37" s="126">
        <v>1</v>
      </c>
      <c r="BZ37" s="126">
        <v>1</v>
      </c>
      <c r="CA37" s="126">
        <v>1</v>
      </c>
      <c r="CB37" s="126">
        <v>1</v>
      </c>
      <c r="CC37" s="109"/>
      <c r="CD37" s="126">
        <v>1</v>
      </c>
      <c r="CE37" s="126">
        <v>1</v>
      </c>
      <c r="CF37" s="126">
        <v>1</v>
      </c>
      <c r="CG37" s="126">
        <v>1</v>
      </c>
      <c r="CH37" s="126">
        <v>1</v>
      </c>
      <c r="CI37" s="109"/>
      <c r="CJ37" s="126">
        <v>1</v>
      </c>
      <c r="CK37" s="126">
        <v>1</v>
      </c>
      <c r="CL37" s="126">
        <v>1</v>
      </c>
      <c r="CM37" s="126">
        <v>1</v>
      </c>
      <c r="CN37" s="126">
        <v>1</v>
      </c>
      <c r="CO37" s="109"/>
      <c r="CP37" s="126">
        <v>1</v>
      </c>
      <c r="CQ37" s="126">
        <v>1</v>
      </c>
      <c r="CR37" s="126">
        <v>1</v>
      </c>
      <c r="CS37" s="126">
        <v>1</v>
      </c>
      <c r="CT37" s="126">
        <v>1</v>
      </c>
      <c r="CU37" s="269"/>
      <c r="CV37" s="268"/>
      <c r="CW37" s="269"/>
      <c r="CX37" s="221"/>
      <c r="CY37" s="221"/>
      <c r="CZ37" s="221"/>
      <c r="DA37" s="221"/>
      <c r="DB37" s="221"/>
      <c r="DC37" s="221"/>
      <c r="DD37" s="126">
        <f t="shared" ref="DD37:DD43" si="33">IF(AND(O37=AH37,AB37=AH37,V37=AH37),0,1)</f>
        <v>0</v>
      </c>
      <c r="DE37" s="109"/>
      <c r="DF37" s="221"/>
      <c r="DG37" s="221"/>
      <c r="DH37" s="221"/>
      <c r="DI37" s="221"/>
      <c r="DJ37" s="221"/>
      <c r="DK37" s="221"/>
      <c r="DL37" s="221"/>
      <c r="DM37" s="221"/>
      <c r="DN37" s="221"/>
      <c r="DO37" s="221"/>
      <c r="DP37" s="221"/>
      <c r="DQ37" s="221"/>
      <c r="DR37" s="221"/>
      <c r="DS37" s="221"/>
      <c r="DT37" s="221"/>
      <c r="DU37" s="221"/>
      <c r="DV37" s="221"/>
      <c r="DW37" s="269"/>
    </row>
    <row r="38" spans="2:127" ht="14.25" customHeight="1" x14ac:dyDescent="0.35">
      <c r="B38" s="222">
        <v>10</v>
      </c>
      <c r="C38" s="223" t="s">
        <v>804</v>
      </c>
      <c r="D38" s="224"/>
      <c r="E38" s="224" t="s">
        <v>123</v>
      </c>
      <c r="F38" s="457">
        <v>0</v>
      </c>
      <c r="G38" s="225"/>
      <c r="H38" s="226"/>
      <c r="I38" s="226"/>
      <c r="J38" s="226"/>
      <c r="K38" s="226"/>
      <c r="L38" s="226"/>
      <c r="M38" s="226"/>
      <c r="N38" s="226"/>
      <c r="O38" s="227">
        <f t="shared" si="27"/>
        <v>0</v>
      </c>
      <c r="P38" s="35"/>
      <c r="Q38" s="35"/>
      <c r="R38" s="228"/>
      <c r="S38" s="226"/>
      <c r="T38" s="226"/>
      <c r="U38" s="226"/>
      <c r="V38" s="227">
        <f t="shared" si="28"/>
        <v>0</v>
      </c>
      <c r="W38" s="228"/>
      <c r="X38" s="226"/>
      <c r="Y38" s="226"/>
      <c r="Z38" s="226"/>
      <c r="AA38" s="226"/>
      <c r="AB38" s="229">
        <f t="shared" si="29"/>
        <v>0</v>
      </c>
      <c r="AC38" s="228"/>
      <c r="AD38" s="226"/>
      <c r="AE38" s="226"/>
      <c r="AF38" s="226"/>
      <c r="AG38" s="226"/>
      <c r="AH38" s="229">
        <f t="shared" si="30"/>
        <v>0</v>
      </c>
      <c r="AI38" s="29"/>
      <c r="AJ38" s="230"/>
      <c r="AK38" s="231" t="s">
        <v>590</v>
      </c>
      <c r="AM38" s="125" t="str">
        <f t="shared" si="31"/>
        <v>Please complete all cells in row</v>
      </c>
      <c r="AN38" s="125">
        <f t="shared" si="32"/>
        <v>0</v>
      </c>
      <c r="AO38" s="268"/>
      <c r="BU38" s="269"/>
      <c r="BV38" s="126">
        <v>1</v>
      </c>
      <c r="BW38" s="126">
        <v>1</v>
      </c>
      <c r="BX38" s="126">
        <v>1</v>
      </c>
      <c r="BY38" s="126">
        <v>1</v>
      </c>
      <c r="BZ38" s="126">
        <v>1</v>
      </c>
      <c r="CA38" s="126">
        <v>1</v>
      </c>
      <c r="CB38" s="126">
        <v>1</v>
      </c>
      <c r="CC38" s="109"/>
      <c r="CD38" s="126">
        <v>1</v>
      </c>
      <c r="CE38" s="126">
        <v>1</v>
      </c>
      <c r="CF38" s="126">
        <v>1</v>
      </c>
      <c r="CG38" s="126">
        <v>1</v>
      </c>
      <c r="CH38" s="126">
        <v>1</v>
      </c>
      <c r="CI38" s="109"/>
      <c r="CJ38" s="126">
        <v>1</v>
      </c>
      <c r="CK38" s="126">
        <v>1</v>
      </c>
      <c r="CL38" s="126">
        <v>1</v>
      </c>
      <c r="CM38" s="126">
        <v>1</v>
      </c>
      <c r="CN38" s="126">
        <v>1</v>
      </c>
      <c r="CO38" s="109"/>
      <c r="CP38" s="126">
        <v>1</v>
      </c>
      <c r="CQ38" s="126">
        <v>1</v>
      </c>
      <c r="CR38" s="126">
        <v>1</v>
      </c>
      <c r="CS38" s="126">
        <v>1</v>
      </c>
      <c r="CT38" s="126">
        <v>1</v>
      </c>
      <c r="CU38" s="269"/>
      <c r="CV38" s="268"/>
      <c r="CW38" s="269"/>
      <c r="CX38" s="221"/>
      <c r="CY38" s="221"/>
      <c r="CZ38" s="221"/>
      <c r="DA38" s="221"/>
      <c r="DB38" s="221"/>
      <c r="DC38" s="221"/>
      <c r="DD38" s="126">
        <f t="shared" si="33"/>
        <v>0</v>
      </c>
      <c r="DE38" s="109"/>
      <c r="DF38" s="221"/>
      <c r="DG38" s="221"/>
      <c r="DH38" s="221"/>
      <c r="DI38" s="221"/>
      <c r="DJ38" s="221"/>
      <c r="DK38" s="221"/>
      <c r="DL38" s="221"/>
      <c r="DM38" s="221"/>
      <c r="DN38" s="221"/>
      <c r="DO38" s="221"/>
      <c r="DP38" s="221"/>
      <c r="DQ38" s="221"/>
      <c r="DR38" s="221"/>
      <c r="DS38" s="221"/>
      <c r="DT38" s="221"/>
      <c r="DU38" s="221"/>
      <c r="DV38" s="221"/>
      <c r="DW38" s="269"/>
    </row>
    <row r="39" spans="2:127" ht="14.25" customHeight="1" x14ac:dyDescent="0.35">
      <c r="B39" s="222">
        <v>11</v>
      </c>
      <c r="C39" s="223" t="s">
        <v>830</v>
      </c>
      <c r="D39" s="224"/>
      <c r="E39" s="224" t="s">
        <v>123</v>
      </c>
      <c r="F39" s="457">
        <v>0</v>
      </c>
      <c r="G39" s="225"/>
      <c r="H39" s="226"/>
      <c r="I39" s="226"/>
      <c r="J39" s="226"/>
      <c r="K39" s="226"/>
      <c r="L39" s="226"/>
      <c r="M39" s="226"/>
      <c r="N39" s="226"/>
      <c r="O39" s="227">
        <f t="shared" si="27"/>
        <v>0</v>
      </c>
      <c r="P39" s="35"/>
      <c r="Q39" s="35"/>
      <c r="R39" s="228"/>
      <c r="S39" s="226"/>
      <c r="T39" s="226"/>
      <c r="U39" s="226"/>
      <c r="V39" s="227">
        <f t="shared" si="28"/>
        <v>0</v>
      </c>
      <c r="W39" s="228"/>
      <c r="X39" s="226"/>
      <c r="Y39" s="226"/>
      <c r="Z39" s="226"/>
      <c r="AA39" s="226"/>
      <c r="AB39" s="229">
        <f t="shared" si="29"/>
        <v>0</v>
      </c>
      <c r="AC39" s="228"/>
      <c r="AD39" s="226"/>
      <c r="AE39" s="226"/>
      <c r="AF39" s="226"/>
      <c r="AG39" s="226"/>
      <c r="AH39" s="229">
        <f t="shared" si="30"/>
        <v>0</v>
      </c>
      <c r="AI39" s="29"/>
      <c r="AJ39" s="230"/>
      <c r="AK39" s="231" t="s">
        <v>590</v>
      </c>
      <c r="AM39" s="125" t="str">
        <f t="shared" si="31"/>
        <v>Please complete all cells in row</v>
      </c>
      <c r="AN39" s="125">
        <f t="shared" si="32"/>
        <v>0</v>
      </c>
      <c r="AO39" s="268"/>
      <c r="BU39" s="269"/>
      <c r="BV39" s="126">
        <v>1</v>
      </c>
      <c r="BW39" s="126">
        <v>1</v>
      </c>
      <c r="BX39" s="126">
        <v>1</v>
      </c>
      <c r="BY39" s="126">
        <v>1</v>
      </c>
      <c r="BZ39" s="126">
        <v>1</v>
      </c>
      <c r="CA39" s="126">
        <v>1</v>
      </c>
      <c r="CB39" s="126">
        <v>1</v>
      </c>
      <c r="CC39" s="109"/>
      <c r="CD39" s="126">
        <v>1</v>
      </c>
      <c r="CE39" s="126">
        <v>1</v>
      </c>
      <c r="CF39" s="126">
        <v>1</v>
      </c>
      <c r="CG39" s="126">
        <v>1</v>
      </c>
      <c r="CH39" s="126">
        <v>1</v>
      </c>
      <c r="CI39" s="109"/>
      <c r="CJ39" s="126">
        <v>1</v>
      </c>
      <c r="CK39" s="126">
        <v>1</v>
      </c>
      <c r="CL39" s="126">
        <v>1</v>
      </c>
      <c r="CM39" s="126">
        <v>1</v>
      </c>
      <c r="CN39" s="126">
        <v>1</v>
      </c>
      <c r="CO39" s="109"/>
      <c r="CP39" s="126">
        <v>1</v>
      </c>
      <c r="CQ39" s="126">
        <v>1</v>
      </c>
      <c r="CR39" s="126">
        <v>1</v>
      </c>
      <c r="CS39" s="126">
        <v>1</v>
      </c>
      <c r="CT39" s="126">
        <v>1</v>
      </c>
      <c r="CU39" s="269"/>
      <c r="CV39" s="268"/>
      <c r="CW39" s="269"/>
      <c r="CX39" s="221"/>
      <c r="CY39" s="221"/>
      <c r="CZ39" s="221"/>
      <c r="DA39" s="221"/>
      <c r="DB39" s="221"/>
      <c r="DC39" s="221"/>
      <c r="DD39" s="126">
        <f t="shared" si="33"/>
        <v>0</v>
      </c>
      <c r="DE39" s="109"/>
      <c r="DF39" s="221"/>
      <c r="DG39" s="221"/>
      <c r="DH39" s="221"/>
      <c r="DI39" s="221"/>
      <c r="DJ39" s="221"/>
      <c r="DK39" s="221"/>
      <c r="DL39" s="221"/>
      <c r="DM39" s="221"/>
      <c r="DN39" s="221"/>
      <c r="DO39" s="221"/>
      <c r="DP39" s="221"/>
      <c r="DQ39" s="221"/>
      <c r="DR39" s="221"/>
      <c r="DS39" s="221"/>
      <c r="DT39" s="221"/>
      <c r="DU39" s="221"/>
      <c r="DV39" s="221"/>
      <c r="DW39" s="269"/>
    </row>
    <row r="40" spans="2:127" ht="14.25" customHeight="1" x14ac:dyDescent="0.35">
      <c r="B40" s="222">
        <v>12</v>
      </c>
      <c r="C40" s="223" t="s">
        <v>856</v>
      </c>
      <c r="D40" s="224"/>
      <c r="E40" s="224" t="s">
        <v>123</v>
      </c>
      <c r="F40" s="457">
        <v>0</v>
      </c>
      <c r="G40" s="225"/>
      <c r="H40" s="226"/>
      <c r="I40" s="226"/>
      <c r="J40" s="226"/>
      <c r="K40" s="226"/>
      <c r="L40" s="226"/>
      <c r="M40" s="226"/>
      <c r="N40" s="226"/>
      <c r="O40" s="227">
        <f t="shared" si="27"/>
        <v>0</v>
      </c>
      <c r="P40" s="35"/>
      <c r="Q40" s="35"/>
      <c r="R40" s="228"/>
      <c r="S40" s="226"/>
      <c r="T40" s="226"/>
      <c r="U40" s="226"/>
      <c r="V40" s="227">
        <f t="shared" si="28"/>
        <v>0</v>
      </c>
      <c r="W40" s="228"/>
      <c r="X40" s="226"/>
      <c r="Y40" s="226"/>
      <c r="Z40" s="226"/>
      <c r="AA40" s="226"/>
      <c r="AB40" s="229">
        <f t="shared" si="29"/>
        <v>0</v>
      </c>
      <c r="AC40" s="228"/>
      <c r="AD40" s="226"/>
      <c r="AE40" s="226"/>
      <c r="AF40" s="226"/>
      <c r="AG40" s="226"/>
      <c r="AH40" s="229">
        <f t="shared" si="30"/>
        <v>0</v>
      </c>
      <c r="AI40" s="29"/>
      <c r="AJ40" s="230"/>
      <c r="AK40" s="231" t="s">
        <v>590</v>
      </c>
      <c r="AM40" s="125" t="str">
        <f t="shared" si="31"/>
        <v>Please complete all cells in row</v>
      </c>
      <c r="AN40" s="125">
        <f t="shared" si="32"/>
        <v>0</v>
      </c>
      <c r="AO40" s="268"/>
      <c r="BU40" s="269"/>
      <c r="BV40" s="126">
        <v>1</v>
      </c>
      <c r="BW40" s="126">
        <v>1</v>
      </c>
      <c r="BX40" s="126">
        <v>1</v>
      </c>
      <c r="BY40" s="126">
        <v>1</v>
      </c>
      <c r="BZ40" s="126">
        <v>1</v>
      </c>
      <c r="CA40" s="126">
        <v>1</v>
      </c>
      <c r="CB40" s="126">
        <v>1</v>
      </c>
      <c r="CC40" s="109"/>
      <c r="CD40" s="126">
        <v>1</v>
      </c>
      <c r="CE40" s="126">
        <v>1</v>
      </c>
      <c r="CF40" s="126">
        <v>1</v>
      </c>
      <c r="CG40" s="126">
        <v>1</v>
      </c>
      <c r="CH40" s="126">
        <v>1</v>
      </c>
      <c r="CI40" s="109"/>
      <c r="CJ40" s="126">
        <v>1</v>
      </c>
      <c r="CK40" s="126">
        <v>1</v>
      </c>
      <c r="CL40" s="126">
        <v>1</v>
      </c>
      <c r="CM40" s="126">
        <v>1</v>
      </c>
      <c r="CN40" s="126">
        <v>1</v>
      </c>
      <c r="CO40" s="109"/>
      <c r="CP40" s="126">
        <v>1</v>
      </c>
      <c r="CQ40" s="126">
        <v>1</v>
      </c>
      <c r="CR40" s="126">
        <v>1</v>
      </c>
      <c r="CS40" s="126">
        <v>1</v>
      </c>
      <c r="CT40" s="126">
        <v>1</v>
      </c>
      <c r="CU40" s="269"/>
      <c r="CV40" s="268"/>
      <c r="CW40" s="269"/>
      <c r="CX40" s="221"/>
      <c r="CY40" s="221"/>
      <c r="CZ40" s="221"/>
      <c r="DA40" s="221"/>
      <c r="DB40" s="221"/>
      <c r="DC40" s="221"/>
      <c r="DD40" s="126">
        <f t="shared" si="33"/>
        <v>0</v>
      </c>
      <c r="DE40" s="109"/>
      <c r="DF40" s="221"/>
      <c r="DG40" s="221"/>
      <c r="DH40" s="221"/>
      <c r="DI40" s="221"/>
      <c r="DJ40" s="221"/>
      <c r="DK40" s="221"/>
      <c r="DL40" s="221"/>
      <c r="DM40" s="221"/>
      <c r="DN40" s="221"/>
      <c r="DO40" s="221"/>
      <c r="DP40" s="221"/>
      <c r="DQ40" s="221"/>
      <c r="DR40" s="221"/>
      <c r="DS40" s="221"/>
      <c r="DT40" s="221"/>
      <c r="DU40" s="221"/>
      <c r="DV40" s="221"/>
      <c r="DW40" s="269"/>
    </row>
    <row r="41" spans="2:127" ht="14.25" customHeight="1" x14ac:dyDescent="0.35">
      <c r="B41" s="236">
        <v>13</v>
      </c>
      <c r="C41" s="237" t="s">
        <v>882</v>
      </c>
      <c r="D41" s="238"/>
      <c r="E41" s="238" t="s">
        <v>123</v>
      </c>
      <c r="F41" s="681">
        <v>0</v>
      </c>
      <c r="G41" s="239"/>
      <c r="H41" s="226"/>
      <c r="I41" s="226"/>
      <c r="J41" s="226"/>
      <c r="K41" s="226"/>
      <c r="L41" s="226"/>
      <c r="M41" s="226"/>
      <c r="N41" s="226"/>
      <c r="O41" s="227">
        <f t="shared" si="27"/>
        <v>0</v>
      </c>
      <c r="P41" s="35"/>
      <c r="Q41" s="35"/>
      <c r="R41" s="228"/>
      <c r="S41" s="226"/>
      <c r="T41" s="226"/>
      <c r="U41" s="226"/>
      <c r="V41" s="227">
        <f t="shared" si="28"/>
        <v>0</v>
      </c>
      <c r="W41" s="228"/>
      <c r="X41" s="226"/>
      <c r="Y41" s="226"/>
      <c r="Z41" s="226"/>
      <c r="AA41" s="226"/>
      <c r="AB41" s="229">
        <f t="shared" si="29"/>
        <v>0</v>
      </c>
      <c r="AC41" s="228"/>
      <c r="AD41" s="226"/>
      <c r="AE41" s="226"/>
      <c r="AF41" s="226"/>
      <c r="AG41" s="226"/>
      <c r="AH41" s="229">
        <f t="shared" si="30"/>
        <v>0</v>
      </c>
      <c r="AI41" s="29"/>
      <c r="AJ41" s="230"/>
      <c r="AK41" s="231" t="s">
        <v>590</v>
      </c>
      <c r="AM41" s="125" t="str">
        <f t="shared" si="31"/>
        <v>Please complete all cells in row</v>
      </c>
      <c r="AN41" s="125">
        <f t="shared" si="32"/>
        <v>0</v>
      </c>
      <c r="AO41" s="268"/>
      <c r="BU41" s="269"/>
      <c r="BV41" s="126">
        <v>1</v>
      </c>
      <c r="BW41" s="126">
        <v>1</v>
      </c>
      <c r="BX41" s="126">
        <v>1</v>
      </c>
      <c r="BY41" s="126">
        <v>1</v>
      </c>
      <c r="BZ41" s="126">
        <v>1</v>
      </c>
      <c r="CA41" s="126">
        <v>1</v>
      </c>
      <c r="CB41" s="126">
        <v>1</v>
      </c>
      <c r="CC41" s="109"/>
      <c r="CD41" s="126">
        <v>1</v>
      </c>
      <c r="CE41" s="126">
        <v>1</v>
      </c>
      <c r="CF41" s="126">
        <v>1</v>
      </c>
      <c r="CG41" s="126">
        <v>1</v>
      </c>
      <c r="CH41" s="126">
        <v>1</v>
      </c>
      <c r="CI41" s="109"/>
      <c r="CJ41" s="126">
        <v>1</v>
      </c>
      <c r="CK41" s="126">
        <v>1</v>
      </c>
      <c r="CL41" s="126">
        <v>1</v>
      </c>
      <c r="CM41" s="126">
        <v>1</v>
      </c>
      <c r="CN41" s="126">
        <v>1</v>
      </c>
      <c r="CO41" s="109"/>
      <c r="CP41" s="126">
        <v>1</v>
      </c>
      <c r="CQ41" s="126">
        <v>1</v>
      </c>
      <c r="CR41" s="126">
        <v>1</v>
      </c>
      <c r="CS41" s="126">
        <v>1</v>
      </c>
      <c r="CT41" s="126">
        <v>1</v>
      </c>
      <c r="CU41" s="269"/>
      <c r="CV41" s="268"/>
      <c r="CW41" s="269"/>
      <c r="CX41" s="221"/>
      <c r="CY41" s="221"/>
      <c r="CZ41" s="221"/>
      <c r="DA41" s="221"/>
      <c r="DB41" s="221"/>
      <c r="DC41" s="221"/>
      <c r="DD41" s="126">
        <f t="shared" si="33"/>
        <v>0</v>
      </c>
      <c r="DE41" s="109"/>
      <c r="DF41" s="221"/>
      <c r="DG41" s="221"/>
      <c r="DH41" s="221"/>
      <c r="DI41" s="221"/>
      <c r="DJ41" s="221"/>
      <c r="DK41" s="221"/>
      <c r="DL41" s="221"/>
      <c r="DM41" s="221"/>
      <c r="DN41" s="221"/>
      <c r="DO41" s="221"/>
      <c r="DP41" s="221"/>
      <c r="DQ41" s="221"/>
      <c r="DR41" s="221"/>
      <c r="DS41" s="221"/>
      <c r="DT41" s="221"/>
      <c r="DU41" s="221"/>
      <c r="DV41" s="221"/>
      <c r="DW41" s="269"/>
    </row>
    <row r="42" spans="2:127" ht="14.25" customHeight="1" x14ac:dyDescent="0.35">
      <c r="B42" s="222">
        <v>14</v>
      </c>
      <c r="C42" s="223" t="s">
        <v>908</v>
      </c>
      <c r="D42" s="224"/>
      <c r="E42" s="224" t="s">
        <v>123</v>
      </c>
      <c r="F42" s="457">
        <v>0</v>
      </c>
      <c r="G42" s="225"/>
      <c r="H42" s="226"/>
      <c r="I42" s="226"/>
      <c r="J42" s="226"/>
      <c r="K42" s="226"/>
      <c r="L42" s="226"/>
      <c r="M42" s="226"/>
      <c r="N42" s="226"/>
      <c r="O42" s="227">
        <f t="shared" si="27"/>
        <v>0</v>
      </c>
      <c r="P42" s="35"/>
      <c r="Q42" s="35"/>
      <c r="R42" s="228"/>
      <c r="S42" s="226"/>
      <c r="T42" s="226"/>
      <c r="U42" s="226"/>
      <c r="V42" s="227">
        <f t="shared" si="28"/>
        <v>0</v>
      </c>
      <c r="W42" s="228"/>
      <c r="X42" s="226"/>
      <c r="Y42" s="226"/>
      <c r="Z42" s="226"/>
      <c r="AA42" s="226"/>
      <c r="AB42" s="229">
        <f t="shared" si="29"/>
        <v>0</v>
      </c>
      <c r="AC42" s="228"/>
      <c r="AD42" s="226"/>
      <c r="AE42" s="226"/>
      <c r="AF42" s="226"/>
      <c r="AG42" s="226"/>
      <c r="AH42" s="229">
        <f t="shared" si="30"/>
        <v>0</v>
      </c>
      <c r="AI42" s="29"/>
      <c r="AJ42" s="230"/>
      <c r="AK42" s="231" t="s">
        <v>590</v>
      </c>
      <c r="AM42" s="125" t="str">
        <f t="shared" si="31"/>
        <v>Please complete all cells in row</v>
      </c>
      <c r="AN42" s="125">
        <f t="shared" si="32"/>
        <v>0</v>
      </c>
      <c r="AO42" s="268"/>
      <c r="BU42" s="269"/>
      <c r="BV42" s="126">
        <v>1</v>
      </c>
      <c r="BW42" s="126">
        <v>1</v>
      </c>
      <c r="BX42" s="126">
        <v>1</v>
      </c>
      <c r="BY42" s="126">
        <v>1</v>
      </c>
      <c r="BZ42" s="126">
        <v>1</v>
      </c>
      <c r="CA42" s="126">
        <v>1</v>
      </c>
      <c r="CB42" s="126">
        <v>1</v>
      </c>
      <c r="CC42" s="109"/>
      <c r="CD42" s="126">
        <v>1</v>
      </c>
      <c r="CE42" s="126">
        <v>1</v>
      </c>
      <c r="CF42" s="126">
        <v>1</v>
      </c>
      <c r="CG42" s="126">
        <v>1</v>
      </c>
      <c r="CH42" s="126">
        <v>1</v>
      </c>
      <c r="CI42" s="109"/>
      <c r="CJ42" s="126">
        <v>1</v>
      </c>
      <c r="CK42" s="126">
        <v>1</v>
      </c>
      <c r="CL42" s="126">
        <v>1</v>
      </c>
      <c r="CM42" s="126">
        <v>1</v>
      </c>
      <c r="CN42" s="126">
        <v>1</v>
      </c>
      <c r="CO42" s="109"/>
      <c r="CP42" s="126">
        <v>1</v>
      </c>
      <c r="CQ42" s="126">
        <v>1</v>
      </c>
      <c r="CR42" s="126">
        <v>1</v>
      </c>
      <c r="CS42" s="126">
        <v>1</v>
      </c>
      <c r="CT42" s="126">
        <v>1</v>
      </c>
      <c r="CU42" s="269"/>
      <c r="CV42" s="268"/>
      <c r="CW42" s="269"/>
      <c r="CX42" s="221"/>
      <c r="CY42" s="221"/>
      <c r="CZ42" s="221"/>
      <c r="DA42" s="221"/>
      <c r="DB42" s="221"/>
      <c r="DC42" s="221"/>
      <c r="DD42" s="126">
        <f t="shared" si="33"/>
        <v>0</v>
      </c>
      <c r="DE42" s="109"/>
      <c r="DF42" s="221"/>
      <c r="DG42" s="221"/>
      <c r="DH42" s="221"/>
      <c r="DI42" s="221"/>
      <c r="DJ42" s="221"/>
      <c r="DK42" s="221"/>
      <c r="DL42" s="221"/>
      <c r="DM42" s="221"/>
      <c r="DN42" s="221"/>
      <c r="DO42" s="221"/>
      <c r="DP42" s="221"/>
      <c r="DQ42" s="221"/>
      <c r="DR42" s="221"/>
      <c r="DS42" s="221"/>
      <c r="DT42" s="221"/>
      <c r="DU42" s="221"/>
      <c r="DV42" s="221"/>
      <c r="DW42" s="269"/>
    </row>
    <row r="43" spans="2:127" ht="14.25" customHeight="1" thickBot="1" x14ac:dyDescent="0.55000000000000004">
      <c r="B43" s="252">
        <v>15</v>
      </c>
      <c r="C43" s="253" t="s">
        <v>934</v>
      </c>
      <c r="D43" s="254"/>
      <c r="E43" s="254" t="s">
        <v>123</v>
      </c>
      <c r="F43" s="465">
        <v>0</v>
      </c>
      <c r="G43" s="255"/>
      <c r="H43" s="241">
        <f t="shared" ref="H43:N43" si="34">+SUM(H37:H42)</f>
        <v>0</v>
      </c>
      <c r="I43" s="242">
        <f t="shared" si="34"/>
        <v>0</v>
      </c>
      <c r="J43" s="242">
        <f t="shared" si="34"/>
        <v>0</v>
      </c>
      <c r="K43" s="242">
        <f t="shared" si="34"/>
        <v>0</v>
      </c>
      <c r="L43" s="242">
        <f t="shared" si="34"/>
        <v>0</v>
      </c>
      <c r="M43" s="242">
        <f t="shared" si="34"/>
        <v>0</v>
      </c>
      <c r="N43" s="242">
        <f t="shared" si="34"/>
        <v>0</v>
      </c>
      <c r="O43" s="262">
        <f t="shared" si="27"/>
        <v>0</v>
      </c>
      <c r="P43" s="35"/>
      <c r="Q43" s="35"/>
      <c r="R43" s="241">
        <f t="shared" ref="R43:AH43" si="35">+SUM(R37:R42)</f>
        <v>0</v>
      </c>
      <c r="S43" s="242">
        <f t="shared" si="35"/>
        <v>0</v>
      </c>
      <c r="T43" s="242">
        <f t="shared" si="35"/>
        <v>0</v>
      </c>
      <c r="U43" s="242">
        <f t="shared" si="35"/>
        <v>0</v>
      </c>
      <c r="V43" s="243">
        <f t="shared" si="35"/>
        <v>0</v>
      </c>
      <c r="W43" s="244">
        <f t="shared" si="35"/>
        <v>0</v>
      </c>
      <c r="X43" s="245">
        <f t="shared" si="35"/>
        <v>0</v>
      </c>
      <c r="Y43" s="245">
        <f t="shared" si="35"/>
        <v>0</v>
      </c>
      <c r="Z43" s="245">
        <f t="shared" si="35"/>
        <v>0</v>
      </c>
      <c r="AA43" s="245">
        <f t="shared" si="35"/>
        <v>0</v>
      </c>
      <c r="AB43" s="246">
        <f t="shared" si="35"/>
        <v>0</v>
      </c>
      <c r="AC43" s="244">
        <f t="shared" si="35"/>
        <v>0</v>
      </c>
      <c r="AD43" s="245">
        <f t="shared" si="35"/>
        <v>0</v>
      </c>
      <c r="AE43" s="245">
        <f t="shared" si="35"/>
        <v>0</v>
      </c>
      <c r="AF43" s="245">
        <f t="shared" si="35"/>
        <v>0</v>
      </c>
      <c r="AG43" s="245">
        <f t="shared" si="35"/>
        <v>0</v>
      </c>
      <c r="AH43" s="246">
        <f t="shared" si="35"/>
        <v>0</v>
      </c>
      <c r="AI43" s="29"/>
      <c r="AJ43" s="247" t="s">
        <v>935</v>
      </c>
      <c r="AK43" s="263" t="s">
        <v>590</v>
      </c>
      <c r="AM43" s="125"/>
      <c r="AN43" s="125">
        <f t="shared" si="32"/>
        <v>0</v>
      </c>
      <c r="AO43" s="268"/>
      <c r="BU43" s="26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269"/>
      <c r="CV43" s="268"/>
      <c r="CW43" s="269"/>
      <c r="CX43" s="221"/>
      <c r="CY43" s="221"/>
      <c r="CZ43" s="221"/>
      <c r="DA43" s="221"/>
      <c r="DB43" s="221"/>
      <c r="DC43" s="221"/>
      <c r="DD43" s="126">
        <f t="shared" si="33"/>
        <v>0</v>
      </c>
      <c r="DE43" s="109"/>
      <c r="DF43" s="221"/>
      <c r="DG43" s="221"/>
      <c r="DH43" s="221"/>
      <c r="DI43" s="221"/>
      <c r="DJ43" s="221"/>
      <c r="DK43" s="221"/>
      <c r="DL43" s="221"/>
      <c r="DM43" s="221"/>
      <c r="DN43" s="221"/>
      <c r="DO43" s="221"/>
      <c r="DP43" s="221"/>
      <c r="DQ43" s="221"/>
      <c r="DR43" s="221"/>
      <c r="DS43" s="221"/>
      <c r="DT43" s="221"/>
      <c r="DU43" s="221"/>
      <c r="DV43" s="221"/>
      <c r="DW43" s="269"/>
    </row>
    <row r="44" spans="2:127" ht="14.25" customHeight="1" thickBot="1" x14ac:dyDescent="0.4">
      <c r="B44" s="1"/>
      <c r="C44" s="36"/>
      <c r="D44" s="200"/>
      <c r="E44" s="201"/>
      <c r="F44" s="201"/>
      <c r="G44" s="201"/>
      <c r="H44" s="202"/>
      <c r="I44" s="200"/>
      <c r="J44" s="200"/>
      <c r="K44" s="200"/>
      <c r="L44" s="200"/>
      <c r="M44" s="200"/>
      <c r="N44" s="200"/>
      <c r="O44" s="202"/>
      <c r="P44" s="30"/>
      <c r="Q44" s="30"/>
      <c r="R44" s="200"/>
      <c r="S44" s="200"/>
      <c r="T44" s="200"/>
      <c r="U44" s="200"/>
      <c r="V44" s="200"/>
      <c r="W44" s="200"/>
      <c r="X44" s="200"/>
      <c r="Y44" s="200"/>
      <c r="Z44" s="200"/>
      <c r="AA44" s="200"/>
      <c r="AB44" s="200"/>
      <c r="AC44" s="200"/>
      <c r="AD44" s="200"/>
      <c r="AE44" s="200"/>
      <c r="AF44" s="200"/>
      <c r="AG44" s="200"/>
      <c r="AH44" s="200"/>
      <c r="AI44" s="30"/>
      <c r="AJ44" s="260"/>
      <c r="AK44" s="260"/>
      <c r="AM44" s="125"/>
      <c r="AN44" s="206"/>
      <c r="AO44" s="268"/>
      <c r="BU44" s="26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269"/>
      <c r="CV44" s="268"/>
      <c r="CW44" s="269"/>
      <c r="CX44" s="221"/>
      <c r="CY44" s="221"/>
      <c r="CZ44" s="221"/>
      <c r="DA44" s="221"/>
      <c r="DB44" s="221"/>
      <c r="DC44" s="221"/>
      <c r="DD44" s="221"/>
      <c r="DE44" s="109"/>
      <c r="DF44" s="221"/>
      <c r="DG44" s="221"/>
      <c r="DH44" s="221"/>
      <c r="DI44" s="221"/>
      <c r="DJ44" s="221"/>
      <c r="DK44" s="221"/>
      <c r="DL44" s="221"/>
      <c r="DM44" s="221"/>
      <c r="DN44" s="221"/>
      <c r="DO44" s="221"/>
      <c r="DP44" s="221"/>
      <c r="DQ44" s="221"/>
      <c r="DR44" s="221"/>
      <c r="DS44" s="221"/>
      <c r="DT44" s="221"/>
      <c r="DU44" s="221"/>
      <c r="DV44" s="221"/>
      <c r="DW44" s="269"/>
    </row>
    <row r="45" spans="2:127" ht="14.25" customHeight="1" thickBot="1" x14ac:dyDescent="0.55000000000000004">
      <c r="B45" s="103" t="s">
        <v>59</v>
      </c>
      <c r="C45" s="205" t="s">
        <v>1065</v>
      </c>
      <c r="D45" s="14"/>
      <c r="E45" s="22"/>
      <c r="F45" s="22"/>
      <c r="G45" s="14"/>
      <c r="H45" s="14"/>
      <c r="I45" s="14"/>
      <c r="J45" s="14"/>
      <c r="K45" s="14"/>
      <c r="L45" s="14"/>
      <c r="M45" s="14"/>
      <c r="N45" s="14"/>
      <c r="O45" s="14"/>
      <c r="P45" s="14"/>
      <c r="Q45" s="14"/>
      <c r="R45" s="1"/>
      <c r="S45" s="1"/>
      <c r="T45" s="1"/>
      <c r="U45" s="1"/>
      <c r="V45" s="1"/>
      <c r="W45" s="27"/>
      <c r="X45" s="27"/>
      <c r="Y45" s="27"/>
      <c r="Z45" s="27"/>
      <c r="AA45" s="27"/>
      <c r="AB45" s="27"/>
      <c r="AC45" s="27"/>
      <c r="AD45" s="27"/>
      <c r="AE45" s="27"/>
      <c r="AF45" s="27"/>
      <c r="AG45" s="27"/>
      <c r="AH45" s="27"/>
      <c r="AI45" s="29"/>
      <c r="AJ45" s="261"/>
      <c r="AK45" s="261"/>
      <c r="AM45" s="125"/>
      <c r="AN45" s="206"/>
      <c r="AO45" s="264"/>
      <c r="BU45" s="26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266"/>
      <c r="CV45" s="264"/>
      <c r="CW45" s="266"/>
      <c r="CX45" s="221"/>
      <c r="CY45" s="221"/>
      <c r="CZ45" s="221"/>
      <c r="DA45" s="221"/>
      <c r="DB45" s="221"/>
      <c r="DC45" s="221"/>
      <c r="DD45" s="221"/>
      <c r="DE45" s="109"/>
      <c r="DF45" s="221"/>
      <c r="DG45" s="221"/>
      <c r="DH45" s="221"/>
      <c r="DI45" s="221"/>
      <c r="DJ45" s="221"/>
      <c r="DK45" s="221"/>
      <c r="DL45" s="221"/>
      <c r="DM45" s="221"/>
      <c r="DN45" s="221"/>
      <c r="DO45" s="221"/>
      <c r="DP45" s="221"/>
      <c r="DQ45" s="221"/>
      <c r="DR45" s="221"/>
      <c r="DS45" s="221"/>
      <c r="DT45" s="221"/>
      <c r="DU45" s="221"/>
      <c r="DV45" s="221"/>
      <c r="DW45" s="266"/>
    </row>
    <row r="46" spans="2:127" ht="14.25" customHeight="1" x14ac:dyDescent="0.35">
      <c r="B46" s="207">
        <v>1</v>
      </c>
      <c r="C46" s="208" t="s">
        <v>588</v>
      </c>
      <c r="D46" s="209"/>
      <c r="E46" s="209" t="s">
        <v>589</v>
      </c>
      <c r="F46" s="462">
        <v>0</v>
      </c>
      <c r="G46" s="210"/>
      <c r="H46" s="211"/>
      <c r="I46" s="212"/>
      <c r="J46" s="212"/>
      <c r="K46" s="212"/>
      <c r="L46" s="212"/>
      <c r="M46" s="212"/>
      <c r="N46" s="212"/>
      <c r="O46" s="213">
        <f>SUM(H46:N46)</f>
        <v>0</v>
      </c>
      <c r="P46" s="35"/>
      <c r="Q46" s="35"/>
      <c r="R46" s="211"/>
      <c r="S46" s="212"/>
      <c r="T46" s="212"/>
      <c r="U46" s="212"/>
      <c r="V46" s="213">
        <f t="shared" ref="V46:V51" si="36">+SUM(R46:U46)</f>
        <v>0</v>
      </c>
      <c r="W46" s="211"/>
      <c r="X46" s="212"/>
      <c r="Y46" s="212"/>
      <c r="Z46" s="212"/>
      <c r="AA46" s="212"/>
      <c r="AB46" s="214">
        <f t="shared" ref="AB46:AB51" si="37">+SUM(W46:AA46)</f>
        <v>0</v>
      </c>
      <c r="AC46" s="211"/>
      <c r="AD46" s="212"/>
      <c r="AE46" s="212"/>
      <c r="AF46" s="212"/>
      <c r="AG46" s="212"/>
      <c r="AH46" s="214">
        <f t="shared" ref="AH46:AH51" si="38">+SUM(AC46:AG46)</f>
        <v>0</v>
      </c>
      <c r="AI46" s="29"/>
      <c r="AJ46" s="215"/>
      <c r="AK46" s="216" t="s">
        <v>590</v>
      </c>
      <c r="AM46" s="125" t="str">
        <f t="shared" ref="AM46:AM51" si="39" xml:space="preserve"> IF( SUM( BV46:CT46 ) = 0, 0, $BV$5 )</f>
        <v>Please complete all cells in row</v>
      </c>
      <c r="AN46" s="125">
        <f t="shared" ref="AN46:AN52" si="40" xml:space="preserve"> IF( DD46 = 0, 0, AK46)</f>
        <v>0</v>
      </c>
      <c r="AO46" s="264"/>
      <c r="BU46" s="266"/>
      <c r="BV46" s="126">
        <v>1</v>
      </c>
      <c r="BW46" s="126">
        <v>1</v>
      </c>
      <c r="BX46" s="126">
        <v>1</v>
      </c>
      <c r="BY46" s="126">
        <v>1</v>
      </c>
      <c r="BZ46" s="126">
        <v>1</v>
      </c>
      <c r="CA46" s="126">
        <v>1</v>
      </c>
      <c r="CB46" s="126">
        <v>1</v>
      </c>
      <c r="CC46" s="109"/>
      <c r="CD46" s="126">
        <v>1</v>
      </c>
      <c r="CE46" s="126">
        <v>1</v>
      </c>
      <c r="CF46" s="126">
        <v>1</v>
      </c>
      <c r="CG46" s="126">
        <v>1</v>
      </c>
      <c r="CH46" s="126">
        <v>1</v>
      </c>
      <c r="CI46" s="109"/>
      <c r="CJ46" s="126">
        <v>1</v>
      </c>
      <c r="CK46" s="126">
        <v>1</v>
      </c>
      <c r="CL46" s="126">
        <v>1</v>
      </c>
      <c r="CM46" s="126">
        <v>1</v>
      </c>
      <c r="CN46" s="126">
        <v>1</v>
      </c>
      <c r="CO46" s="109"/>
      <c r="CP46" s="126">
        <v>1</v>
      </c>
      <c r="CQ46" s="126">
        <v>1</v>
      </c>
      <c r="CR46" s="126">
        <v>1</v>
      </c>
      <c r="CS46" s="126">
        <v>1</v>
      </c>
      <c r="CT46" s="126">
        <v>1</v>
      </c>
      <c r="CU46" s="266"/>
      <c r="CV46" s="264"/>
      <c r="CW46" s="266"/>
      <c r="CX46" s="221"/>
      <c r="CY46" s="221"/>
      <c r="CZ46" s="221"/>
      <c r="DA46" s="221"/>
      <c r="DB46" s="221"/>
      <c r="DC46" s="221"/>
      <c r="DD46" s="126">
        <f t="shared" ref="DD46:DD52" si="41">IF(AND(O46=AH46,AB46=AH46,V46=AH46),0,1)</f>
        <v>0</v>
      </c>
      <c r="DE46" s="109"/>
      <c r="DF46" s="221"/>
      <c r="DG46" s="221"/>
      <c r="DH46" s="221"/>
      <c r="DI46" s="221"/>
      <c r="DJ46" s="221"/>
      <c r="DK46" s="221"/>
      <c r="DL46" s="221"/>
      <c r="DM46" s="221"/>
      <c r="DN46" s="221"/>
      <c r="DO46" s="221"/>
      <c r="DP46" s="221"/>
      <c r="DQ46" s="221"/>
      <c r="DR46" s="221"/>
      <c r="DS46" s="221"/>
      <c r="DT46" s="221"/>
      <c r="DU46" s="221"/>
      <c r="DV46" s="221"/>
      <c r="DW46" s="266"/>
    </row>
    <row r="47" spans="2:127" ht="14.25" customHeight="1" x14ac:dyDescent="0.35">
      <c r="B47" s="222">
        <v>2</v>
      </c>
      <c r="C47" s="223" t="s">
        <v>616</v>
      </c>
      <c r="D47" s="224"/>
      <c r="E47" s="224" t="s">
        <v>589</v>
      </c>
      <c r="F47" s="457">
        <v>0</v>
      </c>
      <c r="G47" s="225"/>
      <c r="H47" s="226"/>
      <c r="I47" s="226"/>
      <c r="J47" s="226"/>
      <c r="K47" s="226"/>
      <c r="L47" s="226"/>
      <c r="M47" s="226"/>
      <c r="N47" s="226"/>
      <c r="O47" s="227">
        <f t="shared" ref="O47:O52" si="42">SUM(H47:N47)</f>
        <v>0</v>
      </c>
      <c r="P47" s="35"/>
      <c r="Q47" s="35"/>
      <c r="R47" s="228"/>
      <c r="S47" s="226"/>
      <c r="T47" s="226"/>
      <c r="U47" s="226"/>
      <c r="V47" s="227">
        <f t="shared" si="36"/>
        <v>0</v>
      </c>
      <c r="W47" s="228"/>
      <c r="X47" s="226"/>
      <c r="Y47" s="226"/>
      <c r="Z47" s="226"/>
      <c r="AA47" s="226"/>
      <c r="AB47" s="229">
        <f t="shared" si="37"/>
        <v>0</v>
      </c>
      <c r="AC47" s="228"/>
      <c r="AD47" s="226"/>
      <c r="AE47" s="226"/>
      <c r="AF47" s="226"/>
      <c r="AG47" s="226"/>
      <c r="AH47" s="229">
        <f t="shared" si="38"/>
        <v>0</v>
      </c>
      <c r="AI47" s="29"/>
      <c r="AJ47" s="230"/>
      <c r="AK47" s="231" t="s">
        <v>590</v>
      </c>
      <c r="AM47" s="125" t="str">
        <f t="shared" si="39"/>
        <v>Please complete all cells in row</v>
      </c>
      <c r="AN47" s="125">
        <f t="shared" si="40"/>
        <v>0</v>
      </c>
      <c r="AO47" s="264"/>
      <c r="BU47" s="266"/>
      <c r="BV47" s="126">
        <v>1</v>
      </c>
      <c r="BW47" s="126">
        <v>1</v>
      </c>
      <c r="BX47" s="126">
        <v>1</v>
      </c>
      <c r="BY47" s="126">
        <v>1</v>
      </c>
      <c r="BZ47" s="126">
        <v>1</v>
      </c>
      <c r="CA47" s="126">
        <v>1</v>
      </c>
      <c r="CB47" s="126">
        <v>1</v>
      </c>
      <c r="CC47" s="109"/>
      <c r="CD47" s="126">
        <v>1</v>
      </c>
      <c r="CE47" s="126">
        <v>1</v>
      </c>
      <c r="CF47" s="126">
        <v>1</v>
      </c>
      <c r="CG47" s="126">
        <v>1</v>
      </c>
      <c r="CH47" s="126">
        <v>1</v>
      </c>
      <c r="CI47" s="109"/>
      <c r="CJ47" s="126">
        <v>1</v>
      </c>
      <c r="CK47" s="126">
        <v>1</v>
      </c>
      <c r="CL47" s="126">
        <v>1</v>
      </c>
      <c r="CM47" s="126">
        <v>1</v>
      </c>
      <c r="CN47" s="126">
        <v>1</v>
      </c>
      <c r="CO47" s="109"/>
      <c r="CP47" s="126">
        <v>1</v>
      </c>
      <c r="CQ47" s="126">
        <v>1</v>
      </c>
      <c r="CR47" s="126">
        <v>1</v>
      </c>
      <c r="CS47" s="126">
        <v>1</v>
      </c>
      <c r="CT47" s="126">
        <v>1</v>
      </c>
      <c r="CU47" s="266"/>
      <c r="CV47" s="264"/>
      <c r="CW47" s="266"/>
      <c r="CX47" s="221"/>
      <c r="CY47" s="221"/>
      <c r="CZ47" s="221"/>
      <c r="DA47" s="221"/>
      <c r="DB47" s="221"/>
      <c r="DC47" s="221"/>
      <c r="DD47" s="126">
        <f t="shared" si="41"/>
        <v>0</v>
      </c>
      <c r="DE47" s="109"/>
      <c r="DF47" s="221"/>
      <c r="DG47" s="221"/>
      <c r="DH47" s="221"/>
      <c r="DI47" s="221"/>
      <c r="DJ47" s="221"/>
      <c r="DK47" s="221"/>
      <c r="DL47" s="221"/>
      <c r="DM47" s="221"/>
      <c r="DN47" s="221"/>
      <c r="DO47" s="221"/>
      <c r="DP47" s="221"/>
      <c r="DQ47" s="221"/>
      <c r="DR47" s="221"/>
      <c r="DS47" s="221"/>
      <c r="DT47" s="221"/>
      <c r="DU47" s="221"/>
      <c r="DV47" s="221"/>
      <c r="DW47" s="266"/>
    </row>
    <row r="48" spans="2:127" ht="14.25" customHeight="1" x14ac:dyDescent="0.35">
      <c r="B48" s="222">
        <v>3</v>
      </c>
      <c r="C48" s="223" t="s">
        <v>642</v>
      </c>
      <c r="D48" s="224"/>
      <c r="E48" s="224" t="s">
        <v>589</v>
      </c>
      <c r="F48" s="457">
        <v>0</v>
      </c>
      <c r="G48" s="225"/>
      <c r="H48" s="226"/>
      <c r="I48" s="226"/>
      <c r="J48" s="226"/>
      <c r="K48" s="226"/>
      <c r="L48" s="226"/>
      <c r="M48" s="226"/>
      <c r="N48" s="226"/>
      <c r="O48" s="227">
        <f t="shared" si="42"/>
        <v>0</v>
      </c>
      <c r="P48" s="35"/>
      <c r="Q48" s="35"/>
      <c r="R48" s="228"/>
      <c r="S48" s="226"/>
      <c r="T48" s="226"/>
      <c r="U48" s="226"/>
      <c r="V48" s="227">
        <f t="shared" si="36"/>
        <v>0</v>
      </c>
      <c r="W48" s="228"/>
      <c r="X48" s="226"/>
      <c r="Y48" s="226"/>
      <c r="Z48" s="226"/>
      <c r="AA48" s="226"/>
      <c r="AB48" s="229">
        <f t="shared" si="37"/>
        <v>0</v>
      </c>
      <c r="AC48" s="228"/>
      <c r="AD48" s="226"/>
      <c r="AE48" s="226"/>
      <c r="AF48" s="226"/>
      <c r="AG48" s="226"/>
      <c r="AH48" s="229">
        <f t="shared" si="38"/>
        <v>0</v>
      </c>
      <c r="AI48" s="29"/>
      <c r="AJ48" s="230"/>
      <c r="AK48" s="231" t="s">
        <v>590</v>
      </c>
      <c r="AM48" s="125" t="str">
        <f t="shared" si="39"/>
        <v>Please complete all cells in row</v>
      </c>
      <c r="AN48" s="125">
        <f t="shared" si="40"/>
        <v>0</v>
      </c>
      <c r="AO48" s="270"/>
      <c r="BU48" s="271"/>
      <c r="BV48" s="126">
        <v>1</v>
      </c>
      <c r="BW48" s="126">
        <v>1</v>
      </c>
      <c r="BX48" s="126">
        <v>1</v>
      </c>
      <c r="BY48" s="126">
        <v>1</v>
      </c>
      <c r="BZ48" s="126">
        <v>1</v>
      </c>
      <c r="CA48" s="126">
        <v>1</v>
      </c>
      <c r="CB48" s="126">
        <v>1</v>
      </c>
      <c r="CC48" s="109"/>
      <c r="CD48" s="126">
        <v>1</v>
      </c>
      <c r="CE48" s="126">
        <v>1</v>
      </c>
      <c r="CF48" s="126">
        <v>1</v>
      </c>
      <c r="CG48" s="126">
        <v>1</v>
      </c>
      <c r="CH48" s="126">
        <v>1</v>
      </c>
      <c r="CI48" s="109"/>
      <c r="CJ48" s="126">
        <v>1</v>
      </c>
      <c r="CK48" s="126">
        <v>1</v>
      </c>
      <c r="CL48" s="126">
        <v>1</v>
      </c>
      <c r="CM48" s="126">
        <v>1</v>
      </c>
      <c r="CN48" s="126">
        <v>1</v>
      </c>
      <c r="CO48" s="109"/>
      <c r="CP48" s="126">
        <v>1</v>
      </c>
      <c r="CQ48" s="126">
        <v>1</v>
      </c>
      <c r="CR48" s="126">
        <v>1</v>
      </c>
      <c r="CS48" s="126">
        <v>1</v>
      </c>
      <c r="CT48" s="126">
        <v>1</v>
      </c>
      <c r="CU48" s="271"/>
      <c r="CV48" s="270"/>
      <c r="CW48" s="271"/>
      <c r="CX48" s="221"/>
      <c r="CY48" s="221"/>
      <c r="CZ48" s="221"/>
      <c r="DA48" s="221"/>
      <c r="DB48" s="221"/>
      <c r="DC48" s="221"/>
      <c r="DD48" s="126">
        <f t="shared" si="41"/>
        <v>0</v>
      </c>
      <c r="DE48" s="109"/>
      <c r="DF48" s="221"/>
      <c r="DG48" s="221"/>
      <c r="DH48" s="221"/>
      <c r="DI48" s="221"/>
      <c r="DJ48" s="221"/>
      <c r="DK48" s="221"/>
      <c r="DL48" s="221"/>
      <c r="DM48" s="221"/>
      <c r="DN48" s="221"/>
      <c r="DO48" s="221"/>
      <c r="DP48" s="221"/>
      <c r="DQ48" s="221"/>
      <c r="DR48" s="221"/>
      <c r="DS48" s="221"/>
      <c r="DT48" s="221"/>
      <c r="DU48" s="221"/>
      <c r="DV48" s="221"/>
      <c r="DW48" s="271"/>
    </row>
    <row r="49" spans="2:127" ht="14.25" customHeight="1" x14ac:dyDescent="0.35">
      <c r="B49" s="222">
        <v>4</v>
      </c>
      <c r="C49" s="223" t="s">
        <v>668</v>
      </c>
      <c r="D49" s="224"/>
      <c r="E49" s="224" t="s">
        <v>589</v>
      </c>
      <c r="F49" s="457">
        <v>0</v>
      </c>
      <c r="G49" s="225"/>
      <c r="H49" s="226"/>
      <c r="I49" s="226"/>
      <c r="J49" s="226"/>
      <c r="K49" s="226"/>
      <c r="L49" s="226"/>
      <c r="M49" s="226"/>
      <c r="N49" s="226"/>
      <c r="O49" s="227">
        <f t="shared" si="42"/>
        <v>0</v>
      </c>
      <c r="P49" s="35"/>
      <c r="Q49" s="35"/>
      <c r="R49" s="228"/>
      <c r="S49" s="226"/>
      <c r="T49" s="226"/>
      <c r="U49" s="226"/>
      <c r="V49" s="227">
        <f t="shared" si="36"/>
        <v>0</v>
      </c>
      <c r="W49" s="228"/>
      <c r="X49" s="226"/>
      <c r="Y49" s="226"/>
      <c r="Z49" s="226"/>
      <c r="AA49" s="226"/>
      <c r="AB49" s="229">
        <f t="shared" si="37"/>
        <v>0</v>
      </c>
      <c r="AC49" s="228"/>
      <c r="AD49" s="226"/>
      <c r="AE49" s="226"/>
      <c r="AF49" s="226"/>
      <c r="AG49" s="226"/>
      <c r="AH49" s="229">
        <f t="shared" si="38"/>
        <v>0</v>
      </c>
      <c r="AI49" s="29"/>
      <c r="AJ49" s="230"/>
      <c r="AK49" s="231" t="s">
        <v>590</v>
      </c>
      <c r="AM49" s="125" t="str">
        <f t="shared" si="39"/>
        <v>Please complete all cells in row</v>
      </c>
      <c r="AN49" s="125">
        <f t="shared" si="40"/>
        <v>0</v>
      </c>
      <c r="AO49" s="270"/>
      <c r="BU49" s="271"/>
      <c r="BV49" s="126">
        <v>1</v>
      </c>
      <c r="BW49" s="126">
        <v>1</v>
      </c>
      <c r="BX49" s="126">
        <v>1</v>
      </c>
      <c r="BY49" s="126">
        <v>1</v>
      </c>
      <c r="BZ49" s="126">
        <v>1</v>
      </c>
      <c r="CA49" s="126">
        <v>1</v>
      </c>
      <c r="CB49" s="126">
        <v>1</v>
      </c>
      <c r="CC49" s="109"/>
      <c r="CD49" s="126">
        <v>1</v>
      </c>
      <c r="CE49" s="126">
        <v>1</v>
      </c>
      <c r="CF49" s="126">
        <v>1</v>
      </c>
      <c r="CG49" s="126">
        <v>1</v>
      </c>
      <c r="CH49" s="126">
        <v>1</v>
      </c>
      <c r="CI49" s="109"/>
      <c r="CJ49" s="126">
        <v>1</v>
      </c>
      <c r="CK49" s="126">
        <v>1</v>
      </c>
      <c r="CL49" s="126">
        <v>1</v>
      </c>
      <c r="CM49" s="126">
        <v>1</v>
      </c>
      <c r="CN49" s="126">
        <v>1</v>
      </c>
      <c r="CO49" s="109"/>
      <c r="CP49" s="126">
        <v>1</v>
      </c>
      <c r="CQ49" s="126">
        <v>1</v>
      </c>
      <c r="CR49" s="126">
        <v>1</v>
      </c>
      <c r="CS49" s="126">
        <v>1</v>
      </c>
      <c r="CT49" s="126">
        <v>1</v>
      </c>
      <c r="CU49" s="271"/>
      <c r="CV49" s="270"/>
      <c r="CW49" s="271"/>
      <c r="CX49" s="221"/>
      <c r="CY49" s="221"/>
      <c r="CZ49" s="221"/>
      <c r="DA49" s="221"/>
      <c r="DB49" s="221"/>
      <c r="DC49" s="221"/>
      <c r="DD49" s="126">
        <f t="shared" si="41"/>
        <v>0</v>
      </c>
      <c r="DE49" s="109"/>
      <c r="DF49" s="221"/>
      <c r="DG49" s="221"/>
      <c r="DH49" s="221"/>
      <c r="DI49" s="221"/>
      <c r="DJ49" s="221"/>
      <c r="DK49" s="221"/>
      <c r="DL49" s="221"/>
      <c r="DM49" s="221"/>
      <c r="DN49" s="221"/>
      <c r="DO49" s="221"/>
      <c r="DP49" s="221"/>
      <c r="DQ49" s="221"/>
      <c r="DR49" s="221"/>
      <c r="DS49" s="221"/>
      <c r="DT49" s="221"/>
      <c r="DU49" s="221"/>
      <c r="DV49" s="221"/>
      <c r="DW49" s="271"/>
    </row>
    <row r="50" spans="2:127" ht="14.25" customHeight="1" x14ac:dyDescent="0.35">
      <c r="B50" s="236">
        <v>5</v>
      </c>
      <c r="C50" s="237" t="s">
        <v>695</v>
      </c>
      <c r="D50" s="238"/>
      <c r="E50" s="238" t="s">
        <v>589</v>
      </c>
      <c r="F50" s="681">
        <v>0</v>
      </c>
      <c r="G50" s="239"/>
      <c r="H50" s="226"/>
      <c r="I50" s="226"/>
      <c r="J50" s="226"/>
      <c r="K50" s="226"/>
      <c r="L50" s="226"/>
      <c r="M50" s="226"/>
      <c r="N50" s="226"/>
      <c r="O50" s="227">
        <f t="shared" si="42"/>
        <v>0</v>
      </c>
      <c r="P50" s="35"/>
      <c r="Q50" s="35"/>
      <c r="R50" s="228"/>
      <c r="S50" s="226"/>
      <c r="T50" s="226"/>
      <c r="U50" s="226"/>
      <c r="V50" s="227">
        <f t="shared" si="36"/>
        <v>0</v>
      </c>
      <c r="W50" s="228"/>
      <c r="X50" s="226"/>
      <c r="Y50" s="226"/>
      <c r="Z50" s="226"/>
      <c r="AA50" s="226"/>
      <c r="AB50" s="229">
        <f t="shared" si="37"/>
        <v>0</v>
      </c>
      <c r="AC50" s="228"/>
      <c r="AD50" s="226"/>
      <c r="AE50" s="226"/>
      <c r="AF50" s="226"/>
      <c r="AG50" s="226"/>
      <c r="AH50" s="229">
        <f t="shared" si="38"/>
        <v>0</v>
      </c>
      <c r="AI50" s="29"/>
      <c r="AJ50" s="230"/>
      <c r="AK50" s="231" t="s">
        <v>590</v>
      </c>
      <c r="AM50" s="125" t="str">
        <f t="shared" si="39"/>
        <v>Please complete all cells in row</v>
      </c>
      <c r="AN50" s="125">
        <f t="shared" si="40"/>
        <v>0</v>
      </c>
      <c r="AO50" s="270"/>
      <c r="BU50" s="271"/>
      <c r="BV50" s="126">
        <v>1</v>
      </c>
      <c r="BW50" s="126">
        <v>1</v>
      </c>
      <c r="BX50" s="126">
        <v>1</v>
      </c>
      <c r="BY50" s="126">
        <v>1</v>
      </c>
      <c r="BZ50" s="126">
        <v>1</v>
      </c>
      <c r="CA50" s="126">
        <v>1</v>
      </c>
      <c r="CB50" s="126">
        <v>1</v>
      </c>
      <c r="CC50" s="109"/>
      <c r="CD50" s="126">
        <v>1</v>
      </c>
      <c r="CE50" s="126">
        <v>1</v>
      </c>
      <c r="CF50" s="126">
        <v>1</v>
      </c>
      <c r="CG50" s="126">
        <v>1</v>
      </c>
      <c r="CH50" s="126">
        <v>1</v>
      </c>
      <c r="CI50" s="109"/>
      <c r="CJ50" s="126">
        <v>1</v>
      </c>
      <c r="CK50" s="126">
        <v>1</v>
      </c>
      <c r="CL50" s="126">
        <v>1</v>
      </c>
      <c r="CM50" s="126">
        <v>1</v>
      </c>
      <c r="CN50" s="126">
        <v>1</v>
      </c>
      <c r="CO50" s="109"/>
      <c r="CP50" s="126">
        <v>1</v>
      </c>
      <c r="CQ50" s="126">
        <v>1</v>
      </c>
      <c r="CR50" s="126">
        <v>1</v>
      </c>
      <c r="CS50" s="126">
        <v>1</v>
      </c>
      <c r="CT50" s="126">
        <v>1</v>
      </c>
      <c r="CU50" s="271"/>
      <c r="CV50" s="270"/>
      <c r="CW50" s="271"/>
      <c r="CX50" s="221"/>
      <c r="CY50" s="221"/>
      <c r="CZ50" s="221"/>
      <c r="DA50" s="221"/>
      <c r="DB50" s="221"/>
      <c r="DC50" s="221"/>
      <c r="DD50" s="126">
        <f t="shared" si="41"/>
        <v>0</v>
      </c>
      <c r="DE50" s="109"/>
      <c r="DF50" s="221"/>
      <c r="DG50" s="221"/>
      <c r="DH50" s="221"/>
      <c r="DI50" s="221"/>
      <c r="DJ50" s="221"/>
      <c r="DK50" s="221"/>
      <c r="DL50" s="221"/>
      <c r="DM50" s="221"/>
      <c r="DN50" s="221"/>
      <c r="DO50" s="221"/>
      <c r="DP50" s="221"/>
      <c r="DQ50" s="221"/>
      <c r="DR50" s="221"/>
      <c r="DS50" s="221"/>
      <c r="DT50" s="221"/>
      <c r="DU50" s="221"/>
      <c r="DV50" s="221"/>
      <c r="DW50" s="271"/>
    </row>
    <row r="51" spans="2:127" ht="14.25" customHeight="1" x14ac:dyDescent="0.35">
      <c r="B51" s="222">
        <v>6</v>
      </c>
      <c r="C51" s="223" t="s">
        <v>721</v>
      </c>
      <c r="D51" s="224"/>
      <c r="E51" s="224" t="s">
        <v>589</v>
      </c>
      <c r="F51" s="457">
        <v>0</v>
      </c>
      <c r="G51" s="225"/>
      <c r="H51" s="226"/>
      <c r="I51" s="226"/>
      <c r="J51" s="226"/>
      <c r="K51" s="226"/>
      <c r="L51" s="226"/>
      <c r="M51" s="226"/>
      <c r="N51" s="226"/>
      <c r="O51" s="227">
        <f t="shared" si="42"/>
        <v>0</v>
      </c>
      <c r="P51" s="35"/>
      <c r="Q51" s="35"/>
      <c r="R51" s="228"/>
      <c r="S51" s="226"/>
      <c r="T51" s="226"/>
      <c r="U51" s="226"/>
      <c r="V51" s="227">
        <f t="shared" si="36"/>
        <v>0</v>
      </c>
      <c r="W51" s="228"/>
      <c r="X51" s="226"/>
      <c r="Y51" s="226"/>
      <c r="Z51" s="226"/>
      <c r="AA51" s="226"/>
      <c r="AB51" s="229">
        <f t="shared" si="37"/>
        <v>0</v>
      </c>
      <c r="AC51" s="228"/>
      <c r="AD51" s="226"/>
      <c r="AE51" s="226"/>
      <c r="AF51" s="226"/>
      <c r="AG51" s="226"/>
      <c r="AH51" s="229">
        <f t="shared" si="38"/>
        <v>0</v>
      </c>
      <c r="AI51" s="29"/>
      <c r="AJ51" s="230"/>
      <c r="AK51" s="231" t="s">
        <v>590</v>
      </c>
      <c r="AM51" s="125" t="str">
        <f t="shared" si="39"/>
        <v>Please complete all cells in row</v>
      </c>
      <c r="AN51" s="125">
        <f t="shared" si="40"/>
        <v>0</v>
      </c>
      <c r="AO51" s="270"/>
      <c r="BU51" s="271"/>
      <c r="BV51" s="126">
        <v>1</v>
      </c>
      <c r="BW51" s="126">
        <v>1</v>
      </c>
      <c r="BX51" s="126">
        <v>1</v>
      </c>
      <c r="BY51" s="126">
        <v>1</v>
      </c>
      <c r="BZ51" s="126">
        <v>1</v>
      </c>
      <c r="CA51" s="126">
        <v>1</v>
      </c>
      <c r="CB51" s="126">
        <v>1</v>
      </c>
      <c r="CC51" s="109"/>
      <c r="CD51" s="126">
        <v>1</v>
      </c>
      <c r="CE51" s="126">
        <v>1</v>
      </c>
      <c r="CF51" s="126">
        <v>1</v>
      </c>
      <c r="CG51" s="126">
        <v>1</v>
      </c>
      <c r="CH51" s="126">
        <v>1</v>
      </c>
      <c r="CI51" s="109"/>
      <c r="CJ51" s="126">
        <v>1</v>
      </c>
      <c r="CK51" s="126">
        <v>1</v>
      </c>
      <c r="CL51" s="126">
        <v>1</v>
      </c>
      <c r="CM51" s="126">
        <v>1</v>
      </c>
      <c r="CN51" s="126">
        <v>1</v>
      </c>
      <c r="CO51" s="109"/>
      <c r="CP51" s="126">
        <v>1</v>
      </c>
      <c r="CQ51" s="126">
        <v>1</v>
      </c>
      <c r="CR51" s="126">
        <v>1</v>
      </c>
      <c r="CS51" s="126">
        <v>1</v>
      </c>
      <c r="CT51" s="126">
        <v>1</v>
      </c>
      <c r="CU51" s="271"/>
      <c r="CV51" s="270"/>
      <c r="CW51" s="271"/>
      <c r="CX51" s="221"/>
      <c r="CY51" s="221"/>
      <c r="CZ51" s="221"/>
      <c r="DA51" s="221"/>
      <c r="DB51" s="221"/>
      <c r="DC51" s="221"/>
      <c r="DD51" s="126">
        <f t="shared" si="41"/>
        <v>0</v>
      </c>
      <c r="DE51" s="109"/>
      <c r="DF51" s="221"/>
      <c r="DG51" s="221"/>
      <c r="DH51" s="221"/>
      <c r="DI51" s="221"/>
      <c r="DJ51" s="221"/>
      <c r="DK51" s="221"/>
      <c r="DL51" s="221"/>
      <c r="DM51" s="221"/>
      <c r="DN51" s="221"/>
      <c r="DO51" s="221"/>
      <c r="DP51" s="221"/>
      <c r="DQ51" s="221"/>
      <c r="DR51" s="221"/>
      <c r="DS51" s="221"/>
      <c r="DT51" s="221"/>
      <c r="DU51" s="221"/>
      <c r="DV51" s="221"/>
      <c r="DW51" s="271"/>
    </row>
    <row r="52" spans="2:127" ht="14.25" customHeight="1" thickBot="1" x14ac:dyDescent="0.55000000000000004">
      <c r="B52" s="222">
        <v>7</v>
      </c>
      <c r="C52" s="223" t="s">
        <v>747</v>
      </c>
      <c r="D52" s="224"/>
      <c r="E52" s="224" t="s">
        <v>589</v>
      </c>
      <c r="F52" s="457">
        <v>0</v>
      </c>
      <c r="G52" s="225"/>
      <c r="H52" s="241">
        <f t="shared" ref="H52:N52" si="43">+SUM(H46:H51)</f>
        <v>0</v>
      </c>
      <c r="I52" s="242">
        <f t="shared" si="43"/>
        <v>0</v>
      </c>
      <c r="J52" s="242">
        <f t="shared" si="43"/>
        <v>0</v>
      </c>
      <c r="K52" s="242">
        <f t="shared" si="43"/>
        <v>0</v>
      </c>
      <c r="L52" s="242">
        <f t="shared" si="43"/>
        <v>0</v>
      </c>
      <c r="M52" s="242">
        <f t="shared" si="43"/>
        <v>0</v>
      </c>
      <c r="N52" s="242">
        <f t="shared" si="43"/>
        <v>0</v>
      </c>
      <c r="O52" s="227">
        <f t="shared" si="42"/>
        <v>0</v>
      </c>
      <c r="P52" s="35"/>
      <c r="Q52" s="35"/>
      <c r="R52" s="241">
        <f t="shared" ref="R52:AH52" si="44">+SUM(R46:R51)</f>
        <v>0</v>
      </c>
      <c r="S52" s="242">
        <f t="shared" si="44"/>
        <v>0</v>
      </c>
      <c r="T52" s="242">
        <f t="shared" si="44"/>
        <v>0</v>
      </c>
      <c r="U52" s="242">
        <f t="shared" si="44"/>
        <v>0</v>
      </c>
      <c r="V52" s="243">
        <f t="shared" si="44"/>
        <v>0</v>
      </c>
      <c r="W52" s="244">
        <f t="shared" si="44"/>
        <v>0</v>
      </c>
      <c r="X52" s="245">
        <f t="shared" si="44"/>
        <v>0</v>
      </c>
      <c r="Y52" s="245">
        <f t="shared" si="44"/>
        <v>0</v>
      </c>
      <c r="Z52" s="245">
        <f t="shared" si="44"/>
        <v>0</v>
      </c>
      <c r="AA52" s="245">
        <f t="shared" si="44"/>
        <v>0</v>
      </c>
      <c r="AB52" s="246">
        <f t="shared" si="44"/>
        <v>0</v>
      </c>
      <c r="AC52" s="244">
        <f t="shared" si="44"/>
        <v>0</v>
      </c>
      <c r="AD52" s="245">
        <f t="shared" si="44"/>
        <v>0</v>
      </c>
      <c r="AE52" s="245">
        <f t="shared" si="44"/>
        <v>0</v>
      </c>
      <c r="AF52" s="245">
        <f t="shared" si="44"/>
        <v>0</v>
      </c>
      <c r="AG52" s="245">
        <f t="shared" si="44"/>
        <v>0</v>
      </c>
      <c r="AH52" s="246">
        <f t="shared" si="44"/>
        <v>0</v>
      </c>
      <c r="AI52" s="29"/>
      <c r="AJ52" s="247" t="s">
        <v>748</v>
      </c>
      <c r="AK52" s="248" t="s">
        <v>590</v>
      </c>
      <c r="AM52" s="125"/>
      <c r="AN52" s="125">
        <f t="shared" si="40"/>
        <v>0</v>
      </c>
      <c r="AO52" s="270"/>
      <c r="BU52" s="271"/>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271"/>
      <c r="CV52" s="270"/>
      <c r="CW52" s="271"/>
      <c r="CX52" s="221"/>
      <c r="CY52" s="221"/>
      <c r="CZ52" s="221"/>
      <c r="DA52" s="221"/>
      <c r="DB52" s="221"/>
      <c r="DC52" s="221"/>
      <c r="DD52" s="126">
        <f t="shared" si="41"/>
        <v>0</v>
      </c>
      <c r="DE52" s="109"/>
      <c r="DF52" s="221"/>
      <c r="DG52" s="221"/>
      <c r="DH52" s="221"/>
      <c r="DI52" s="221"/>
      <c r="DJ52" s="221"/>
      <c r="DK52" s="221"/>
      <c r="DL52" s="221"/>
      <c r="DM52" s="221"/>
      <c r="DN52" s="221"/>
      <c r="DO52" s="221"/>
      <c r="DP52" s="221"/>
      <c r="DQ52" s="221"/>
      <c r="DR52" s="221"/>
      <c r="DS52" s="221"/>
      <c r="DT52" s="221"/>
      <c r="DU52" s="221"/>
      <c r="DV52" s="221"/>
      <c r="DW52" s="271"/>
    </row>
    <row r="53" spans="2:127" ht="14.25" customHeight="1" thickBot="1" x14ac:dyDescent="0.55000000000000004">
      <c r="B53" s="252">
        <v>8</v>
      </c>
      <c r="C53" s="253" t="s">
        <v>774</v>
      </c>
      <c r="D53" s="254"/>
      <c r="E53" s="254" t="s">
        <v>589</v>
      </c>
      <c r="F53" s="465">
        <v>0</v>
      </c>
      <c r="G53" s="255"/>
      <c r="H53" s="35"/>
      <c r="I53" s="35"/>
      <c r="J53" s="35"/>
      <c r="K53" s="35"/>
      <c r="L53" s="35"/>
      <c r="M53" s="35"/>
      <c r="N53" s="35"/>
      <c r="O53" s="256"/>
      <c r="P53" s="35"/>
      <c r="Q53" s="35"/>
      <c r="R53" s="35"/>
      <c r="S53" s="35"/>
      <c r="T53" s="35"/>
      <c r="U53" s="35"/>
      <c r="V53" s="35"/>
      <c r="W53" s="34"/>
      <c r="X53" s="34"/>
      <c r="Y53" s="34"/>
      <c r="Z53" s="34"/>
      <c r="AA53" s="34"/>
      <c r="AB53" s="34"/>
      <c r="AC53" s="34"/>
      <c r="AD53" s="34"/>
      <c r="AE53" s="34"/>
      <c r="AF53" s="34"/>
      <c r="AG53" s="34"/>
      <c r="AH53" s="34"/>
      <c r="AI53" s="1"/>
      <c r="AJ53" s="267"/>
      <c r="AK53" s="257" t="s">
        <v>775</v>
      </c>
      <c r="AM53" s="125"/>
      <c r="AN53" s="125">
        <f xml:space="preserve"> IF( DD53 = 0, 0, AK53)</f>
        <v>0</v>
      </c>
      <c r="AO53" s="270"/>
      <c r="BU53" s="271"/>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271"/>
      <c r="CV53" s="270"/>
      <c r="CW53" s="271"/>
      <c r="CX53" s="221"/>
      <c r="CY53" s="221"/>
      <c r="CZ53" s="221"/>
      <c r="DA53" s="221"/>
      <c r="DB53" s="221"/>
      <c r="DC53" s="221"/>
      <c r="DD53" s="126">
        <f>IF(O53&gt;0.23*O52,1,0)</f>
        <v>0</v>
      </c>
      <c r="DE53" s="109"/>
      <c r="DF53" s="221"/>
      <c r="DG53" s="221"/>
      <c r="DH53" s="221"/>
      <c r="DI53" s="221"/>
      <c r="DJ53" s="221"/>
      <c r="DK53" s="221"/>
      <c r="DL53" s="221"/>
      <c r="DM53" s="221"/>
      <c r="DN53" s="221"/>
      <c r="DO53" s="221"/>
      <c r="DP53" s="221"/>
      <c r="DQ53" s="221"/>
      <c r="DR53" s="221"/>
      <c r="DS53" s="221"/>
      <c r="DT53" s="221"/>
      <c r="DU53" s="221"/>
      <c r="DV53" s="221"/>
      <c r="DW53" s="271"/>
    </row>
    <row r="54" spans="2:127" ht="14.25" customHeight="1" thickBot="1" x14ac:dyDescent="0.4">
      <c r="B54" s="1"/>
      <c r="C54" s="36"/>
      <c r="D54" s="200"/>
      <c r="E54" s="201"/>
      <c r="F54" s="201"/>
      <c r="G54" s="201"/>
      <c r="H54" s="202"/>
      <c r="I54" s="200"/>
      <c r="J54" s="200"/>
      <c r="K54" s="200"/>
      <c r="L54" s="200"/>
      <c r="M54" s="200"/>
      <c r="N54" s="200"/>
      <c r="O54" s="202"/>
      <c r="P54" s="30"/>
      <c r="Q54" s="30"/>
      <c r="R54" s="200"/>
      <c r="S54" s="200"/>
      <c r="T54" s="200"/>
      <c r="U54" s="200"/>
      <c r="V54" s="200"/>
      <c r="W54" s="200"/>
      <c r="X54" s="200"/>
      <c r="Y54" s="200"/>
      <c r="Z54" s="200"/>
      <c r="AA54" s="200"/>
      <c r="AB54" s="200"/>
      <c r="AC54" s="200"/>
      <c r="AD54" s="200"/>
      <c r="AE54" s="200"/>
      <c r="AF54" s="200"/>
      <c r="AG54" s="200"/>
      <c r="AH54" s="200"/>
      <c r="AI54" s="30"/>
      <c r="AJ54" s="260"/>
      <c r="AK54" s="260"/>
      <c r="AM54" s="125"/>
      <c r="AN54" s="206"/>
      <c r="AO54" s="272"/>
      <c r="BU54" s="273"/>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273"/>
      <c r="CV54" s="272"/>
      <c r="CW54" s="273"/>
      <c r="CX54" s="221"/>
      <c r="CY54" s="221"/>
      <c r="CZ54" s="221"/>
      <c r="DA54" s="221"/>
      <c r="DB54" s="221"/>
      <c r="DC54" s="221"/>
      <c r="DD54" s="221"/>
      <c r="DE54" s="109"/>
      <c r="DF54" s="221"/>
      <c r="DG54" s="221"/>
      <c r="DH54" s="221"/>
      <c r="DI54" s="221"/>
      <c r="DJ54" s="221"/>
      <c r="DK54" s="221"/>
      <c r="DL54" s="221"/>
      <c r="DM54" s="221"/>
      <c r="DN54" s="221"/>
      <c r="DO54" s="221"/>
      <c r="DP54" s="221"/>
      <c r="DQ54" s="221"/>
      <c r="DR54" s="221"/>
      <c r="DS54" s="221"/>
      <c r="DT54" s="221"/>
      <c r="DU54" s="221"/>
      <c r="DV54" s="221"/>
      <c r="DW54" s="273"/>
    </row>
    <row r="55" spans="2:127" ht="14.25" customHeight="1" thickBot="1" x14ac:dyDescent="0.55000000000000004">
      <c r="B55" s="103" t="s">
        <v>961</v>
      </c>
      <c r="C55" s="205" t="s">
        <v>1066</v>
      </c>
      <c r="D55" s="14"/>
      <c r="E55" s="22"/>
      <c r="F55" s="22"/>
      <c r="G55" s="14"/>
      <c r="H55" s="14"/>
      <c r="I55" s="14"/>
      <c r="J55" s="14"/>
      <c r="K55" s="14"/>
      <c r="L55" s="14"/>
      <c r="M55" s="14"/>
      <c r="N55" s="14"/>
      <c r="O55" s="14"/>
      <c r="P55" s="14"/>
      <c r="Q55" s="14"/>
      <c r="R55" s="1"/>
      <c r="S55" s="1"/>
      <c r="T55" s="1"/>
      <c r="U55" s="1"/>
      <c r="V55" s="1"/>
      <c r="W55" s="27"/>
      <c r="X55" s="27"/>
      <c r="Y55" s="27"/>
      <c r="Z55" s="27"/>
      <c r="AA55" s="27"/>
      <c r="AB55" s="27"/>
      <c r="AC55" s="27"/>
      <c r="AD55" s="27"/>
      <c r="AE55" s="27"/>
      <c r="AF55" s="27"/>
      <c r="AG55" s="27"/>
      <c r="AH55" s="27"/>
      <c r="AI55" s="29"/>
      <c r="AJ55" s="261"/>
      <c r="AK55" s="261"/>
      <c r="AM55" s="125"/>
      <c r="AN55" s="206"/>
      <c r="AO55" s="272"/>
      <c r="BU55" s="273"/>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273"/>
      <c r="CV55" s="272"/>
      <c r="CW55" s="273"/>
      <c r="CX55" s="221"/>
      <c r="CY55" s="221"/>
      <c r="CZ55" s="221"/>
      <c r="DA55" s="221"/>
      <c r="DB55" s="221"/>
      <c r="DC55" s="221"/>
      <c r="DD55" s="221"/>
      <c r="DE55" s="109"/>
      <c r="DF55" s="221"/>
      <c r="DG55" s="221"/>
      <c r="DH55" s="221"/>
      <c r="DI55" s="221"/>
      <c r="DJ55" s="221"/>
      <c r="DK55" s="221"/>
      <c r="DL55" s="221"/>
      <c r="DM55" s="221"/>
      <c r="DN55" s="221"/>
      <c r="DO55" s="221"/>
      <c r="DP55" s="221"/>
      <c r="DQ55" s="221"/>
      <c r="DR55" s="221"/>
      <c r="DS55" s="221"/>
      <c r="DT55" s="221"/>
      <c r="DU55" s="221"/>
      <c r="DV55" s="221"/>
      <c r="DW55" s="273"/>
    </row>
    <row r="56" spans="2:127" ht="14.25" customHeight="1" x14ac:dyDescent="0.35">
      <c r="B56" s="207">
        <v>9</v>
      </c>
      <c r="C56" s="208" t="s">
        <v>778</v>
      </c>
      <c r="D56" s="209"/>
      <c r="E56" s="209" t="s">
        <v>123</v>
      </c>
      <c r="F56" s="462">
        <v>0</v>
      </c>
      <c r="G56" s="210"/>
      <c r="H56" s="211"/>
      <c r="I56" s="212"/>
      <c r="J56" s="212"/>
      <c r="K56" s="212"/>
      <c r="L56" s="212"/>
      <c r="M56" s="212"/>
      <c r="N56" s="212"/>
      <c r="O56" s="213">
        <f t="shared" ref="O56:O62" si="45">SUM(H56:N56)</f>
        <v>0</v>
      </c>
      <c r="P56" s="35"/>
      <c r="Q56" s="35"/>
      <c r="R56" s="211"/>
      <c r="S56" s="212"/>
      <c r="T56" s="212"/>
      <c r="U56" s="212"/>
      <c r="V56" s="213">
        <f t="shared" ref="V56:V61" si="46">+SUM(R56:U56)</f>
        <v>0</v>
      </c>
      <c r="W56" s="211"/>
      <c r="X56" s="212"/>
      <c r="Y56" s="212"/>
      <c r="Z56" s="212"/>
      <c r="AA56" s="212"/>
      <c r="AB56" s="214">
        <f t="shared" ref="AB56:AB61" si="47">+SUM(W56:AA56)</f>
        <v>0</v>
      </c>
      <c r="AC56" s="211"/>
      <c r="AD56" s="212"/>
      <c r="AE56" s="212"/>
      <c r="AF56" s="212"/>
      <c r="AG56" s="212"/>
      <c r="AH56" s="214">
        <f t="shared" ref="AH56:AH61" si="48">+SUM(AC56:AG56)</f>
        <v>0</v>
      </c>
      <c r="AI56" s="29"/>
      <c r="AJ56" s="215"/>
      <c r="AK56" s="216" t="s">
        <v>590</v>
      </c>
      <c r="AM56" s="125" t="str">
        <f t="shared" ref="AM56:AM61" si="49" xml:space="preserve"> IF( SUM( BV56:CT56 ) = 0, 0, $BV$5 )</f>
        <v>Please complete all cells in row</v>
      </c>
      <c r="AN56" s="125">
        <f t="shared" ref="AN56:AN62" si="50" xml:space="preserve"> IF( DD56 = 0, 0, AK56)</f>
        <v>0</v>
      </c>
      <c r="AO56" s="272"/>
      <c r="BU56" s="273"/>
      <c r="BV56" s="126">
        <v>1</v>
      </c>
      <c r="BW56" s="126">
        <v>1</v>
      </c>
      <c r="BX56" s="126">
        <v>1</v>
      </c>
      <c r="BY56" s="126">
        <v>1</v>
      </c>
      <c r="BZ56" s="126">
        <v>1</v>
      </c>
      <c r="CA56" s="126">
        <v>1</v>
      </c>
      <c r="CB56" s="126">
        <v>1</v>
      </c>
      <c r="CC56" s="109"/>
      <c r="CD56" s="126">
        <v>1</v>
      </c>
      <c r="CE56" s="126">
        <v>1</v>
      </c>
      <c r="CF56" s="126">
        <v>1</v>
      </c>
      <c r="CG56" s="126">
        <v>1</v>
      </c>
      <c r="CH56" s="126">
        <v>1</v>
      </c>
      <c r="CI56" s="109"/>
      <c r="CJ56" s="126">
        <v>1</v>
      </c>
      <c r="CK56" s="126">
        <v>1</v>
      </c>
      <c r="CL56" s="126">
        <v>1</v>
      </c>
      <c r="CM56" s="126">
        <v>1</v>
      </c>
      <c r="CN56" s="126">
        <v>1</v>
      </c>
      <c r="CO56" s="109"/>
      <c r="CP56" s="126">
        <v>1</v>
      </c>
      <c r="CQ56" s="126">
        <v>1</v>
      </c>
      <c r="CR56" s="126">
        <v>1</v>
      </c>
      <c r="CS56" s="126">
        <v>1</v>
      </c>
      <c r="CT56" s="126">
        <v>1</v>
      </c>
      <c r="CU56" s="273"/>
      <c r="CV56" s="272"/>
      <c r="CW56" s="273"/>
      <c r="CX56" s="221"/>
      <c r="CY56" s="221"/>
      <c r="CZ56" s="221"/>
      <c r="DA56" s="221"/>
      <c r="DB56" s="221"/>
      <c r="DC56" s="221"/>
      <c r="DD56" s="126">
        <f t="shared" ref="DD56:DD62" si="51">IF(AND(O56=AH56,AB56=AH56,V56=AH56),0,1)</f>
        <v>0</v>
      </c>
      <c r="DE56" s="109"/>
      <c r="DF56" s="221"/>
      <c r="DG56" s="221"/>
      <c r="DH56" s="221"/>
      <c r="DI56" s="221"/>
      <c r="DJ56" s="221"/>
      <c r="DK56" s="221"/>
      <c r="DL56" s="221"/>
      <c r="DM56" s="221"/>
      <c r="DN56" s="221"/>
      <c r="DO56" s="221"/>
      <c r="DP56" s="221"/>
      <c r="DQ56" s="221"/>
      <c r="DR56" s="221"/>
      <c r="DS56" s="221"/>
      <c r="DT56" s="221"/>
      <c r="DU56" s="221"/>
      <c r="DV56" s="221"/>
      <c r="DW56" s="273"/>
    </row>
    <row r="57" spans="2:127" ht="14.25" customHeight="1" x14ac:dyDescent="0.35">
      <c r="B57" s="222">
        <v>10</v>
      </c>
      <c r="C57" s="223" t="s">
        <v>804</v>
      </c>
      <c r="D57" s="224"/>
      <c r="E57" s="224" t="s">
        <v>123</v>
      </c>
      <c r="F57" s="457">
        <v>0</v>
      </c>
      <c r="G57" s="225"/>
      <c r="H57" s="226"/>
      <c r="I57" s="226"/>
      <c r="J57" s="226"/>
      <c r="K57" s="226"/>
      <c r="L57" s="226"/>
      <c r="M57" s="226"/>
      <c r="N57" s="226"/>
      <c r="O57" s="227">
        <f t="shared" si="45"/>
        <v>0</v>
      </c>
      <c r="P57" s="35"/>
      <c r="Q57" s="35"/>
      <c r="R57" s="228"/>
      <c r="S57" s="226"/>
      <c r="T57" s="226"/>
      <c r="U57" s="226"/>
      <c r="V57" s="227">
        <f t="shared" si="46"/>
        <v>0</v>
      </c>
      <c r="W57" s="228"/>
      <c r="X57" s="226"/>
      <c r="Y57" s="226"/>
      <c r="Z57" s="226"/>
      <c r="AA57" s="226"/>
      <c r="AB57" s="229">
        <f t="shared" si="47"/>
        <v>0</v>
      </c>
      <c r="AC57" s="228"/>
      <c r="AD57" s="226"/>
      <c r="AE57" s="226"/>
      <c r="AF57" s="226"/>
      <c r="AG57" s="226"/>
      <c r="AH57" s="229">
        <f t="shared" si="48"/>
        <v>0</v>
      </c>
      <c r="AI57" s="29"/>
      <c r="AJ57" s="230"/>
      <c r="AK57" s="231" t="s">
        <v>590</v>
      </c>
      <c r="AM57" s="125" t="str">
        <f t="shared" si="49"/>
        <v>Please complete all cells in row</v>
      </c>
      <c r="AN57" s="125">
        <f t="shared" si="50"/>
        <v>0</v>
      </c>
      <c r="AO57" s="272"/>
      <c r="BU57" s="273"/>
      <c r="BV57" s="126">
        <v>1</v>
      </c>
      <c r="BW57" s="126">
        <v>1</v>
      </c>
      <c r="BX57" s="126">
        <v>1</v>
      </c>
      <c r="BY57" s="126">
        <v>1</v>
      </c>
      <c r="BZ57" s="126">
        <v>1</v>
      </c>
      <c r="CA57" s="126">
        <v>1</v>
      </c>
      <c r="CB57" s="126">
        <v>1</v>
      </c>
      <c r="CC57" s="109"/>
      <c r="CD57" s="126">
        <v>1</v>
      </c>
      <c r="CE57" s="126">
        <v>1</v>
      </c>
      <c r="CF57" s="126">
        <v>1</v>
      </c>
      <c r="CG57" s="126">
        <v>1</v>
      </c>
      <c r="CH57" s="126">
        <v>1</v>
      </c>
      <c r="CI57" s="109"/>
      <c r="CJ57" s="126">
        <v>1</v>
      </c>
      <c r="CK57" s="126">
        <v>1</v>
      </c>
      <c r="CL57" s="126">
        <v>1</v>
      </c>
      <c r="CM57" s="126">
        <v>1</v>
      </c>
      <c r="CN57" s="126">
        <v>1</v>
      </c>
      <c r="CO57" s="109"/>
      <c r="CP57" s="126">
        <v>1</v>
      </c>
      <c r="CQ57" s="126">
        <v>1</v>
      </c>
      <c r="CR57" s="126">
        <v>1</v>
      </c>
      <c r="CS57" s="126">
        <v>1</v>
      </c>
      <c r="CT57" s="126">
        <v>1</v>
      </c>
      <c r="CU57" s="273"/>
      <c r="CV57" s="272"/>
      <c r="CW57" s="273"/>
      <c r="CX57" s="221"/>
      <c r="CY57" s="221"/>
      <c r="CZ57" s="221"/>
      <c r="DA57" s="221"/>
      <c r="DB57" s="221"/>
      <c r="DC57" s="221"/>
      <c r="DD57" s="126">
        <f t="shared" si="51"/>
        <v>0</v>
      </c>
      <c r="DE57" s="109"/>
      <c r="DF57" s="221"/>
      <c r="DG57" s="221"/>
      <c r="DH57" s="221"/>
      <c r="DI57" s="221"/>
      <c r="DJ57" s="221"/>
      <c r="DK57" s="221"/>
      <c r="DL57" s="221"/>
      <c r="DM57" s="221"/>
      <c r="DN57" s="221"/>
      <c r="DO57" s="221"/>
      <c r="DP57" s="221"/>
      <c r="DQ57" s="221"/>
      <c r="DR57" s="221"/>
      <c r="DS57" s="221"/>
      <c r="DT57" s="221"/>
      <c r="DU57" s="221"/>
      <c r="DV57" s="221"/>
      <c r="DW57" s="273"/>
    </row>
    <row r="58" spans="2:127" ht="14.25" customHeight="1" x14ac:dyDescent="0.35">
      <c r="B58" s="222">
        <v>11</v>
      </c>
      <c r="C58" s="223" t="s">
        <v>830</v>
      </c>
      <c r="D58" s="224"/>
      <c r="E58" s="224" t="s">
        <v>123</v>
      </c>
      <c r="F58" s="457">
        <v>0</v>
      </c>
      <c r="G58" s="225"/>
      <c r="H58" s="226"/>
      <c r="I58" s="226"/>
      <c r="J58" s="226"/>
      <c r="K58" s="226"/>
      <c r="L58" s="226"/>
      <c r="M58" s="226"/>
      <c r="N58" s="226"/>
      <c r="O58" s="227">
        <f t="shared" si="45"/>
        <v>0</v>
      </c>
      <c r="P58" s="35"/>
      <c r="Q58" s="35"/>
      <c r="R58" s="228"/>
      <c r="S58" s="226"/>
      <c r="T58" s="226"/>
      <c r="U58" s="226"/>
      <c r="V58" s="227">
        <f t="shared" si="46"/>
        <v>0</v>
      </c>
      <c r="W58" s="228"/>
      <c r="X58" s="226"/>
      <c r="Y58" s="226"/>
      <c r="Z58" s="226"/>
      <c r="AA58" s="226"/>
      <c r="AB58" s="229">
        <f t="shared" si="47"/>
        <v>0</v>
      </c>
      <c r="AC58" s="228"/>
      <c r="AD58" s="226"/>
      <c r="AE58" s="226"/>
      <c r="AF58" s="226"/>
      <c r="AG58" s="226"/>
      <c r="AH58" s="229">
        <f t="shared" si="48"/>
        <v>0</v>
      </c>
      <c r="AI58" s="29"/>
      <c r="AJ58" s="230"/>
      <c r="AK58" s="231" t="s">
        <v>590</v>
      </c>
      <c r="AM58" s="125" t="str">
        <f t="shared" si="49"/>
        <v>Please complete all cells in row</v>
      </c>
      <c r="AN58" s="125">
        <f t="shared" si="50"/>
        <v>0</v>
      </c>
      <c r="AO58" s="272"/>
      <c r="BU58" s="273"/>
      <c r="BV58" s="126">
        <v>1</v>
      </c>
      <c r="BW58" s="126">
        <v>1</v>
      </c>
      <c r="BX58" s="126">
        <v>1</v>
      </c>
      <c r="BY58" s="126">
        <v>1</v>
      </c>
      <c r="BZ58" s="126">
        <v>1</v>
      </c>
      <c r="CA58" s="126">
        <v>1</v>
      </c>
      <c r="CB58" s="126">
        <v>1</v>
      </c>
      <c r="CC58" s="109"/>
      <c r="CD58" s="126">
        <v>1</v>
      </c>
      <c r="CE58" s="126">
        <v>1</v>
      </c>
      <c r="CF58" s="126">
        <v>1</v>
      </c>
      <c r="CG58" s="126">
        <v>1</v>
      </c>
      <c r="CH58" s="126">
        <v>1</v>
      </c>
      <c r="CI58" s="109"/>
      <c r="CJ58" s="126">
        <v>1</v>
      </c>
      <c r="CK58" s="126">
        <v>1</v>
      </c>
      <c r="CL58" s="126">
        <v>1</v>
      </c>
      <c r="CM58" s="126">
        <v>1</v>
      </c>
      <c r="CN58" s="126">
        <v>1</v>
      </c>
      <c r="CO58" s="109"/>
      <c r="CP58" s="126">
        <v>1</v>
      </c>
      <c r="CQ58" s="126">
        <v>1</v>
      </c>
      <c r="CR58" s="126">
        <v>1</v>
      </c>
      <c r="CS58" s="126">
        <v>1</v>
      </c>
      <c r="CT58" s="126">
        <v>1</v>
      </c>
      <c r="CU58" s="273"/>
      <c r="CV58" s="272"/>
      <c r="CW58" s="273"/>
      <c r="CX58" s="221"/>
      <c r="CY58" s="221"/>
      <c r="CZ58" s="221"/>
      <c r="DA58" s="221"/>
      <c r="DB58" s="221"/>
      <c r="DC58" s="221"/>
      <c r="DD58" s="126">
        <f t="shared" si="51"/>
        <v>0</v>
      </c>
      <c r="DE58" s="109"/>
      <c r="DF58" s="221"/>
      <c r="DG58" s="221"/>
      <c r="DH58" s="221"/>
      <c r="DI58" s="221"/>
      <c r="DJ58" s="221"/>
      <c r="DK58" s="221"/>
      <c r="DL58" s="221"/>
      <c r="DM58" s="221"/>
      <c r="DN58" s="221"/>
      <c r="DO58" s="221"/>
      <c r="DP58" s="221"/>
      <c r="DQ58" s="221"/>
      <c r="DR58" s="221"/>
      <c r="DS58" s="221"/>
      <c r="DT58" s="221"/>
      <c r="DU58" s="221"/>
      <c r="DV58" s="221"/>
      <c r="DW58" s="273"/>
    </row>
    <row r="59" spans="2:127" ht="14.25" customHeight="1" x14ac:dyDescent="0.35">
      <c r="B59" s="222">
        <v>12</v>
      </c>
      <c r="C59" s="223" t="s">
        <v>856</v>
      </c>
      <c r="D59" s="224"/>
      <c r="E59" s="224" t="s">
        <v>123</v>
      </c>
      <c r="F59" s="457">
        <v>0</v>
      </c>
      <c r="G59" s="225"/>
      <c r="H59" s="226"/>
      <c r="I59" s="226"/>
      <c r="J59" s="226"/>
      <c r="K59" s="226"/>
      <c r="L59" s="226"/>
      <c r="M59" s="226"/>
      <c r="N59" s="226"/>
      <c r="O59" s="227">
        <f t="shared" si="45"/>
        <v>0</v>
      </c>
      <c r="P59" s="35"/>
      <c r="Q59" s="35"/>
      <c r="R59" s="228"/>
      <c r="S59" s="226"/>
      <c r="T59" s="226"/>
      <c r="U59" s="226"/>
      <c r="V59" s="227">
        <f t="shared" si="46"/>
        <v>0</v>
      </c>
      <c r="W59" s="228"/>
      <c r="X59" s="226"/>
      <c r="Y59" s="226"/>
      <c r="Z59" s="226"/>
      <c r="AA59" s="226"/>
      <c r="AB59" s="229">
        <f t="shared" si="47"/>
        <v>0</v>
      </c>
      <c r="AC59" s="228"/>
      <c r="AD59" s="226"/>
      <c r="AE59" s="226"/>
      <c r="AF59" s="226"/>
      <c r="AG59" s="226"/>
      <c r="AH59" s="229">
        <f t="shared" si="48"/>
        <v>0</v>
      </c>
      <c r="AI59" s="29"/>
      <c r="AJ59" s="230"/>
      <c r="AK59" s="231" t="s">
        <v>590</v>
      </c>
      <c r="AM59" s="125" t="str">
        <f t="shared" si="49"/>
        <v>Please complete all cells in row</v>
      </c>
      <c r="AN59" s="125">
        <f t="shared" si="50"/>
        <v>0</v>
      </c>
      <c r="AO59" s="272"/>
      <c r="BU59" s="273"/>
      <c r="BV59" s="126">
        <v>1</v>
      </c>
      <c r="BW59" s="126">
        <v>1</v>
      </c>
      <c r="BX59" s="126">
        <v>1</v>
      </c>
      <c r="BY59" s="126">
        <v>1</v>
      </c>
      <c r="BZ59" s="126">
        <v>1</v>
      </c>
      <c r="CA59" s="126">
        <v>1</v>
      </c>
      <c r="CB59" s="126">
        <v>1</v>
      </c>
      <c r="CC59" s="109"/>
      <c r="CD59" s="126">
        <v>1</v>
      </c>
      <c r="CE59" s="126">
        <v>1</v>
      </c>
      <c r="CF59" s="126">
        <v>1</v>
      </c>
      <c r="CG59" s="126">
        <v>1</v>
      </c>
      <c r="CH59" s="126">
        <v>1</v>
      </c>
      <c r="CI59" s="109"/>
      <c r="CJ59" s="126">
        <v>1</v>
      </c>
      <c r="CK59" s="126">
        <v>1</v>
      </c>
      <c r="CL59" s="126">
        <v>1</v>
      </c>
      <c r="CM59" s="126">
        <v>1</v>
      </c>
      <c r="CN59" s="126">
        <v>1</v>
      </c>
      <c r="CO59" s="109"/>
      <c r="CP59" s="126">
        <v>1</v>
      </c>
      <c r="CQ59" s="126">
        <v>1</v>
      </c>
      <c r="CR59" s="126">
        <v>1</v>
      </c>
      <c r="CS59" s="126">
        <v>1</v>
      </c>
      <c r="CT59" s="126">
        <v>1</v>
      </c>
      <c r="CU59" s="273"/>
      <c r="CV59" s="272"/>
      <c r="CW59" s="273"/>
      <c r="CX59" s="221"/>
      <c r="CY59" s="221"/>
      <c r="CZ59" s="221"/>
      <c r="DA59" s="221"/>
      <c r="DB59" s="221"/>
      <c r="DC59" s="221"/>
      <c r="DD59" s="126">
        <f t="shared" si="51"/>
        <v>0</v>
      </c>
      <c r="DE59" s="109"/>
      <c r="DF59" s="221"/>
      <c r="DG59" s="221"/>
      <c r="DH59" s="221"/>
      <c r="DI59" s="221"/>
      <c r="DJ59" s="221"/>
      <c r="DK59" s="221"/>
      <c r="DL59" s="221"/>
      <c r="DM59" s="221"/>
      <c r="DN59" s="221"/>
      <c r="DO59" s="221"/>
      <c r="DP59" s="221"/>
      <c r="DQ59" s="221"/>
      <c r="DR59" s="221"/>
      <c r="DS59" s="221"/>
      <c r="DT59" s="221"/>
      <c r="DU59" s="221"/>
      <c r="DV59" s="221"/>
      <c r="DW59" s="273"/>
    </row>
    <row r="60" spans="2:127" ht="14.25" customHeight="1" x14ac:dyDescent="0.35">
      <c r="B60" s="236">
        <v>13</v>
      </c>
      <c r="C60" s="237" t="s">
        <v>882</v>
      </c>
      <c r="D60" s="238"/>
      <c r="E60" s="238" t="s">
        <v>123</v>
      </c>
      <c r="F60" s="681">
        <v>0</v>
      </c>
      <c r="G60" s="239"/>
      <c r="H60" s="226"/>
      <c r="I60" s="226"/>
      <c r="J60" s="226"/>
      <c r="K60" s="226"/>
      <c r="L60" s="226"/>
      <c r="M60" s="226"/>
      <c r="N60" s="226"/>
      <c r="O60" s="227">
        <f t="shared" si="45"/>
        <v>0</v>
      </c>
      <c r="P60" s="35"/>
      <c r="Q60" s="35"/>
      <c r="R60" s="228"/>
      <c r="S60" s="226"/>
      <c r="T60" s="226"/>
      <c r="U60" s="226"/>
      <c r="V60" s="227">
        <f t="shared" si="46"/>
        <v>0</v>
      </c>
      <c r="W60" s="228"/>
      <c r="X60" s="226"/>
      <c r="Y60" s="226"/>
      <c r="Z60" s="226"/>
      <c r="AA60" s="226"/>
      <c r="AB60" s="229">
        <f t="shared" si="47"/>
        <v>0</v>
      </c>
      <c r="AC60" s="228"/>
      <c r="AD60" s="226"/>
      <c r="AE60" s="226"/>
      <c r="AF60" s="226"/>
      <c r="AG60" s="226"/>
      <c r="AH60" s="229">
        <f t="shared" si="48"/>
        <v>0</v>
      </c>
      <c r="AI60" s="29"/>
      <c r="AJ60" s="230"/>
      <c r="AK60" s="231" t="s">
        <v>590</v>
      </c>
      <c r="AM60" s="125" t="str">
        <f t="shared" si="49"/>
        <v>Please complete all cells in row</v>
      </c>
      <c r="AN60" s="125">
        <f t="shared" si="50"/>
        <v>0</v>
      </c>
      <c r="AO60" s="272"/>
      <c r="BU60" s="273"/>
      <c r="BV60" s="126">
        <v>1</v>
      </c>
      <c r="BW60" s="126">
        <v>1</v>
      </c>
      <c r="BX60" s="126">
        <v>1</v>
      </c>
      <c r="BY60" s="126">
        <v>1</v>
      </c>
      <c r="BZ60" s="126">
        <v>1</v>
      </c>
      <c r="CA60" s="126">
        <v>1</v>
      </c>
      <c r="CB60" s="126">
        <v>1</v>
      </c>
      <c r="CC60" s="109"/>
      <c r="CD60" s="126">
        <v>1</v>
      </c>
      <c r="CE60" s="126">
        <v>1</v>
      </c>
      <c r="CF60" s="126">
        <v>1</v>
      </c>
      <c r="CG60" s="126">
        <v>1</v>
      </c>
      <c r="CH60" s="126">
        <v>1</v>
      </c>
      <c r="CI60" s="109"/>
      <c r="CJ60" s="126">
        <v>1</v>
      </c>
      <c r="CK60" s="126">
        <v>1</v>
      </c>
      <c r="CL60" s="126">
        <v>1</v>
      </c>
      <c r="CM60" s="126">
        <v>1</v>
      </c>
      <c r="CN60" s="126">
        <v>1</v>
      </c>
      <c r="CO60" s="109"/>
      <c r="CP60" s="126">
        <v>1</v>
      </c>
      <c r="CQ60" s="126">
        <v>1</v>
      </c>
      <c r="CR60" s="126">
        <v>1</v>
      </c>
      <c r="CS60" s="126">
        <v>1</v>
      </c>
      <c r="CT60" s="126">
        <v>1</v>
      </c>
      <c r="CU60" s="273"/>
      <c r="CV60" s="272"/>
      <c r="CW60" s="273"/>
      <c r="CX60" s="221"/>
      <c r="CY60" s="221"/>
      <c r="CZ60" s="221"/>
      <c r="DA60" s="221"/>
      <c r="DB60" s="221"/>
      <c r="DC60" s="221"/>
      <c r="DD60" s="126">
        <f t="shared" si="51"/>
        <v>0</v>
      </c>
      <c r="DE60" s="109"/>
      <c r="DF60" s="221"/>
      <c r="DG60" s="221"/>
      <c r="DH60" s="221"/>
      <c r="DI60" s="221"/>
      <c r="DJ60" s="221"/>
      <c r="DK60" s="221"/>
      <c r="DL60" s="221"/>
      <c r="DM60" s="221"/>
      <c r="DN60" s="221"/>
      <c r="DO60" s="221"/>
      <c r="DP60" s="221"/>
      <c r="DQ60" s="221"/>
      <c r="DR60" s="221"/>
      <c r="DS60" s="221"/>
      <c r="DT60" s="221"/>
      <c r="DU60" s="221"/>
      <c r="DV60" s="221"/>
      <c r="DW60" s="273"/>
    </row>
    <row r="61" spans="2:127" ht="14.25" customHeight="1" x14ac:dyDescent="0.35">
      <c r="B61" s="222">
        <v>14</v>
      </c>
      <c r="C61" s="223" t="s">
        <v>908</v>
      </c>
      <c r="D61" s="224"/>
      <c r="E61" s="224" t="s">
        <v>123</v>
      </c>
      <c r="F61" s="457">
        <v>0</v>
      </c>
      <c r="G61" s="225"/>
      <c r="H61" s="226"/>
      <c r="I61" s="226"/>
      <c r="J61" s="226"/>
      <c r="K61" s="226"/>
      <c r="L61" s="226"/>
      <c r="M61" s="226"/>
      <c r="N61" s="226"/>
      <c r="O61" s="227">
        <f t="shared" si="45"/>
        <v>0</v>
      </c>
      <c r="P61" s="35"/>
      <c r="Q61" s="35"/>
      <c r="R61" s="228"/>
      <c r="S61" s="226"/>
      <c r="T61" s="226"/>
      <c r="U61" s="226"/>
      <c r="V61" s="227">
        <f t="shared" si="46"/>
        <v>0</v>
      </c>
      <c r="W61" s="228"/>
      <c r="X61" s="226"/>
      <c r="Y61" s="226"/>
      <c r="Z61" s="226"/>
      <c r="AA61" s="226"/>
      <c r="AB61" s="229">
        <f t="shared" si="47"/>
        <v>0</v>
      </c>
      <c r="AC61" s="228"/>
      <c r="AD61" s="226"/>
      <c r="AE61" s="226"/>
      <c r="AF61" s="226"/>
      <c r="AG61" s="226"/>
      <c r="AH61" s="229">
        <f t="shared" si="48"/>
        <v>0</v>
      </c>
      <c r="AI61" s="29"/>
      <c r="AJ61" s="230"/>
      <c r="AK61" s="231" t="s">
        <v>590</v>
      </c>
      <c r="AM61" s="125" t="str">
        <f t="shared" si="49"/>
        <v>Please complete all cells in row</v>
      </c>
      <c r="AN61" s="125">
        <f t="shared" si="50"/>
        <v>0</v>
      </c>
      <c r="AO61" s="272"/>
      <c r="BU61" s="273"/>
      <c r="BV61" s="126">
        <v>1</v>
      </c>
      <c r="BW61" s="126">
        <v>1</v>
      </c>
      <c r="BX61" s="126">
        <v>1</v>
      </c>
      <c r="BY61" s="126">
        <v>1</v>
      </c>
      <c r="BZ61" s="126">
        <v>1</v>
      </c>
      <c r="CA61" s="126">
        <v>1</v>
      </c>
      <c r="CB61" s="126">
        <v>1</v>
      </c>
      <c r="CC61" s="109"/>
      <c r="CD61" s="126">
        <v>1</v>
      </c>
      <c r="CE61" s="126">
        <v>1</v>
      </c>
      <c r="CF61" s="126">
        <v>1</v>
      </c>
      <c r="CG61" s="126">
        <v>1</v>
      </c>
      <c r="CH61" s="126">
        <v>1</v>
      </c>
      <c r="CI61" s="109"/>
      <c r="CJ61" s="126">
        <v>1</v>
      </c>
      <c r="CK61" s="126">
        <v>1</v>
      </c>
      <c r="CL61" s="126">
        <v>1</v>
      </c>
      <c r="CM61" s="126">
        <v>1</v>
      </c>
      <c r="CN61" s="126">
        <v>1</v>
      </c>
      <c r="CO61" s="109"/>
      <c r="CP61" s="126">
        <v>1</v>
      </c>
      <c r="CQ61" s="126">
        <v>1</v>
      </c>
      <c r="CR61" s="126">
        <v>1</v>
      </c>
      <c r="CS61" s="126">
        <v>1</v>
      </c>
      <c r="CT61" s="126">
        <v>1</v>
      </c>
      <c r="CU61" s="273"/>
      <c r="CV61" s="272"/>
      <c r="CW61" s="273"/>
      <c r="CX61" s="221"/>
      <c r="CY61" s="221"/>
      <c r="CZ61" s="221"/>
      <c r="DA61" s="221"/>
      <c r="DB61" s="221"/>
      <c r="DC61" s="221"/>
      <c r="DD61" s="126">
        <f t="shared" si="51"/>
        <v>0</v>
      </c>
      <c r="DE61" s="109"/>
      <c r="DF61" s="221"/>
      <c r="DG61" s="221"/>
      <c r="DH61" s="221"/>
      <c r="DI61" s="221"/>
      <c r="DJ61" s="221"/>
      <c r="DK61" s="221"/>
      <c r="DL61" s="221"/>
      <c r="DM61" s="221"/>
      <c r="DN61" s="221"/>
      <c r="DO61" s="221"/>
      <c r="DP61" s="221"/>
      <c r="DQ61" s="221"/>
      <c r="DR61" s="221"/>
      <c r="DS61" s="221"/>
      <c r="DT61" s="221"/>
      <c r="DU61" s="221"/>
      <c r="DV61" s="221"/>
      <c r="DW61" s="273"/>
    </row>
    <row r="62" spans="2:127" ht="14.25" customHeight="1" thickBot="1" x14ac:dyDescent="0.55000000000000004">
      <c r="B62" s="252">
        <v>15</v>
      </c>
      <c r="C62" s="253" t="s">
        <v>934</v>
      </c>
      <c r="D62" s="254"/>
      <c r="E62" s="254" t="s">
        <v>123</v>
      </c>
      <c r="F62" s="465">
        <v>0</v>
      </c>
      <c r="G62" s="255"/>
      <c r="H62" s="241">
        <f t="shared" ref="H62:N62" si="52">+SUM(H56:H61)</f>
        <v>0</v>
      </c>
      <c r="I62" s="242">
        <f t="shared" si="52"/>
        <v>0</v>
      </c>
      <c r="J62" s="242">
        <f t="shared" si="52"/>
        <v>0</v>
      </c>
      <c r="K62" s="242">
        <f t="shared" si="52"/>
        <v>0</v>
      </c>
      <c r="L62" s="242">
        <f t="shared" si="52"/>
        <v>0</v>
      </c>
      <c r="M62" s="242">
        <f t="shared" si="52"/>
        <v>0</v>
      </c>
      <c r="N62" s="242">
        <f t="shared" si="52"/>
        <v>0</v>
      </c>
      <c r="O62" s="262">
        <f t="shared" si="45"/>
        <v>0</v>
      </c>
      <c r="P62" s="35"/>
      <c r="Q62" s="35"/>
      <c r="R62" s="241">
        <f t="shared" ref="R62:AH62" si="53">+SUM(R56:R61)</f>
        <v>0</v>
      </c>
      <c r="S62" s="242">
        <f t="shared" si="53"/>
        <v>0</v>
      </c>
      <c r="T62" s="242">
        <f t="shared" si="53"/>
        <v>0</v>
      </c>
      <c r="U62" s="242">
        <f t="shared" si="53"/>
        <v>0</v>
      </c>
      <c r="V62" s="243">
        <f t="shared" si="53"/>
        <v>0</v>
      </c>
      <c r="W62" s="244">
        <f t="shared" si="53"/>
        <v>0</v>
      </c>
      <c r="X62" s="245">
        <f t="shared" si="53"/>
        <v>0</v>
      </c>
      <c r="Y62" s="245">
        <f t="shared" si="53"/>
        <v>0</v>
      </c>
      <c r="Z62" s="245">
        <f t="shared" si="53"/>
        <v>0</v>
      </c>
      <c r="AA62" s="245">
        <f t="shared" si="53"/>
        <v>0</v>
      </c>
      <c r="AB62" s="246">
        <f t="shared" si="53"/>
        <v>0</v>
      </c>
      <c r="AC62" s="244">
        <f t="shared" si="53"/>
        <v>0</v>
      </c>
      <c r="AD62" s="245">
        <f t="shared" si="53"/>
        <v>0</v>
      </c>
      <c r="AE62" s="245">
        <f t="shared" si="53"/>
        <v>0</v>
      </c>
      <c r="AF62" s="245">
        <f t="shared" si="53"/>
        <v>0</v>
      </c>
      <c r="AG62" s="245">
        <f t="shared" si="53"/>
        <v>0</v>
      </c>
      <c r="AH62" s="246">
        <f t="shared" si="53"/>
        <v>0</v>
      </c>
      <c r="AI62" s="29"/>
      <c r="AJ62" s="247" t="s">
        <v>935</v>
      </c>
      <c r="AK62" s="263" t="s">
        <v>590</v>
      </c>
      <c r="AM62" s="125"/>
      <c r="AN62" s="125">
        <f t="shared" si="50"/>
        <v>0</v>
      </c>
      <c r="AO62" s="272"/>
      <c r="BU62" s="273"/>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273"/>
      <c r="CV62" s="272"/>
      <c r="CW62" s="273"/>
      <c r="CX62" s="221"/>
      <c r="CY62" s="221"/>
      <c r="CZ62" s="221"/>
      <c r="DA62" s="221"/>
      <c r="DB62" s="221"/>
      <c r="DC62" s="221"/>
      <c r="DD62" s="126">
        <f t="shared" si="51"/>
        <v>0</v>
      </c>
      <c r="DE62" s="109"/>
      <c r="DF62" s="221"/>
      <c r="DG62" s="221"/>
      <c r="DH62" s="221"/>
      <c r="DI62" s="221"/>
      <c r="DJ62" s="221"/>
      <c r="DK62" s="221"/>
      <c r="DL62" s="221"/>
      <c r="DM62" s="221"/>
      <c r="DN62" s="221"/>
      <c r="DO62" s="221"/>
      <c r="DP62" s="221"/>
      <c r="DQ62" s="221"/>
      <c r="DR62" s="221"/>
      <c r="DS62" s="221"/>
      <c r="DT62" s="221"/>
      <c r="DU62" s="221"/>
      <c r="DV62" s="221"/>
      <c r="DW62" s="273"/>
    </row>
    <row r="63" spans="2:127" ht="14.25" customHeight="1" thickBot="1" x14ac:dyDescent="0.4">
      <c r="B63" s="1"/>
      <c r="C63" s="36"/>
      <c r="D63" s="200"/>
      <c r="E63" s="201"/>
      <c r="F63" s="201"/>
      <c r="G63" s="201"/>
      <c r="H63" s="202"/>
      <c r="I63" s="200"/>
      <c r="J63" s="200"/>
      <c r="K63" s="200"/>
      <c r="L63" s="200"/>
      <c r="M63" s="200"/>
      <c r="N63" s="200"/>
      <c r="O63" s="202"/>
      <c r="P63" s="30"/>
      <c r="Q63" s="30"/>
      <c r="R63" s="200"/>
      <c r="S63" s="200"/>
      <c r="T63" s="200"/>
      <c r="U63" s="200"/>
      <c r="V63" s="200"/>
      <c r="W63" s="200"/>
      <c r="X63" s="200"/>
      <c r="Y63" s="200"/>
      <c r="Z63" s="200"/>
      <c r="AA63" s="200"/>
      <c r="AB63" s="200"/>
      <c r="AC63" s="200"/>
      <c r="AD63" s="200"/>
      <c r="AE63" s="200"/>
      <c r="AF63" s="200"/>
      <c r="AG63" s="200"/>
      <c r="AH63" s="200"/>
      <c r="AI63" s="30"/>
      <c r="AJ63" s="260"/>
      <c r="AK63" s="260"/>
      <c r="AM63" s="125"/>
      <c r="AN63" s="206"/>
      <c r="AO63" s="272"/>
      <c r="BU63" s="273"/>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273"/>
      <c r="CV63" s="272"/>
      <c r="CW63" s="273"/>
      <c r="CX63" s="221"/>
      <c r="CY63" s="221"/>
      <c r="CZ63" s="221"/>
      <c r="DA63" s="221"/>
      <c r="DB63" s="221"/>
      <c r="DC63" s="221"/>
      <c r="DD63" s="221"/>
      <c r="DE63" s="109"/>
      <c r="DF63" s="221"/>
      <c r="DG63" s="221"/>
      <c r="DH63" s="221"/>
      <c r="DI63" s="221"/>
      <c r="DJ63" s="221"/>
      <c r="DK63" s="221"/>
      <c r="DL63" s="221"/>
      <c r="DM63" s="221"/>
      <c r="DN63" s="221"/>
      <c r="DO63" s="221"/>
      <c r="DP63" s="221"/>
      <c r="DQ63" s="221"/>
      <c r="DR63" s="221"/>
      <c r="DS63" s="221"/>
      <c r="DT63" s="221"/>
      <c r="DU63" s="221"/>
      <c r="DV63" s="221"/>
      <c r="DW63" s="273"/>
    </row>
    <row r="64" spans="2:127" ht="14.25" customHeight="1" thickBot="1" x14ac:dyDescent="0.55000000000000004">
      <c r="B64" s="103" t="s">
        <v>65</v>
      </c>
      <c r="C64" s="205" t="s">
        <v>1067</v>
      </c>
      <c r="D64" s="14"/>
      <c r="E64" s="22"/>
      <c r="F64" s="22"/>
      <c r="G64" s="14"/>
      <c r="H64" s="14"/>
      <c r="I64" s="14"/>
      <c r="J64" s="14"/>
      <c r="K64" s="14"/>
      <c r="L64" s="14"/>
      <c r="M64" s="14"/>
      <c r="N64" s="14"/>
      <c r="O64" s="14"/>
      <c r="P64" s="14"/>
      <c r="Q64" s="14"/>
      <c r="R64" s="1"/>
      <c r="S64" s="1"/>
      <c r="T64" s="1"/>
      <c r="U64" s="1"/>
      <c r="V64" s="1"/>
      <c r="W64" s="27"/>
      <c r="X64" s="27"/>
      <c r="Y64" s="27"/>
      <c r="Z64" s="27"/>
      <c r="AA64" s="27"/>
      <c r="AB64" s="27"/>
      <c r="AC64" s="27"/>
      <c r="AD64" s="27"/>
      <c r="AE64" s="27"/>
      <c r="AF64" s="27"/>
      <c r="AG64" s="27"/>
      <c r="AH64" s="27"/>
      <c r="AI64" s="29"/>
      <c r="AJ64" s="261"/>
      <c r="AK64" s="261"/>
      <c r="AM64" s="125"/>
      <c r="AN64" s="206"/>
      <c r="AO64" s="272"/>
      <c r="BU64" s="273"/>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273"/>
      <c r="CV64" s="272"/>
      <c r="CW64" s="273"/>
      <c r="CX64" s="221"/>
      <c r="CY64" s="221"/>
      <c r="CZ64" s="221"/>
      <c r="DA64" s="221"/>
      <c r="DB64" s="221"/>
      <c r="DC64" s="221"/>
      <c r="DD64" s="221"/>
      <c r="DE64" s="109"/>
      <c r="DF64" s="221"/>
      <c r="DG64" s="221"/>
      <c r="DH64" s="221"/>
      <c r="DI64" s="221"/>
      <c r="DJ64" s="221"/>
      <c r="DK64" s="221"/>
      <c r="DL64" s="221"/>
      <c r="DM64" s="221"/>
      <c r="DN64" s="221"/>
      <c r="DO64" s="221"/>
      <c r="DP64" s="221"/>
      <c r="DQ64" s="221"/>
      <c r="DR64" s="221"/>
      <c r="DS64" s="221"/>
      <c r="DT64" s="221"/>
      <c r="DU64" s="221"/>
      <c r="DV64" s="221"/>
      <c r="DW64" s="273"/>
    </row>
    <row r="65" spans="2:127" ht="14.25" customHeight="1" x14ac:dyDescent="0.35">
      <c r="B65" s="207">
        <v>1</v>
      </c>
      <c r="C65" s="208" t="s">
        <v>588</v>
      </c>
      <c r="D65" s="209"/>
      <c r="E65" s="209" t="s">
        <v>589</v>
      </c>
      <c r="F65" s="462">
        <v>0</v>
      </c>
      <c r="G65" s="210"/>
      <c r="H65" s="211"/>
      <c r="I65" s="212"/>
      <c r="J65" s="212"/>
      <c r="K65" s="212"/>
      <c r="L65" s="212"/>
      <c r="M65" s="212"/>
      <c r="N65" s="212"/>
      <c r="O65" s="213">
        <f>SUM(H65:N65)</f>
        <v>0</v>
      </c>
      <c r="P65" s="35"/>
      <c r="Q65" s="35"/>
      <c r="R65" s="211"/>
      <c r="S65" s="212"/>
      <c r="T65" s="212"/>
      <c r="U65" s="212"/>
      <c r="V65" s="213">
        <f t="shared" ref="V65:V70" si="54">+SUM(R65:U65)</f>
        <v>0</v>
      </c>
      <c r="W65" s="211"/>
      <c r="X65" s="212"/>
      <c r="Y65" s="212"/>
      <c r="Z65" s="212"/>
      <c r="AA65" s="212"/>
      <c r="AB65" s="214">
        <f t="shared" ref="AB65:AB70" si="55">+SUM(W65:AA65)</f>
        <v>0</v>
      </c>
      <c r="AC65" s="211"/>
      <c r="AD65" s="212"/>
      <c r="AE65" s="212"/>
      <c r="AF65" s="212"/>
      <c r="AG65" s="212"/>
      <c r="AH65" s="214">
        <f t="shared" ref="AH65:AH70" si="56">+SUM(AC65:AG65)</f>
        <v>0</v>
      </c>
      <c r="AI65" s="29"/>
      <c r="AJ65" s="215"/>
      <c r="AK65" s="216" t="s">
        <v>590</v>
      </c>
      <c r="AM65" s="125" t="str">
        <f t="shared" ref="AM65:AM70" si="57" xml:space="preserve"> IF( SUM( BV65:CT65 ) = 0, 0, $BV$5 )</f>
        <v>Please complete all cells in row</v>
      </c>
      <c r="AN65" s="125">
        <f t="shared" ref="AN65:AN71" si="58" xml:space="preserve"> IF( DD65 = 0, 0, AK65)</f>
        <v>0</v>
      </c>
      <c r="BV65" s="126">
        <v>1</v>
      </c>
      <c r="BW65" s="126">
        <v>1</v>
      </c>
      <c r="BX65" s="126">
        <v>1</v>
      </c>
      <c r="BY65" s="126">
        <v>1</v>
      </c>
      <c r="BZ65" s="126">
        <v>1</v>
      </c>
      <c r="CA65" s="126">
        <v>1</v>
      </c>
      <c r="CB65" s="126">
        <v>1</v>
      </c>
      <c r="CC65" s="109"/>
      <c r="CD65" s="126">
        <v>1</v>
      </c>
      <c r="CE65" s="126">
        <v>1</v>
      </c>
      <c r="CF65" s="126">
        <v>1</v>
      </c>
      <c r="CG65" s="126">
        <v>1</v>
      </c>
      <c r="CH65" s="126">
        <v>1</v>
      </c>
      <c r="CI65" s="109"/>
      <c r="CJ65" s="126">
        <v>1</v>
      </c>
      <c r="CK65" s="126">
        <v>1</v>
      </c>
      <c r="CL65" s="126">
        <v>1</v>
      </c>
      <c r="CM65" s="126">
        <v>1</v>
      </c>
      <c r="CN65" s="126">
        <v>1</v>
      </c>
      <c r="CO65" s="109"/>
      <c r="CP65" s="126">
        <v>1</v>
      </c>
      <c r="CQ65" s="126">
        <v>1</v>
      </c>
      <c r="CR65" s="126">
        <v>1</v>
      </c>
      <c r="CS65" s="126">
        <v>1</v>
      </c>
      <c r="CT65" s="126">
        <v>1</v>
      </c>
      <c r="CW65" s="90"/>
      <c r="CX65" s="221"/>
      <c r="CY65" s="221"/>
      <c r="CZ65" s="221"/>
      <c r="DA65" s="221"/>
      <c r="DB65" s="221"/>
      <c r="DC65" s="221"/>
      <c r="DD65" s="126">
        <f t="shared" ref="DD65:DD71" si="59">IF(AND(O65=AH65,AB65=AH65,V65=AH65),0,1)</f>
        <v>0</v>
      </c>
      <c r="DE65" s="109"/>
      <c r="DF65" s="221"/>
      <c r="DG65" s="221"/>
      <c r="DH65" s="221"/>
      <c r="DI65" s="221"/>
      <c r="DJ65" s="221"/>
      <c r="DK65" s="221"/>
      <c r="DL65" s="221"/>
      <c r="DM65" s="221"/>
      <c r="DN65" s="221"/>
      <c r="DO65" s="221"/>
      <c r="DP65" s="221"/>
      <c r="DQ65" s="221"/>
      <c r="DR65" s="221"/>
      <c r="DS65" s="221"/>
      <c r="DT65" s="221"/>
      <c r="DU65" s="221"/>
      <c r="DV65" s="221"/>
      <c r="DW65" s="90"/>
    </row>
    <row r="66" spans="2:127" ht="14.25" customHeight="1" x14ac:dyDescent="0.35">
      <c r="B66" s="222">
        <v>2</v>
      </c>
      <c r="C66" s="223" t="s">
        <v>616</v>
      </c>
      <c r="D66" s="224"/>
      <c r="E66" s="224" t="s">
        <v>589</v>
      </c>
      <c r="F66" s="457">
        <v>0</v>
      </c>
      <c r="G66" s="225"/>
      <c r="H66" s="226"/>
      <c r="I66" s="226"/>
      <c r="J66" s="226"/>
      <c r="K66" s="226"/>
      <c r="L66" s="226"/>
      <c r="M66" s="226"/>
      <c r="N66" s="226"/>
      <c r="O66" s="227">
        <f t="shared" ref="O66:O71" si="60">SUM(H66:N66)</f>
        <v>0</v>
      </c>
      <c r="P66" s="35"/>
      <c r="Q66" s="35"/>
      <c r="R66" s="228"/>
      <c r="S66" s="226"/>
      <c r="T66" s="226"/>
      <c r="U66" s="226"/>
      <c r="V66" s="227">
        <f t="shared" si="54"/>
        <v>0</v>
      </c>
      <c r="W66" s="228"/>
      <c r="X66" s="226"/>
      <c r="Y66" s="226"/>
      <c r="Z66" s="226"/>
      <c r="AA66" s="226"/>
      <c r="AB66" s="229">
        <f t="shared" si="55"/>
        <v>0</v>
      </c>
      <c r="AC66" s="228"/>
      <c r="AD66" s="226"/>
      <c r="AE66" s="226"/>
      <c r="AF66" s="226"/>
      <c r="AG66" s="226"/>
      <c r="AH66" s="229">
        <f t="shared" si="56"/>
        <v>0</v>
      </c>
      <c r="AI66" s="29"/>
      <c r="AJ66" s="230"/>
      <c r="AK66" s="231" t="s">
        <v>590</v>
      </c>
      <c r="AM66" s="125" t="str">
        <f t="shared" si="57"/>
        <v>Please complete all cells in row</v>
      </c>
      <c r="AN66" s="125">
        <f t="shared" si="58"/>
        <v>0</v>
      </c>
      <c r="BV66" s="126">
        <v>1</v>
      </c>
      <c r="BW66" s="126">
        <v>1</v>
      </c>
      <c r="BX66" s="126">
        <v>1</v>
      </c>
      <c r="BY66" s="126">
        <v>1</v>
      </c>
      <c r="BZ66" s="126">
        <v>1</v>
      </c>
      <c r="CA66" s="126">
        <v>1</v>
      </c>
      <c r="CB66" s="126">
        <v>1</v>
      </c>
      <c r="CC66" s="109"/>
      <c r="CD66" s="126">
        <v>1</v>
      </c>
      <c r="CE66" s="126">
        <v>1</v>
      </c>
      <c r="CF66" s="126">
        <v>1</v>
      </c>
      <c r="CG66" s="126">
        <v>1</v>
      </c>
      <c r="CH66" s="126">
        <v>1</v>
      </c>
      <c r="CI66" s="109"/>
      <c r="CJ66" s="126">
        <v>1</v>
      </c>
      <c r="CK66" s="126">
        <v>1</v>
      </c>
      <c r="CL66" s="126">
        <v>1</v>
      </c>
      <c r="CM66" s="126">
        <v>1</v>
      </c>
      <c r="CN66" s="126">
        <v>1</v>
      </c>
      <c r="CO66" s="109"/>
      <c r="CP66" s="126">
        <v>1</v>
      </c>
      <c r="CQ66" s="126">
        <v>1</v>
      </c>
      <c r="CR66" s="126">
        <v>1</v>
      </c>
      <c r="CS66" s="126">
        <v>1</v>
      </c>
      <c r="CT66" s="126">
        <v>1</v>
      </c>
      <c r="CW66" s="90"/>
      <c r="CX66" s="221"/>
      <c r="CY66" s="221"/>
      <c r="CZ66" s="221"/>
      <c r="DA66" s="221"/>
      <c r="DB66" s="221"/>
      <c r="DC66" s="221"/>
      <c r="DD66" s="126">
        <f t="shared" si="59"/>
        <v>0</v>
      </c>
      <c r="DE66" s="109"/>
      <c r="DF66" s="221"/>
      <c r="DG66" s="221"/>
      <c r="DH66" s="221"/>
      <c r="DI66" s="221"/>
      <c r="DJ66" s="221"/>
      <c r="DK66" s="221"/>
      <c r="DL66" s="221"/>
      <c r="DM66" s="221"/>
      <c r="DN66" s="221"/>
      <c r="DO66" s="221"/>
      <c r="DP66" s="221"/>
      <c r="DQ66" s="221"/>
      <c r="DR66" s="221"/>
      <c r="DS66" s="221"/>
      <c r="DT66" s="221"/>
      <c r="DU66" s="221"/>
      <c r="DV66" s="221"/>
      <c r="DW66" s="90"/>
    </row>
    <row r="67" spans="2:127" ht="14.25" customHeight="1" x14ac:dyDescent="0.35">
      <c r="B67" s="222">
        <v>3</v>
      </c>
      <c r="C67" s="223" t="s">
        <v>642</v>
      </c>
      <c r="D67" s="224"/>
      <c r="E67" s="224" t="s">
        <v>589</v>
      </c>
      <c r="F67" s="457">
        <v>0</v>
      </c>
      <c r="G67" s="225"/>
      <c r="H67" s="226"/>
      <c r="I67" s="226"/>
      <c r="J67" s="226"/>
      <c r="K67" s="226"/>
      <c r="L67" s="226"/>
      <c r="M67" s="226"/>
      <c r="N67" s="226"/>
      <c r="O67" s="227">
        <f t="shared" si="60"/>
        <v>0</v>
      </c>
      <c r="P67" s="35"/>
      <c r="Q67" s="35"/>
      <c r="R67" s="228"/>
      <c r="S67" s="226"/>
      <c r="T67" s="226"/>
      <c r="U67" s="226"/>
      <c r="V67" s="227">
        <f t="shared" si="54"/>
        <v>0</v>
      </c>
      <c r="W67" s="228"/>
      <c r="X67" s="226"/>
      <c r="Y67" s="226"/>
      <c r="Z67" s="226"/>
      <c r="AA67" s="226"/>
      <c r="AB67" s="229">
        <f t="shared" si="55"/>
        <v>0</v>
      </c>
      <c r="AC67" s="228"/>
      <c r="AD67" s="226"/>
      <c r="AE67" s="226"/>
      <c r="AF67" s="226"/>
      <c r="AG67" s="226"/>
      <c r="AH67" s="229">
        <f t="shared" si="56"/>
        <v>0</v>
      </c>
      <c r="AI67" s="29"/>
      <c r="AJ67" s="230"/>
      <c r="AK67" s="231" t="s">
        <v>590</v>
      </c>
      <c r="AM67" s="125" t="str">
        <f t="shared" si="57"/>
        <v>Please complete all cells in row</v>
      </c>
      <c r="AN67" s="125">
        <f t="shared" si="58"/>
        <v>0</v>
      </c>
      <c r="BV67" s="126">
        <v>1</v>
      </c>
      <c r="BW67" s="126">
        <v>1</v>
      </c>
      <c r="BX67" s="126">
        <v>1</v>
      </c>
      <c r="BY67" s="126">
        <v>1</v>
      </c>
      <c r="BZ67" s="126">
        <v>1</v>
      </c>
      <c r="CA67" s="126">
        <v>1</v>
      </c>
      <c r="CB67" s="126">
        <v>1</v>
      </c>
      <c r="CC67" s="109"/>
      <c r="CD67" s="126">
        <v>1</v>
      </c>
      <c r="CE67" s="126">
        <v>1</v>
      </c>
      <c r="CF67" s="126">
        <v>1</v>
      </c>
      <c r="CG67" s="126">
        <v>1</v>
      </c>
      <c r="CH67" s="126">
        <v>1</v>
      </c>
      <c r="CI67" s="109"/>
      <c r="CJ67" s="126">
        <v>1</v>
      </c>
      <c r="CK67" s="126">
        <v>1</v>
      </c>
      <c r="CL67" s="126">
        <v>1</v>
      </c>
      <c r="CM67" s="126">
        <v>1</v>
      </c>
      <c r="CN67" s="126">
        <v>1</v>
      </c>
      <c r="CO67" s="109"/>
      <c r="CP67" s="126">
        <v>1</v>
      </c>
      <c r="CQ67" s="126">
        <v>1</v>
      </c>
      <c r="CR67" s="126">
        <v>1</v>
      </c>
      <c r="CS67" s="126">
        <v>1</v>
      </c>
      <c r="CT67" s="126">
        <v>1</v>
      </c>
      <c r="CW67" s="90"/>
      <c r="CX67" s="221"/>
      <c r="CY67" s="221"/>
      <c r="CZ67" s="221"/>
      <c r="DA67" s="221"/>
      <c r="DB67" s="221"/>
      <c r="DC67" s="221"/>
      <c r="DD67" s="126">
        <f t="shared" si="59"/>
        <v>0</v>
      </c>
      <c r="DE67" s="109"/>
      <c r="DF67" s="221"/>
      <c r="DG67" s="221"/>
      <c r="DH67" s="221"/>
      <c r="DI67" s="221"/>
      <c r="DJ67" s="221"/>
      <c r="DK67" s="221"/>
      <c r="DL67" s="221"/>
      <c r="DM67" s="221"/>
      <c r="DN67" s="221"/>
      <c r="DO67" s="221"/>
      <c r="DP67" s="221"/>
      <c r="DQ67" s="221"/>
      <c r="DR67" s="221"/>
      <c r="DS67" s="221"/>
      <c r="DT67" s="221"/>
      <c r="DU67" s="221"/>
      <c r="DV67" s="221"/>
      <c r="DW67" s="90"/>
    </row>
    <row r="68" spans="2:127" ht="14.25" customHeight="1" x14ac:dyDescent="0.35">
      <c r="B68" s="222">
        <v>4</v>
      </c>
      <c r="C68" s="223" t="s">
        <v>668</v>
      </c>
      <c r="D68" s="224"/>
      <c r="E68" s="224" t="s">
        <v>589</v>
      </c>
      <c r="F68" s="457">
        <v>0</v>
      </c>
      <c r="G68" s="225"/>
      <c r="H68" s="226"/>
      <c r="I68" s="226"/>
      <c r="J68" s="226"/>
      <c r="K68" s="226"/>
      <c r="L68" s="226"/>
      <c r="M68" s="226"/>
      <c r="N68" s="226"/>
      <c r="O68" s="227">
        <f t="shared" si="60"/>
        <v>0</v>
      </c>
      <c r="P68" s="35"/>
      <c r="Q68" s="35"/>
      <c r="R68" s="228"/>
      <c r="S68" s="226"/>
      <c r="T68" s="226"/>
      <c r="U68" s="226"/>
      <c r="V68" s="227">
        <f t="shared" si="54"/>
        <v>0</v>
      </c>
      <c r="W68" s="228"/>
      <c r="X68" s="226"/>
      <c r="Y68" s="226"/>
      <c r="Z68" s="226"/>
      <c r="AA68" s="226"/>
      <c r="AB68" s="229">
        <f t="shared" si="55"/>
        <v>0</v>
      </c>
      <c r="AC68" s="228"/>
      <c r="AD68" s="226"/>
      <c r="AE68" s="226"/>
      <c r="AF68" s="226"/>
      <c r="AG68" s="226"/>
      <c r="AH68" s="229">
        <f t="shared" si="56"/>
        <v>0</v>
      </c>
      <c r="AI68" s="29"/>
      <c r="AJ68" s="230"/>
      <c r="AK68" s="231" t="s">
        <v>590</v>
      </c>
      <c r="AM68" s="125" t="str">
        <f t="shared" si="57"/>
        <v>Please complete all cells in row</v>
      </c>
      <c r="AN68" s="125">
        <f t="shared" si="58"/>
        <v>0</v>
      </c>
      <c r="BV68" s="126">
        <v>1</v>
      </c>
      <c r="BW68" s="126">
        <v>1</v>
      </c>
      <c r="BX68" s="126">
        <v>1</v>
      </c>
      <c r="BY68" s="126">
        <v>1</v>
      </c>
      <c r="BZ68" s="126">
        <v>1</v>
      </c>
      <c r="CA68" s="126">
        <v>1</v>
      </c>
      <c r="CB68" s="126">
        <v>1</v>
      </c>
      <c r="CC68" s="109"/>
      <c r="CD68" s="126">
        <v>1</v>
      </c>
      <c r="CE68" s="126">
        <v>1</v>
      </c>
      <c r="CF68" s="126">
        <v>1</v>
      </c>
      <c r="CG68" s="126">
        <v>1</v>
      </c>
      <c r="CH68" s="126">
        <v>1</v>
      </c>
      <c r="CI68" s="109"/>
      <c r="CJ68" s="126">
        <v>1</v>
      </c>
      <c r="CK68" s="126">
        <v>1</v>
      </c>
      <c r="CL68" s="126">
        <v>1</v>
      </c>
      <c r="CM68" s="126">
        <v>1</v>
      </c>
      <c r="CN68" s="126">
        <v>1</v>
      </c>
      <c r="CO68" s="109"/>
      <c r="CP68" s="126">
        <v>1</v>
      </c>
      <c r="CQ68" s="126">
        <v>1</v>
      </c>
      <c r="CR68" s="126">
        <v>1</v>
      </c>
      <c r="CS68" s="126">
        <v>1</v>
      </c>
      <c r="CT68" s="126">
        <v>1</v>
      </c>
      <c r="CW68" s="90"/>
      <c r="CX68" s="221"/>
      <c r="CY68" s="221"/>
      <c r="CZ68" s="221"/>
      <c r="DA68" s="221"/>
      <c r="DB68" s="221"/>
      <c r="DC68" s="221"/>
      <c r="DD68" s="126">
        <f t="shared" si="59"/>
        <v>0</v>
      </c>
      <c r="DE68" s="109"/>
      <c r="DF68" s="221"/>
      <c r="DG68" s="221"/>
      <c r="DH68" s="221"/>
      <c r="DI68" s="221"/>
      <c r="DJ68" s="221"/>
      <c r="DK68" s="221"/>
      <c r="DL68" s="221"/>
      <c r="DM68" s="221"/>
      <c r="DN68" s="221"/>
      <c r="DO68" s="221"/>
      <c r="DP68" s="221"/>
      <c r="DQ68" s="221"/>
      <c r="DR68" s="221"/>
      <c r="DS68" s="221"/>
      <c r="DT68" s="221"/>
      <c r="DU68" s="221"/>
      <c r="DV68" s="221"/>
      <c r="DW68" s="90"/>
    </row>
    <row r="69" spans="2:127" ht="14.25" customHeight="1" x14ac:dyDescent="0.35">
      <c r="B69" s="236">
        <v>5</v>
      </c>
      <c r="C69" s="237" t="s">
        <v>695</v>
      </c>
      <c r="D69" s="238"/>
      <c r="E69" s="238" t="s">
        <v>589</v>
      </c>
      <c r="F69" s="681">
        <v>0</v>
      </c>
      <c r="G69" s="239"/>
      <c r="H69" s="226"/>
      <c r="I69" s="226"/>
      <c r="J69" s="226"/>
      <c r="K69" s="226"/>
      <c r="L69" s="226"/>
      <c r="M69" s="226"/>
      <c r="N69" s="226"/>
      <c r="O69" s="227">
        <f t="shared" si="60"/>
        <v>0</v>
      </c>
      <c r="P69" s="35"/>
      <c r="Q69" s="35"/>
      <c r="R69" s="228"/>
      <c r="S69" s="226"/>
      <c r="T69" s="226"/>
      <c r="U69" s="226"/>
      <c r="V69" s="227">
        <f t="shared" si="54"/>
        <v>0</v>
      </c>
      <c r="W69" s="228"/>
      <c r="X69" s="226"/>
      <c r="Y69" s="226"/>
      <c r="Z69" s="226"/>
      <c r="AA69" s="226"/>
      <c r="AB69" s="229">
        <f t="shared" si="55"/>
        <v>0</v>
      </c>
      <c r="AC69" s="228"/>
      <c r="AD69" s="226"/>
      <c r="AE69" s="226"/>
      <c r="AF69" s="226"/>
      <c r="AG69" s="226"/>
      <c r="AH69" s="229">
        <f t="shared" si="56"/>
        <v>0</v>
      </c>
      <c r="AI69" s="29"/>
      <c r="AJ69" s="230"/>
      <c r="AK69" s="231" t="s">
        <v>590</v>
      </c>
      <c r="AM69" s="125" t="str">
        <f t="shared" si="57"/>
        <v>Please complete all cells in row</v>
      </c>
      <c r="AN69" s="125">
        <f t="shared" si="58"/>
        <v>0</v>
      </c>
      <c r="BV69" s="126">
        <v>1</v>
      </c>
      <c r="BW69" s="126">
        <v>1</v>
      </c>
      <c r="BX69" s="126">
        <v>1</v>
      </c>
      <c r="BY69" s="126">
        <v>1</v>
      </c>
      <c r="BZ69" s="126">
        <v>1</v>
      </c>
      <c r="CA69" s="126">
        <v>1</v>
      </c>
      <c r="CB69" s="126">
        <v>1</v>
      </c>
      <c r="CC69" s="109"/>
      <c r="CD69" s="126">
        <v>1</v>
      </c>
      <c r="CE69" s="126">
        <v>1</v>
      </c>
      <c r="CF69" s="126">
        <v>1</v>
      </c>
      <c r="CG69" s="126">
        <v>1</v>
      </c>
      <c r="CH69" s="126">
        <v>1</v>
      </c>
      <c r="CI69" s="109"/>
      <c r="CJ69" s="126">
        <v>1</v>
      </c>
      <c r="CK69" s="126">
        <v>1</v>
      </c>
      <c r="CL69" s="126">
        <v>1</v>
      </c>
      <c r="CM69" s="126">
        <v>1</v>
      </c>
      <c r="CN69" s="126">
        <v>1</v>
      </c>
      <c r="CO69" s="109"/>
      <c r="CP69" s="126">
        <v>1</v>
      </c>
      <c r="CQ69" s="126">
        <v>1</v>
      </c>
      <c r="CR69" s="126">
        <v>1</v>
      </c>
      <c r="CS69" s="126">
        <v>1</v>
      </c>
      <c r="CT69" s="126">
        <v>1</v>
      </c>
      <c r="CW69" s="90"/>
      <c r="CX69" s="221"/>
      <c r="CY69" s="221"/>
      <c r="CZ69" s="221"/>
      <c r="DA69" s="221"/>
      <c r="DB69" s="221"/>
      <c r="DC69" s="221"/>
      <c r="DD69" s="126">
        <f t="shared" si="59"/>
        <v>0</v>
      </c>
      <c r="DE69" s="109"/>
      <c r="DF69" s="221"/>
      <c r="DG69" s="221"/>
      <c r="DH69" s="221"/>
      <c r="DI69" s="221"/>
      <c r="DJ69" s="221"/>
      <c r="DK69" s="221"/>
      <c r="DL69" s="221"/>
      <c r="DM69" s="221"/>
      <c r="DN69" s="221"/>
      <c r="DO69" s="221"/>
      <c r="DP69" s="221"/>
      <c r="DQ69" s="221"/>
      <c r="DR69" s="221"/>
      <c r="DS69" s="221"/>
      <c r="DT69" s="221"/>
      <c r="DU69" s="221"/>
      <c r="DV69" s="221"/>
      <c r="DW69" s="90"/>
    </row>
    <row r="70" spans="2:127" ht="14.25" customHeight="1" x14ac:dyDescent="0.35">
      <c r="B70" s="222">
        <v>6</v>
      </c>
      <c r="C70" s="223" t="s">
        <v>721</v>
      </c>
      <c r="D70" s="224"/>
      <c r="E70" s="224" t="s">
        <v>589</v>
      </c>
      <c r="F70" s="457">
        <v>0</v>
      </c>
      <c r="G70" s="225"/>
      <c r="H70" s="226"/>
      <c r="I70" s="226"/>
      <c r="J70" s="226"/>
      <c r="K70" s="226"/>
      <c r="L70" s="226"/>
      <c r="M70" s="226"/>
      <c r="N70" s="226"/>
      <c r="O70" s="227">
        <f t="shared" si="60"/>
        <v>0</v>
      </c>
      <c r="P70" s="35"/>
      <c r="Q70" s="35"/>
      <c r="R70" s="228"/>
      <c r="S70" s="226"/>
      <c r="T70" s="226"/>
      <c r="U70" s="226"/>
      <c r="V70" s="227">
        <f t="shared" si="54"/>
        <v>0</v>
      </c>
      <c r="W70" s="228"/>
      <c r="X70" s="226"/>
      <c r="Y70" s="226"/>
      <c r="Z70" s="226"/>
      <c r="AA70" s="226"/>
      <c r="AB70" s="229">
        <f t="shared" si="55"/>
        <v>0</v>
      </c>
      <c r="AC70" s="228"/>
      <c r="AD70" s="226"/>
      <c r="AE70" s="226"/>
      <c r="AF70" s="226"/>
      <c r="AG70" s="226"/>
      <c r="AH70" s="229">
        <f t="shared" si="56"/>
        <v>0</v>
      </c>
      <c r="AI70" s="29"/>
      <c r="AJ70" s="230"/>
      <c r="AK70" s="231" t="s">
        <v>590</v>
      </c>
      <c r="AM70" s="125" t="str">
        <f t="shared" si="57"/>
        <v>Please complete all cells in row</v>
      </c>
      <c r="AN70" s="125">
        <f t="shared" si="58"/>
        <v>0</v>
      </c>
      <c r="BV70" s="126">
        <v>1</v>
      </c>
      <c r="BW70" s="126">
        <v>1</v>
      </c>
      <c r="BX70" s="126">
        <v>1</v>
      </c>
      <c r="BY70" s="126">
        <v>1</v>
      </c>
      <c r="BZ70" s="126">
        <v>1</v>
      </c>
      <c r="CA70" s="126">
        <v>1</v>
      </c>
      <c r="CB70" s="126">
        <v>1</v>
      </c>
      <c r="CC70" s="109"/>
      <c r="CD70" s="126">
        <v>1</v>
      </c>
      <c r="CE70" s="126">
        <v>1</v>
      </c>
      <c r="CF70" s="126">
        <v>1</v>
      </c>
      <c r="CG70" s="126">
        <v>1</v>
      </c>
      <c r="CH70" s="126">
        <v>1</v>
      </c>
      <c r="CI70" s="109"/>
      <c r="CJ70" s="126">
        <v>1</v>
      </c>
      <c r="CK70" s="126">
        <v>1</v>
      </c>
      <c r="CL70" s="126">
        <v>1</v>
      </c>
      <c r="CM70" s="126">
        <v>1</v>
      </c>
      <c r="CN70" s="126">
        <v>1</v>
      </c>
      <c r="CO70" s="109"/>
      <c r="CP70" s="126">
        <v>1</v>
      </c>
      <c r="CQ70" s="126">
        <v>1</v>
      </c>
      <c r="CR70" s="126">
        <v>1</v>
      </c>
      <c r="CS70" s="126">
        <v>1</v>
      </c>
      <c r="CT70" s="126">
        <v>1</v>
      </c>
      <c r="CW70" s="90"/>
      <c r="CX70" s="221"/>
      <c r="CY70" s="221"/>
      <c r="CZ70" s="221"/>
      <c r="DA70" s="221"/>
      <c r="DB70" s="221"/>
      <c r="DC70" s="221"/>
      <c r="DD70" s="126">
        <f t="shared" si="59"/>
        <v>0</v>
      </c>
      <c r="DE70" s="109"/>
      <c r="DF70" s="221"/>
      <c r="DG70" s="221"/>
      <c r="DH70" s="221"/>
      <c r="DI70" s="221"/>
      <c r="DJ70" s="221"/>
      <c r="DK70" s="221"/>
      <c r="DL70" s="221"/>
      <c r="DM70" s="221"/>
      <c r="DN70" s="221"/>
      <c r="DO70" s="221"/>
      <c r="DP70" s="221"/>
      <c r="DQ70" s="221"/>
      <c r="DR70" s="221"/>
      <c r="DS70" s="221"/>
      <c r="DT70" s="221"/>
      <c r="DU70" s="221"/>
      <c r="DV70" s="221"/>
      <c r="DW70" s="90"/>
    </row>
    <row r="71" spans="2:127" ht="14.25" customHeight="1" thickBot="1" x14ac:dyDescent="0.55000000000000004">
      <c r="B71" s="222">
        <v>7</v>
      </c>
      <c r="C71" s="223" t="s">
        <v>747</v>
      </c>
      <c r="D71" s="224"/>
      <c r="E71" s="224" t="s">
        <v>589</v>
      </c>
      <c r="F71" s="457">
        <v>0</v>
      </c>
      <c r="G71" s="225"/>
      <c r="H71" s="241">
        <f t="shared" ref="H71:N71" si="61">+SUM(H65:H70)</f>
        <v>0</v>
      </c>
      <c r="I71" s="242">
        <f t="shared" si="61"/>
        <v>0</v>
      </c>
      <c r="J71" s="242">
        <f t="shared" si="61"/>
        <v>0</v>
      </c>
      <c r="K71" s="242">
        <f t="shared" si="61"/>
        <v>0</v>
      </c>
      <c r="L71" s="242">
        <f t="shared" si="61"/>
        <v>0</v>
      </c>
      <c r="M71" s="242">
        <f t="shared" si="61"/>
        <v>0</v>
      </c>
      <c r="N71" s="242">
        <f t="shared" si="61"/>
        <v>0</v>
      </c>
      <c r="O71" s="227">
        <f t="shared" si="60"/>
        <v>0</v>
      </c>
      <c r="P71" s="35"/>
      <c r="Q71" s="35"/>
      <c r="R71" s="241">
        <f t="shared" ref="R71:AH71" si="62">+SUM(R65:R70)</f>
        <v>0</v>
      </c>
      <c r="S71" s="242">
        <f t="shared" si="62"/>
        <v>0</v>
      </c>
      <c r="T71" s="242">
        <f t="shared" si="62"/>
        <v>0</v>
      </c>
      <c r="U71" s="242">
        <f t="shared" si="62"/>
        <v>0</v>
      </c>
      <c r="V71" s="243">
        <f t="shared" si="62"/>
        <v>0</v>
      </c>
      <c r="W71" s="244">
        <f t="shared" si="62"/>
        <v>0</v>
      </c>
      <c r="X71" s="245">
        <f t="shared" si="62"/>
        <v>0</v>
      </c>
      <c r="Y71" s="245">
        <f t="shared" si="62"/>
        <v>0</v>
      </c>
      <c r="Z71" s="245">
        <f t="shared" si="62"/>
        <v>0</v>
      </c>
      <c r="AA71" s="245">
        <f t="shared" si="62"/>
        <v>0</v>
      </c>
      <c r="AB71" s="246">
        <f t="shared" si="62"/>
        <v>0</v>
      </c>
      <c r="AC71" s="244">
        <f t="shared" si="62"/>
        <v>0</v>
      </c>
      <c r="AD71" s="245">
        <f t="shared" si="62"/>
        <v>0</v>
      </c>
      <c r="AE71" s="245">
        <f t="shared" si="62"/>
        <v>0</v>
      </c>
      <c r="AF71" s="245">
        <f t="shared" si="62"/>
        <v>0</v>
      </c>
      <c r="AG71" s="245">
        <f t="shared" si="62"/>
        <v>0</v>
      </c>
      <c r="AH71" s="246">
        <f t="shared" si="62"/>
        <v>0</v>
      </c>
      <c r="AI71" s="29"/>
      <c r="AJ71" s="247" t="s">
        <v>748</v>
      </c>
      <c r="AK71" s="248" t="s">
        <v>590</v>
      </c>
      <c r="AM71" s="125"/>
      <c r="AN71" s="125">
        <f t="shared" si="58"/>
        <v>0</v>
      </c>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W71" s="90"/>
      <c r="CX71" s="221"/>
      <c r="CY71" s="221"/>
      <c r="CZ71" s="221"/>
      <c r="DA71" s="221"/>
      <c r="DB71" s="221"/>
      <c r="DC71" s="221"/>
      <c r="DD71" s="126">
        <f t="shared" si="59"/>
        <v>0</v>
      </c>
      <c r="DE71" s="109"/>
      <c r="DF71" s="221"/>
      <c r="DG71" s="221"/>
      <c r="DH71" s="221"/>
      <c r="DI71" s="221"/>
      <c r="DJ71" s="221"/>
      <c r="DK71" s="221"/>
      <c r="DL71" s="221"/>
      <c r="DM71" s="221"/>
      <c r="DN71" s="221"/>
      <c r="DO71" s="221"/>
      <c r="DP71" s="221"/>
      <c r="DQ71" s="221"/>
      <c r="DR71" s="221"/>
      <c r="DS71" s="221"/>
      <c r="DT71" s="221"/>
      <c r="DU71" s="221"/>
      <c r="DV71" s="221"/>
      <c r="DW71" s="90"/>
    </row>
    <row r="72" spans="2:127" ht="14.25" customHeight="1" thickBot="1" x14ac:dyDescent="0.55000000000000004">
      <c r="B72" s="252">
        <v>8</v>
      </c>
      <c r="C72" s="253" t="s">
        <v>774</v>
      </c>
      <c r="D72" s="254"/>
      <c r="E72" s="254" t="s">
        <v>589</v>
      </c>
      <c r="F72" s="465">
        <v>0</v>
      </c>
      <c r="G72" s="255"/>
      <c r="H72" s="35"/>
      <c r="I72" s="35"/>
      <c r="J72" s="35"/>
      <c r="K72" s="35"/>
      <c r="L72" s="35"/>
      <c r="M72" s="35"/>
      <c r="N72" s="35"/>
      <c r="O72" s="256"/>
      <c r="P72" s="35"/>
      <c r="Q72" s="35"/>
      <c r="R72" s="35"/>
      <c r="S72" s="35"/>
      <c r="T72" s="35"/>
      <c r="U72" s="35"/>
      <c r="V72" s="35"/>
      <c r="W72" s="34"/>
      <c r="X72" s="34"/>
      <c r="Y72" s="34"/>
      <c r="Z72" s="34"/>
      <c r="AA72" s="34"/>
      <c r="AB72" s="34"/>
      <c r="AC72" s="34"/>
      <c r="AD72" s="34"/>
      <c r="AE72" s="34"/>
      <c r="AF72" s="34"/>
      <c r="AG72" s="34"/>
      <c r="AH72" s="34"/>
      <c r="AI72" s="1"/>
      <c r="AJ72" s="267"/>
      <c r="AK72" s="257" t="s">
        <v>775</v>
      </c>
      <c r="AM72" s="125"/>
      <c r="AN72" s="125">
        <f xml:space="preserve"> IF( DD72 = 0, 0, AK72)</f>
        <v>0</v>
      </c>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W72" s="90"/>
      <c r="CX72" s="221"/>
      <c r="CY72" s="221"/>
      <c r="CZ72" s="221"/>
      <c r="DA72" s="221"/>
      <c r="DB72" s="221"/>
      <c r="DC72" s="221"/>
      <c r="DD72" s="126">
        <f>IF(O72&gt;0.23*O71,1,0)</f>
        <v>0</v>
      </c>
      <c r="DE72" s="109"/>
      <c r="DF72" s="221"/>
      <c r="DG72" s="221"/>
      <c r="DH72" s="221"/>
      <c r="DI72" s="221"/>
      <c r="DJ72" s="221"/>
      <c r="DK72" s="221"/>
      <c r="DL72" s="221"/>
      <c r="DM72" s="221"/>
      <c r="DN72" s="221"/>
      <c r="DO72" s="221"/>
      <c r="DP72" s="221"/>
      <c r="DQ72" s="221"/>
      <c r="DR72" s="221"/>
      <c r="DS72" s="221"/>
      <c r="DT72" s="221"/>
      <c r="DU72" s="221"/>
      <c r="DV72" s="221"/>
      <c r="DW72" s="90"/>
    </row>
    <row r="73" spans="2:127" ht="14.25" customHeight="1" thickBot="1" x14ac:dyDescent="0.4">
      <c r="B73" s="1"/>
      <c r="C73" s="36"/>
      <c r="D73" s="200"/>
      <c r="E73" s="201"/>
      <c r="F73" s="201"/>
      <c r="G73" s="201"/>
      <c r="H73" s="202"/>
      <c r="I73" s="200"/>
      <c r="J73" s="200"/>
      <c r="K73" s="200"/>
      <c r="L73" s="200"/>
      <c r="M73" s="200"/>
      <c r="N73" s="200"/>
      <c r="O73" s="202"/>
      <c r="P73" s="30"/>
      <c r="Q73" s="30"/>
      <c r="R73" s="200"/>
      <c r="S73" s="200"/>
      <c r="T73" s="200"/>
      <c r="U73" s="200"/>
      <c r="V73" s="200"/>
      <c r="W73" s="200"/>
      <c r="X73" s="200"/>
      <c r="Y73" s="200"/>
      <c r="Z73" s="200"/>
      <c r="AA73" s="200"/>
      <c r="AB73" s="200"/>
      <c r="AC73" s="200"/>
      <c r="AD73" s="200"/>
      <c r="AE73" s="200"/>
      <c r="AF73" s="200"/>
      <c r="AG73" s="200"/>
      <c r="AH73" s="200"/>
      <c r="AI73" s="30"/>
      <c r="AJ73" s="260"/>
      <c r="AK73" s="260"/>
      <c r="AM73" s="125"/>
      <c r="AN73" s="206"/>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W73" s="90"/>
      <c r="CX73" s="221"/>
      <c r="CY73" s="221"/>
      <c r="CZ73" s="221"/>
      <c r="DA73" s="221"/>
      <c r="DB73" s="221"/>
      <c r="DC73" s="221"/>
      <c r="DD73" s="221"/>
      <c r="DE73" s="109"/>
      <c r="DF73" s="221"/>
      <c r="DG73" s="221"/>
      <c r="DH73" s="221"/>
      <c r="DI73" s="221"/>
      <c r="DJ73" s="221"/>
      <c r="DK73" s="221"/>
      <c r="DL73" s="221"/>
      <c r="DM73" s="221"/>
      <c r="DN73" s="221"/>
      <c r="DO73" s="221"/>
      <c r="DP73" s="221"/>
      <c r="DQ73" s="221"/>
      <c r="DR73" s="221"/>
      <c r="DS73" s="221"/>
      <c r="DT73" s="221"/>
      <c r="DU73" s="221"/>
      <c r="DV73" s="221"/>
      <c r="DW73" s="90"/>
    </row>
    <row r="74" spans="2:127" ht="14.25" customHeight="1" thickBot="1" x14ac:dyDescent="0.55000000000000004">
      <c r="B74" s="103" t="s">
        <v>962</v>
      </c>
      <c r="C74" s="205" t="s">
        <v>1068</v>
      </c>
      <c r="D74" s="14"/>
      <c r="E74" s="22"/>
      <c r="F74" s="22"/>
      <c r="G74" s="14"/>
      <c r="H74" s="14"/>
      <c r="I74" s="14"/>
      <c r="J74" s="14"/>
      <c r="K74" s="14"/>
      <c r="L74" s="14"/>
      <c r="M74" s="14"/>
      <c r="N74" s="14"/>
      <c r="O74" s="14"/>
      <c r="P74" s="14"/>
      <c r="Q74" s="14"/>
      <c r="R74" s="1"/>
      <c r="S74" s="1"/>
      <c r="T74" s="1"/>
      <c r="U74" s="1"/>
      <c r="V74" s="1"/>
      <c r="W74" s="27"/>
      <c r="X74" s="27"/>
      <c r="Y74" s="27"/>
      <c r="Z74" s="27"/>
      <c r="AA74" s="27"/>
      <c r="AB74" s="27"/>
      <c r="AC74" s="27"/>
      <c r="AD74" s="27"/>
      <c r="AE74" s="27"/>
      <c r="AF74" s="27"/>
      <c r="AG74" s="27"/>
      <c r="AH74" s="27"/>
      <c r="AI74" s="29"/>
      <c r="AJ74" s="261"/>
      <c r="AK74" s="261"/>
      <c r="AM74" s="125"/>
      <c r="AN74" s="206"/>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W74" s="90"/>
      <c r="CX74" s="221"/>
      <c r="CY74" s="221"/>
      <c r="CZ74" s="221"/>
      <c r="DA74" s="221"/>
      <c r="DB74" s="221"/>
      <c r="DC74" s="221"/>
      <c r="DD74" s="221"/>
      <c r="DE74" s="109"/>
      <c r="DF74" s="221"/>
      <c r="DG74" s="221"/>
      <c r="DH74" s="221"/>
      <c r="DI74" s="221"/>
      <c r="DJ74" s="221"/>
      <c r="DK74" s="221"/>
      <c r="DL74" s="221"/>
      <c r="DM74" s="221"/>
      <c r="DN74" s="221"/>
      <c r="DO74" s="221"/>
      <c r="DP74" s="221"/>
      <c r="DQ74" s="221"/>
      <c r="DR74" s="221"/>
      <c r="DS74" s="221"/>
      <c r="DT74" s="221"/>
      <c r="DU74" s="221"/>
      <c r="DV74" s="221"/>
      <c r="DW74" s="90"/>
    </row>
    <row r="75" spans="2:127" ht="14.25" customHeight="1" x14ac:dyDescent="0.35">
      <c r="B75" s="207">
        <v>9</v>
      </c>
      <c r="C75" s="208" t="s">
        <v>778</v>
      </c>
      <c r="D75" s="209"/>
      <c r="E75" s="209" t="s">
        <v>123</v>
      </c>
      <c r="F75" s="462">
        <v>0</v>
      </c>
      <c r="G75" s="210"/>
      <c r="H75" s="211"/>
      <c r="I75" s="212"/>
      <c r="J75" s="212"/>
      <c r="K75" s="212"/>
      <c r="L75" s="212"/>
      <c r="M75" s="212"/>
      <c r="N75" s="212"/>
      <c r="O75" s="213">
        <f t="shared" ref="O75:O81" si="63">SUM(H75:N75)</f>
        <v>0</v>
      </c>
      <c r="P75" s="35"/>
      <c r="Q75" s="35"/>
      <c r="R75" s="211"/>
      <c r="S75" s="212"/>
      <c r="T75" s="212"/>
      <c r="U75" s="212"/>
      <c r="V75" s="213">
        <f t="shared" ref="V75:V80" si="64">+SUM(R75:U75)</f>
        <v>0</v>
      </c>
      <c r="W75" s="211"/>
      <c r="X75" s="212"/>
      <c r="Y75" s="212"/>
      <c r="Z75" s="212"/>
      <c r="AA75" s="212"/>
      <c r="AB75" s="214">
        <f t="shared" ref="AB75:AB80" si="65">+SUM(W75:AA75)</f>
        <v>0</v>
      </c>
      <c r="AC75" s="211"/>
      <c r="AD75" s="212"/>
      <c r="AE75" s="212"/>
      <c r="AF75" s="212"/>
      <c r="AG75" s="212"/>
      <c r="AH75" s="214">
        <f t="shared" ref="AH75:AH80" si="66">+SUM(AC75:AG75)</f>
        <v>0</v>
      </c>
      <c r="AI75" s="29"/>
      <c r="AJ75" s="215"/>
      <c r="AK75" s="216" t="s">
        <v>590</v>
      </c>
      <c r="AM75" s="125" t="str">
        <f t="shared" ref="AM75:AM80" si="67" xml:space="preserve"> IF( SUM( BV75:CT75 ) = 0, 0, $BV$5 )</f>
        <v>Please complete all cells in row</v>
      </c>
      <c r="AN75" s="125">
        <f t="shared" ref="AN75:AN81" si="68" xml:space="preserve"> IF( DD75 = 0, 0, AK75)</f>
        <v>0</v>
      </c>
      <c r="BV75" s="126">
        <v>1</v>
      </c>
      <c r="BW75" s="126">
        <v>1</v>
      </c>
      <c r="BX75" s="126">
        <v>1</v>
      </c>
      <c r="BY75" s="126">
        <v>1</v>
      </c>
      <c r="BZ75" s="126">
        <v>1</v>
      </c>
      <c r="CA75" s="126">
        <v>1</v>
      </c>
      <c r="CB75" s="126">
        <v>1</v>
      </c>
      <c r="CC75" s="109"/>
      <c r="CD75" s="126">
        <v>1</v>
      </c>
      <c r="CE75" s="126">
        <v>1</v>
      </c>
      <c r="CF75" s="126">
        <v>1</v>
      </c>
      <c r="CG75" s="126">
        <v>1</v>
      </c>
      <c r="CH75" s="126">
        <v>1</v>
      </c>
      <c r="CI75" s="109"/>
      <c r="CJ75" s="126">
        <v>1</v>
      </c>
      <c r="CK75" s="126">
        <v>1</v>
      </c>
      <c r="CL75" s="126">
        <v>1</v>
      </c>
      <c r="CM75" s="126">
        <v>1</v>
      </c>
      <c r="CN75" s="126">
        <v>1</v>
      </c>
      <c r="CO75" s="109"/>
      <c r="CP75" s="126">
        <v>1</v>
      </c>
      <c r="CQ75" s="126">
        <v>1</v>
      </c>
      <c r="CR75" s="126">
        <v>1</v>
      </c>
      <c r="CS75" s="126">
        <v>1</v>
      </c>
      <c r="CT75" s="126">
        <v>1</v>
      </c>
      <c r="CW75" s="90"/>
      <c r="CX75" s="221"/>
      <c r="CY75" s="221"/>
      <c r="CZ75" s="221"/>
      <c r="DA75" s="221"/>
      <c r="DB75" s="221"/>
      <c r="DC75" s="221"/>
      <c r="DD75" s="126">
        <f t="shared" ref="DD75:DD81" si="69">IF(AND(O75=AH75,AB75=AH75,V75=AH75),0,1)</f>
        <v>0</v>
      </c>
      <c r="DE75" s="109"/>
      <c r="DF75" s="221"/>
      <c r="DG75" s="221"/>
      <c r="DH75" s="221"/>
      <c r="DI75" s="221"/>
      <c r="DJ75" s="221"/>
      <c r="DK75" s="221"/>
      <c r="DL75" s="221"/>
      <c r="DM75" s="221"/>
      <c r="DN75" s="221"/>
      <c r="DO75" s="221"/>
      <c r="DP75" s="221"/>
      <c r="DQ75" s="221"/>
      <c r="DR75" s="221"/>
      <c r="DS75" s="221"/>
      <c r="DT75" s="221"/>
      <c r="DU75" s="221"/>
      <c r="DV75" s="221"/>
      <c r="DW75" s="90"/>
    </row>
    <row r="76" spans="2:127" ht="14.25" customHeight="1" x14ac:dyDescent="0.35">
      <c r="B76" s="222">
        <v>10</v>
      </c>
      <c r="C76" s="223" t="s">
        <v>804</v>
      </c>
      <c r="D76" s="224"/>
      <c r="E76" s="224" t="s">
        <v>123</v>
      </c>
      <c r="F76" s="457">
        <v>0</v>
      </c>
      <c r="G76" s="225"/>
      <c r="H76" s="226"/>
      <c r="I76" s="226"/>
      <c r="J76" s="226"/>
      <c r="K76" s="226"/>
      <c r="L76" s="226"/>
      <c r="M76" s="226"/>
      <c r="N76" s="226"/>
      <c r="O76" s="227">
        <f t="shared" si="63"/>
        <v>0</v>
      </c>
      <c r="P76" s="35"/>
      <c r="Q76" s="35"/>
      <c r="R76" s="228"/>
      <c r="S76" s="226"/>
      <c r="T76" s="226"/>
      <c r="U76" s="226"/>
      <c r="V76" s="227">
        <f t="shared" si="64"/>
        <v>0</v>
      </c>
      <c r="W76" s="228"/>
      <c r="X76" s="226"/>
      <c r="Y76" s="226"/>
      <c r="Z76" s="226"/>
      <c r="AA76" s="226"/>
      <c r="AB76" s="229">
        <f t="shared" si="65"/>
        <v>0</v>
      </c>
      <c r="AC76" s="228"/>
      <c r="AD76" s="226"/>
      <c r="AE76" s="226"/>
      <c r="AF76" s="226"/>
      <c r="AG76" s="226"/>
      <c r="AH76" s="229">
        <f t="shared" si="66"/>
        <v>0</v>
      </c>
      <c r="AI76" s="29"/>
      <c r="AJ76" s="230"/>
      <c r="AK76" s="231" t="s">
        <v>590</v>
      </c>
      <c r="AM76" s="125" t="str">
        <f t="shared" si="67"/>
        <v>Please complete all cells in row</v>
      </c>
      <c r="AN76" s="125">
        <f t="shared" si="68"/>
        <v>0</v>
      </c>
      <c r="BV76" s="126">
        <v>1</v>
      </c>
      <c r="BW76" s="126">
        <v>1</v>
      </c>
      <c r="BX76" s="126">
        <v>1</v>
      </c>
      <c r="BY76" s="126">
        <v>1</v>
      </c>
      <c r="BZ76" s="126">
        <v>1</v>
      </c>
      <c r="CA76" s="126">
        <v>1</v>
      </c>
      <c r="CB76" s="126">
        <v>1</v>
      </c>
      <c r="CC76" s="109"/>
      <c r="CD76" s="126">
        <v>1</v>
      </c>
      <c r="CE76" s="126">
        <v>1</v>
      </c>
      <c r="CF76" s="126">
        <v>1</v>
      </c>
      <c r="CG76" s="126">
        <v>1</v>
      </c>
      <c r="CH76" s="126">
        <v>1</v>
      </c>
      <c r="CI76" s="109"/>
      <c r="CJ76" s="126">
        <v>1</v>
      </c>
      <c r="CK76" s="126">
        <v>1</v>
      </c>
      <c r="CL76" s="126">
        <v>1</v>
      </c>
      <c r="CM76" s="126">
        <v>1</v>
      </c>
      <c r="CN76" s="126">
        <v>1</v>
      </c>
      <c r="CO76" s="109"/>
      <c r="CP76" s="126">
        <v>1</v>
      </c>
      <c r="CQ76" s="126">
        <v>1</v>
      </c>
      <c r="CR76" s="126">
        <v>1</v>
      </c>
      <c r="CS76" s="126">
        <v>1</v>
      </c>
      <c r="CT76" s="126">
        <v>1</v>
      </c>
      <c r="CW76" s="90"/>
      <c r="CX76" s="221"/>
      <c r="CY76" s="221"/>
      <c r="CZ76" s="221"/>
      <c r="DA76" s="221"/>
      <c r="DB76" s="221"/>
      <c r="DC76" s="221"/>
      <c r="DD76" s="126">
        <f t="shared" si="69"/>
        <v>0</v>
      </c>
      <c r="DE76" s="109"/>
      <c r="DF76" s="221"/>
      <c r="DG76" s="221"/>
      <c r="DH76" s="221"/>
      <c r="DI76" s="221"/>
      <c r="DJ76" s="221"/>
      <c r="DK76" s="221"/>
      <c r="DL76" s="221"/>
      <c r="DM76" s="221"/>
      <c r="DN76" s="221"/>
      <c r="DO76" s="221"/>
      <c r="DP76" s="221"/>
      <c r="DQ76" s="221"/>
      <c r="DR76" s="221"/>
      <c r="DS76" s="221"/>
      <c r="DT76" s="221"/>
      <c r="DU76" s="221"/>
      <c r="DV76" s="221"/>
      <c r="DW76" s="90"/>
    </row>
    <row r="77" spans="2:127" ht="14.25" customHeight="1" x14ac:dyDescent="0.35">
      <c r="B77" s="222">
        <v>11</v>
      </c>
      <c r="C77" s="223" t="s">
        <v>830</v>
      </c>
      <c r="D77" s="224"/>
      <c r="E77" s="224" t="s">
        <v>123</v>
      </c>
      <c r="F77" s="457">
        <v>0</v>
      </c>
      <c r="G77" s="225"/>
      <c r="H77" s="226"/>
      <c r="I77" s="226"/>
      <c r="J77" s="226"/>
      <c r="K77" s="226"/>
      <c r="L77" s="226"/>
      <c r="M77" s="226"/>
      <c r="N77" s="226"/>
      <c r="O77" s="227">
        <f t="shared" si="63"/>
        <v>0</v>
      </c>
      <c r="P77" s="35"/>
      <c r="Q77" s="35"/>
      <c r="R77" s="228"/>
      <c r="S77" s="226"/>
      <c r="T77" s="226"/>
      <c r="U77" s="226"/>
      <c r="V77" s="227">
        <f t="shared" si="64"/>
        <v>0</v>
      </c>
      <c r="W77" s="228"/>
      <c r="X77" s="226"/>
      <c r="Y77" s="226"/>
      <c r="Z77" s="226"/>
      <c r="AA77" s="226"/>
      <c r="AB77" s="229">
        <f t="shared" si="65"/>
        <v>0</v>
      </c>
      <c r="AC77" s="228"/>
      <c r="AD77" s="226"/>
      <c r="AE77" s="226"/>
      <c r="AF77" s="226"/>
      <c r="AG77" s="226"/>
      <c r="AH77" s="229">
        <f t="shared" si="66"/>
        <v>0</v>
      </c>
      <c r="AI77" s="29"/>
      <c r="AJ77" s="230"/>
      <c r="AK77" s="231" t="s">
        <v>590</v>
      </c>
      <c r="AM77" s="125" t="str">
        <f t="shared" si="67"/>
        <v>Please complete all cells in row</v>
      </c>
      <c r="AN77" s="125">
        <f t="shared" si="68"/>
        <v>0</v>
      </c>
      <c r="BV77" s="126">
        <v>1</v>
      </c>
      <c r="BW77" s="126">
        <v>1</v>
      </c>
      <c r="BX77" s="126">
        <v>1</v>
      </c>
      <c r="BY77" s="126">
        <v>1</v>
      </c>
      <c r="BZ77" s="126">
        <v>1</v>
      </c>
      <c r="CA77" s="126">
        <v>1</v>
      </c>
      <c r="CB77" s="126">
        <v>1</v>
      </c>
      <c r="CC77" s="109"/>
      <c r="CD77" s="126">
        <v>1</v>
      </c>
      <c r="CE77" s="126">
        <v>1</v>
      </c>
      <c r="CF77" s="126">
        <v>1</v>
      </c>
      <c r="CG77" s="126">
        <v>1</v>
      </c>
      <c r="CH77" s="126">
        <v>1</v>
      </c>
      <c r="CI77" s="109"/>
      <c r="CJ77" s="126">
        <v>1</v>
      </c>
      <c r="CK77" s="126">
        <v>1</v>
      </c>
      <c r="CL77" s="126">
        <v>1</v>
      </c>
      <c r="CM77" s="126">
        <v>1</v>
      </c>
      <c r="CN77" s="126">
        <v>1</v>
      </c>
      <c r="CO77" s="109"/>
      <c r="CP77" s="126">
        <v>1</v>
      </c>
      <c r="CQ77" s="126">
        <v>1</v>
      </c>
      <c r="CR77" s="126">
        <v>1</v>
      </c>
      <c r="CS77" s="126">
        <v>1</v>
      </c>
      <c r="CT77" s="126">
        <v>1</v>
      </c>
      <c r="CW77" s="90"/>
      <c r="CX77" s="221"/>
      <c r="CY77" s="221"/>
      <c r="CZ77" s="221"/>
      <c r="DA77" s="221"/>
      <c r="DB77" s="221"/>
      <c r="DC77" s="221"/>
      <c r="DD77" s="126">
        <f t="shared" si="69"/>
        <v>0</v>
      </c>
      <c r="DE77" s="109"/>
      <c r="DF77" s="221"/>
      <c r="DG77" s="221"/>
      <c r="DH77" s="221"/>
      <c r="DI77" s="221"/>
      <c r="DJ77" s="221"/>
      <c r="DK77" s="221"/>
      <c r="DL77" s="221"/>
      <c r="DM77" s="221"/>
      <c r="DN77" s="221"/>
      <c r="DO77" s="221"/>
      <c r="DP77" s="221"/>
      <c r="DQ77" s="221"/>
      <c r="DR77" s="221"/>
      <c r="DS77" s="221"/>
      <c r="DT77" s="221"/>
      <c r="DU77" s="221"/>
      <c r="DV77" s="221"/>
      <c r="DW77" s="90"/>
    </row>
    <row r="78" spans="2:127" ht="14.25" customHeight="1" x14ac:dyDescent="0.35">
      <c r="B78" s="222">
        <v>12</v>
      </c>
      <c r="C78" s="223" t="s">
        <v>856</v>
      </c>
      <c r="D78" s="224"/>
      <c r="E78" s="224" t="s">
        <v>123</v>
      </c>
      <c r="F78" s="457">
        <v>0</v>
      </c>
      <c r="G78" s="225"/>
      <c r="H78" s="226"/>
      <c r="I78" s="226"/>
      <c r="J78" s="226"/>
      <c r="K78" s="226"/>
      <c r="L78" s="226"/>
      <c r="M78" s="226"/>
      <c r="N78" s="226"/>
      <c r="O78" s="227">
        <f t="shared" si="63"/>
        <v>0</v>
      </c>
      <c r="P78" s="35"/>
      <c r="Q78" s="35"/>
      <c r="R78" s="228"/>
      <c r="S78" s="226"/>
      <c r="T78" s="226"/>
      <c r="U78" s="226"/>
      <c r="V78" s="227">
        <f t="shared" si="64"/>
        <v>0</v>
      </c>
      <c r="W78" s="228"/>
      <c r="X78" s="226"/>
      <c r="Y78" s="226"/>
      <c r="Z78" s="226"/>
      <c r="AA78" s="226"/>
      <c r="AB78" s="229">
        <f t="shared" si="65"/>
        <v>0</v>
      </c>
      <c r="AC78" s="228"/>
      <c r="AD78" s="226"/>
      <c r="AE78" s="226"/>
      <c r="AF78" s="226"/>
      <c r="AG78" s="226"/>
      <c r="AH78" s="229">
        <f t="shared" si="66"/>
        <v>0</v>
      </c>
      <c r="AI78" s="29"/>
      <c r="AJ78" s="230"/>
      <c r="AK78" s="231" t="s">
        <v>590</v>
      </c>
      <c r="AM78" s="125" t="str">
        <f t="shared" si="67"/>
        <v>Please complete all cells in row</v>
      </c>
      <c r="AN78" s="125">
        <f t="shared" si="68"/>
        <v>0</v>
      </c>
      <c r="BV78" s="126">
        <v>1</v>
      </c>
      <c r="BW78" s="126">
        <v>1</v>
      </c>
      <c r="BX78" s="126">
        <v>1</v>
      </c>
      <c r="BY78" s="126">
        <v>1</v>
      </c>
      <c r="BZ78" s="126">
        <v>1</v>
      </c>
      <c r="CA78" s="126">
        <v>1</v>
      </c>
      <c r="CB78" s="126">
        <v>1</v>
      </c>
      <c r="CC78" s="109"/>
      <c r="CD78" s="126">
        <v>1</v>
      </c>
      <c r="CE78" s="126">
        <v>1</v>
      </c>
      <c r="CF78" s="126">
        <v>1</v>
      </c>
      <c r="CG78" s="126">
        <v>1</v>
      </c>
      <c r="CH78" s="126">
        <v>1</v>
      </c>
      <c r="CI78" s="109"/>
      <c r="CJ78" s="126">
        <v>1</v>
      </c>
      <c r="CK78" s="126">
        <v>1</v>
      </c>
      <c r="CL78" s="126">
        <v>1</v>
      </c>
      <c r="CM78" s="126">
        <v>1</v>
      </c>
      <c r="CN78" s="126">
        <v>1</v>
      </c>
      <c r="CO78" s="109"/>
      <c r="CP78" s="126">
        <v>1</v>
      </c>
      <c r="CQ78" s="126">
        <v>1</v>
      </c>
      <c r="CR78" s="126">
        <v>1</v>
      </c>
      <c r="CS78" s="126">
        <v>1</v>
      </c>
      <c r="CT78" s="126">
        <v>1</v>
      </c>
      <c r="CW78" s="90"/>
      <c r="CX78" s="221"/>
      <c r="CY78" s="221"/>
      <c r="CZ78" s="221"/>
      <c r="DA78" s="221"/>
      <c r="DB78" s="221"/>
      <c r="DC78" s="221"/>
      <c r="DD78" s="126">
        <f t="shared" si="69"/>
        <v>0</v>
      </c>
      <c r="DE78" s="109"/>
      <c r="DF78" s="221"/>
      <c r="DG78" s="221"/>
      <c r="DH78" s="221"/>
      <c r="DI78" s="221"/>
      <c r="DJ78" s="221"/>
      <c r="DK78" s="221"/>
      <c r="DL78" s="221"/>
      <c r="DM78" s="221"/>
      <c r="DN78" s="221"/>
      <c r="DO78" s="221"/>
      <c r="DP78" s="221"/>
      <c r="DQ78" s="221"/>
      <c r="DR78" s="221"/>
      <c r="DS78" s="221"/>
      <c r="DT78" s="221"/>
      <c r="DU78" s="221"/>
      <c r="DV78" s="221"/>
      <c r="DW78" s="90"/>
    </row>
    <row r="79" spans="2:127" ht="14.25" customHeight="1" x14ac:dyDescent="0.35">
      <c r="B79" s="236">
        <v>13</v>
      </c>
      <c r="C79" s="237" t="s">
        <v>882</v>
      </c>
      <c r="D79" s="238"/>
      <c r="E79" s="238" t="s">
        <v>123</v>
      </c>
      <c r="F79" s="681">
        <v>0</v>
      </c>
      <c r="G79" s="239"/>
      <c r="H79" s="226"/>
      <c r="I79" s="226"/>
      <c r="J79" s="226"/>
      <c r="K79" s="226"/>
      <c r="L79" s="226"/>
      <c r="M79" s="226"/>
      <c r="N79" s="226"/>
      <c r="O79" s="227">
        <f t="shared" si="63"/>
        <v>0</v>
      </c>
      <c r="P79" s="35"/>
      <c r="Q79" s="35"/>
      <c r="R79" s="228"/>
      <c r="S79" s="226"/>
      <c r="T79" s="226"/>
      <c r="U79" s="226"/>
      <c r="V79" s="227">
        <f t="shared" si="64"/>
        <v>0</v>
      </c>
      <c r="W79" s="228"/>
      <c r="X79" s="226"/>
      <c r="Y79" s="226"/>
      <c r="Z79" s="226"/>
      <c r="AA79" s="226"/>
      <c r="AB79" s="229">
        <f t="shared" si="65"/>
        <v>0</v>
      </c>
      <c r="AC79" s="228"/>
      <c r="AD79" s="226"/>
      <c r="AE79" s="226"/>
      <c r="AF79" s="226"/>
      <c r="AG79" s="226"/>
      <c r="AH79" s="229">
        <f t="shared" si="66"/>
        <v>0</v>
      </c>
      <c r="AI79" s="29"/>
      <c r="AJ79" s="230"/>
      <c r="AK79" s="231" t="s">
        <v>590</v>
      </c>
      <c r="AM79" s="125" t="str">
        <f t="shared" si="67"/>
        <v>Please complete all cells in row</v>
      </c>
      <c r="AN79" s="125">
        <f t="shared" si="68"/>
        <v>0</v>
      </c>
      <c r="BV79" s="126">
        <v>1</v>
      </c>
      <c r="BW79" s="126">
        <v>1</v>
      </c>
      <c r="BX79" s="126">
        <v>1</v>
      </c>
      <c r="BY79" s="126">
        <v>1</v>
      </c>
      <c r="BZ79" s="126">
        <v>1</v>
      </c>
      <c r="CA79" s="126">
        <v>1</v>
      </c>
      <c r="CB79" s="126">
        <v>1</v>
      </c>
      <c r="CC79" s="109"/>
      <c r="CD79" s="126">
        <v>1</v>
      </c>
      <c r="CE79" s="126">
        <v>1</v>
      </c>
      <c r="CF79" s="126">
        <v>1</v>
      </c>
      <c r="CG79" s="126">
        <v>1</v>
      </c>
      <c r="CH79" s="126">
        <v>1</v>
      </c>
      <c r="CI79" s="109"/>
      <c r="CJ79" s="126">
        <v>1</v>
      </c>
      <c r="CK79" s="126">
        <v>1</v>
      </c>
      <c r="CL79" s="126">
        <v>1</v>
      </c>
      <c r="CM79" s="126">
        <v>1</v>
      </c>
      <c r="CN79" s="126">
        <v>1</v>
      </c>
      <c r="CO79" s="109"/>
      <c r="CP79" s="126">
        <v>1</v>
      </c>
      <c r="CQ79" s="126">
        <v>1</v>
      </c>
      <c r="CR79" s="126">
        <v>1</v>
      </c>
      <c r="CS79" s="126">
        <v>1</v>
      </c>
      <c r="CT79" s="126">
        <v>1</v>
      </c>
      <c r="CW79" s="90"/>
      <c r="CX79" s="221"/>
      <c r="CY79" s="221"/>
      <c r="CZ79" s="221"/>
      <c r="DA79" s="221"/>
      <c r="DB79" s="221"/>
      <c r="DC79" s="221"/>
      <c r="DD79" s="126">
        <f t="shared" si="69"/>
        <v>0</v>
      </c>
      <c r="DE79" s="109"/>
      <c r="DF79" s="221"/>
      <c r="DG79" s="221"/>
      <c r="DH79" s="221"/>
      <c r="DI79" s="221"/>
      <c r="DJ79" s="221"/>
      <c r="DK79" s="221"/>
      <c r="DL79" s="221"/>
      <c r="DM79" s="221"/>
      <c r="DN79" s="221"/>
      <c r="DO79" s="221"/>
      <c r="DP79" s="221"/>
      <c r="DQ79" s="221"/>
      <c r="DR79" s="221"/>
      <c r="DS79" s="221"/>
      <c r="DT79" s="221"/>
      <c r="DU79" s="221"/>
      <c r="DV79" s="221"/>
      <c r="DW79" s="90"/>
    </row>
    <row r="80" spans="2:127" ht="14.25" customHeight="1" x14ac:dyDescent="0.35">
      <c r="B80" s="222">
        <v>14</v>
      </c>
      <c r="C80" s="223" t="s">
        <v>908</v>
      </c>
      <c r="D80" s="224"/>
      <c r="E80" s="224" t="s">
        <v>123</v>
      </c>
      <c r="F80" s="457">
        <v>0</v>
      </c>
      <c r="G80" s="225"/>
      <c r="H80" s="226"/>
      <c r="I80" s="226"/>
      <c r="J80" s="226"/>
      <c r="K80" s="226"/>
      <c r="L80" s="226"/>
      <c r="M80" s="226"/>
      <c r="N80" s="226"/>
      <c r="O80" s="227">
        <f t="shared" si="63"/>
        <v>0</v>
      </c>
      <c r="P80" s="35"/>
      <c r="Q80" s="35"/>
      <c r="R80" s="228"/>
      <c r="S80" s="226"/>
      <c r="T80" s="226"/>
      <c r="U80" s="226"/>
      <c r="V80" s="227">
        <f t="shared" si="64"/>
        <v>0</v>
      </c>
      <c r="W80" s="228"/>
      <c r="X80" s="226"/>
      <c r="Y80" s="226"/>
      <c r="Z80" s="226"/>
      <c r="AA80" s="226"/>
      <c r="AB80" s="229">
        <f t="shared" si="65"/>
        <v>0</v>
      </c>
      <c r="AC80" s="228"/>
      <c r="AD80" s="226"/>
      <c r="AE80" s="226"/>
      <c r="AF80" s="226"/>
      <c r="AG80" s="226"/>
      <c r="AH80" s="229">
        <f t="shared" si="66"/>
        <v>0</v>
      </c>
      <c r="AI80" s="29"/>
      <c r="AJ80" s="230"/>
      <c r="AK80" s="231" t="s">
        <v>590</v>
      </c>
      <c r="AM80" s="125" t="str">
        <f t="shared" si="67"/>
        <v>Please complete all cells in row</v>
      </c>
      <c r="AN80" s="125">
        <f t="shared" si="68"/>
        <v>0</v>
      </c>
      <c r="BV80" s="126">
        <v>1</v>
      </c>
      <c r="BW80" s="126">
        <v>1</v>
      </c>
      <c r="BX80" s="126">
        <v>1</v>
      </c>
      <c r="BY80" s="126">
        <v>1</v>
      </c>
      <c r="BZ80" s="126">
        <v>1</v>
      </c>
      <c r="CA80" s="126">
        <v>1</v>
      </c>
      <c r="CB80" s="126">
        <v>1</v>
      </c>
      <c r="CC80" s="109"/>
      <c r="CD80" s="126">
        <v>1</v>
      </c>
      <c r="CE80" s="126">
        <v>1</v>
      </c>
      <c r="CF80" s="126">
        <v>1</v>
      </c>
      <c r="CG80" s="126">
        <v>1</v>
      </c>
      <c r="CH80" s="126">
        <v>1</v>
      </c>
      <c r="CI80" s="109"/>
      <c r="CJ80" s="126">
        <v>1</v>
      </c>
      <c r="CK80" s="126">
        <v>1</v>
      </c>
      <c r="CL80" s="126">
        <v>1</v>
      </c>
      <c r="CM80" s="126">
        <v>1</v>
      </c>
      <c r="CN80" s="126">
        <v>1</v>
      </c>
      <c r="CO80" s="109"/>
      <c r="CP80" s="126">
        <v>1</v>
      </c>
      <c r="CQ80" s="126">
        <v>1</v>
      </c>
      <c r="CR80" s="126">
        <v>1</v>
      </c>
      <c r="CS80" s="126">
        <v>1</v>
      </c>
      <c r="CT80" s="126">
        <v>1</v>
      </c>
      <c r="CW80" s="90"/>
      <c r="CX80" s="221"/>
      <c r="CY80" s="221"/>
      <c r="CZ80" s="221"/>
      <c r="DA80" s="221"/>
      <c r="DB80" s="221"/>
      <c r="DC80" s="221"/>
      <c r="DD80" s="126">
        <f t="shared" si="69"/>
        <v>0</v>
      </c>
      <c r="DE80" s="109"/>
      <c r="DF80" s="221"/>
      <c r="DG80" s="221"/>
      <c r="DH80" s="221"/>
      <c r="DI80" s="221"/>
      <c r="DJ80" s="221"/>
      <c r="DK80" s="221"/>
      <c r="DL80" s="221"/>
      <c r="DM80" s="221"/>
      <c r="DN80" s="221"/>
      <c r="DO80" s="221"/>
      <c r="DP80" s="221"/>
      <c r="DQ80" s="221"/>
      <c r="DR80" s="221"/>
      <c r="DS80" s="221"/>
      <c r="DT80" s="221"/>
      <c r="DU80" s="221"/>
      <c r="DV80" s="221"/>
      <c r="DW80" s="90"/>
    </row>
    <row r="81" spans="2:127" ht="14.25" customHeight="1" thickBot="1" x14ac:dyDescent="0.55000000000000004">
      <c r="B81" s="252">
        <v>15</v>
      </c>
      <c r="C81" s="253" t="s">
        <v>934</v>
      </c>
      <c r="D81" s="254"/>
      <c r="E81" s="254" t="s">
        <v>123</v>
      </c>
      <c r="F81" s="465">
        <v>0</v>
      </c>
      <c r="G81" s="255"/>
      <c r="H81" s="241">
        <f t="shared" ref="H81:N81" si="70">+SUM(H75:H80)</f>
        <v>0</v>
      </c>
      <c r="I81" s="242">
        <f t="shared" si="70"/>
        <v>0</v>
      </c>
      <c r="J81" s="242">
        <f t="shared" si="70"/>
        <v>0</v>
      </c>
      <c r="K81" s="242">
        <f t="shared" si="70"/>
        <v>0</v>
      </c>
      <c r="L81" s="242">
        <f t="shared" si="70"/>
        <v>0</v>
      </c>
      <c r="M81" s="242">
        <f t="shared" si="70"/>
        <v>0</v>
      </c>
      <c r="N81" s="242">
        <f t="shared" si="70"/>
        <v>0</v>
      </c>
      <c r="O81" s="262">
        <f t="shared" si="63"/>
        <v>0</v>
      </c>
      <c r="P81" s="35"/>
      <c r="Q81" s="35"/>
      <c r="R81" s="241">
        <f t="shared" ref="R81:AH81" si="71">+SUM(R75:R80)</f>
        <v>0</v>
      </c>
      <c r="S81" s="242">
        <f t="shared" si="71"/>
        <v>0</v>
      </c>
      <c r="T81" s="242">
        <f t="shared" si="71"/>
        <v>0</v>
      </c>
      <c r="U81" s="242">
        <f t="shared" si="71"/>
        <v>0</v>
      </c>
      <c r="V81" s="243">
        <f t="shared" si="71"/>
        <v>0</v>
      </c>
      <c r="W81" s="244">
        <f t="shared" si="71"/>
        <v>0</v>
      </c>
      <c r="X81" s="245">
        <f t="shared" si="71"/>
        <v>0</v>
      </c>
      <c r="Y81" s="245">
        <f t="shared" si="71"/>
        <v>0</v>
      </c>
      <c r="Z81" s="245">
        <f t="shared" si="71"/>
        <v>0</v>
      </c>
      <c r="AA81" s="245">
        <f t="shared" si="71"/>
        <v>0</v>
      </c>
      <c r="AB81" s="246">
        <f t="shared" si="71"/>
        <v>0</v>
      </c>
      <c r="AC81" s="244">
        <f t="shared" si="71"/>
        <v>0</v>
      </c>
      <c r="AD81" s="245">
        <f t="shared" si="71"/>
        <v>0</v>
      </c>
      <c r="AE81" s="245">
        <f t="shared" si="71"/>
        <v>0</v>
      </c>
      <c r="AF81" s="245">
        <f t="shared" si="71"/>
        <v>0</v>
      </c>
      <c r="AG81" s="245">
        <f t="shared" si="71"/>
        <v>0</v>
      </c>
      <c r="AH81" s="246">
        <f t="shared" si="71"/>
        <v>0</v>
      </c>
      <c r="AI81" s="29"/>
      <c r="AJ81" s="247" t="s">
        <v>935</v>
      </c>
      <c r="AK81" s="263" t="s">
        <v>590</v>
      </c>
      <c r="AM81" s="125"/>
      <c r="AN81" s="125">
        <f t="shared" si="68"/>
        <v>0</v>
      </c>
      <c r="BV81" s="109"/>
      <c r="BW81" s="109"/>
      <c r="BX81" s="109"/>
      <c r="BY81" s="109"/>
      <c r="BZ81" s="109"/>
      <c r="CA81" s="109"/>
      <c r="CB81" s="109"/>
      <c r="CC81" s="109"/>
      <c r="CD81" s="109"/>
      <c r="CE81" s="109"/>
      <c r="CF81" s="109"/>
      <c r="CG81" s="109"/>
      <c r="CH81" s="109"/>
      <c r="CI81" s="109"/>
      <c r="CJ81" s="109"/>
      <c r="CK81" s="109"/>
      <c r="CL81" s="109"/>
      <c r="CM81" s="109"/>
      <c r="CN81" s="109"/>
      <c r="CO81" s="109"/>
      <c r="CP81" s="109"/>
      <c r="CQ81" s="109"/>
      <c r="CR81" s="109"/>
      <c r="CS81" s="109"/>
      <c r="CT81" s="109"/>
      <c r="CW81" s="90"/>
      <c r="CX81" s="221"/>
      <c r="CY81" s="221"/>
      <c r="CZ81" s="221"/>
      <c r="DA81" s="221"/>
      <c r="DB81" s="221"/>
      <c r="DC81" s="221"/>
      <c r="DD81" s="126">
        <f t="shared" si="69"/>
        <v>0</v>
      </c>
      <c r="DE81" s="109"/>
      <c r="DF81" s="221"/>
      <c r="DG81" s="221"/>
      <c r="DH81" s="221"/>
      <c r="DI81" s="221"/>
      <c r="DJ81" s="221"/>
      <c r="DK81" s="221"/>
      <c r="DL81" s="221"/>
      <c r="DM81" s="221"/>
      <c r="DN81" s="221"/>
      <c r="DO81" s="221"/>
      <c r="DP81" s="221"/>
      <c r="DQ81" s="221"/>
      <c r="DR81" s="221"/>
      <c r="DS81" s="221"/>
      <c r="DT81" s="221"/>
      <c r="DU81" s="221"/>
      <c r="DV81" s="221"/>
      <c r="DW81" s="90"/>
    </row>
    <row r="82" spans="2:127" ht="14.25" customHeight="1" thickBot="1" x14ac:dyDescent="0.4">
      <c r="B82" s="1"/>
      <c r="C82" s="36"/>
      <c r="D82" s="200"/>
      <c r="E82" s="201"/>
      <c r="F82" s="201"/>
      <c r="G82" s="201"/>
      <c r="H82" s="202"/>
      <c r="I82" s="200"/>
      <c r="J82" s="200"/>
      <c r="K82" s="200"/>
      <c r="L82" s="200"/>
      <c r="M82" s="200"/>
      <c r="N82" s="200"/>
      <c r="O82" s="202"/>
      <c r="P82" s="30"/>
      <c r="Q82" s="30"/>
      <c r="R82" s="200"/>
      <c r="S82" s="200"/>
      <c r="T82" s="200"/>
      <c r="U82" s="200"/>
      <c r="V82" s="200"/>
      <c r="W82" s="200"/>
      <c r="X82" s="200"/>
      <c r="Y82" s="200"/>
      <c r="Z82" s="200"/>
      <c r="AA82" s="200"/>
      <c r="AB82" s="200"/>
      <c r="AC82" s="200"/>
      <c r="AD82" s="200"/>
      <c r="AE82" s="200"/>
      <c r="AF82" s="200"/>
      <c r="AG82" s="200"/>
      <c r="AH82" s="200"/>
      <c r="AI82" s="30"/>
      <c r="AJ82" s="260"/>
      <c r="AK82" s="260"/>
      <c r="AM82" s="125"/>
      <c r="AN82" s="206"/>
      <c r="BV82" s="109"/>
      <c r="BW82" s="109"/>
      <c r="BX82" s="109"/>
      <c r="BY82" s="109"/>
      <c r="BZ82" s="109"/>
      <c r="CA82" s="109"/>
      <c r="CB82" s="109"/>
      <c r="CC82" s="109"/>
      <c r="CD82" s="109"/>
      <c r="CE82" s="109"/>
      <c r="CF82" s="109"/>
      <c r="CG82" s="109"/>
      <c r="CH82" s="109"/>
      <c r="CI82" s="109"/>
      <c r="CJ82" s="109"/>
      <c r="CK82" s="109"/>
      <c r="CL82" s="109"/>
      <c r="CM82" s="109"/>
      <c r="CN82" s="109"/>
      <c r="CO82" s="109"/>
      <c r="CP82" s="109"/>
      <c r="CQ82" s="109"/>
      <c r="CR82" s="109"/>
      <c r="CS82" s="109"/>
      <c r="CT82" s="109"/>
      <c r="CW82" s="90"/>
      <c r="CX82" s="221"/>
      <c r="CY82" s="221"/>
      <c r="CZ82" s="221"/>
      <c r="DA82" s="221"/>
      <c r="DB82" s="221"/>
      <c r="DC82" s="221"/>
      <c r="DD82" s="221"/>
      <c r="DE82" s="109"/>
      <c r="DF82" s="221"/>
      <c r="DG82" s="221"/>
      <c r="DH82" s="221"/>
      <c r="DI82" s="221"/>
      <c r="DJ82" s="221"/>
      <c r="DK82" s="221"/>
      <c r="DL82" s="221"/>
      <c r="DM82" s="221"/>
      <c r="DN82" s="221"/>
      <c r="DO82" s="221"/>
      <c r="DP82" s="221"/>
      <c r="DQ82" s="221"/>
      <c r="DR82" s="221"/>
      <c r="DS82" s="221"/>
      <c r="DT82" s="221"/>
      <c r="DU82" s="221"/>
      <c r="DV82" s="221"/>
      <c r="DW82" s="90"/>
    </row>
    <row r="83" spans="2:127" ht="14.25" customHeight="1" thickBot="1" x14ac:dyDescent="0.55000000000000004">
      <c r="B83" s="103" t="s">
        <v>80</v>
      </c>
      <c r="C83" s="205" t="s">
        <v>1069</v>
      </c>
      <c r="D83" s="14"/>
      <c r="E83" s="22"/>
      <c r="F83" s="22"/>
      <c r="G83" s="14"/>
      <c r="H83" s="14"/>
      <c r="I83" s="14"/>
      <c r="J83" s="14"/>
      <c r="K83" s="14"/>
      <c r="L83" s="14"/>
      <c r="M83" s="14"/>
      <c r="N83" s="14"/>
      <c r="O83" s="14"/>
      <c r="P83" s="14"/>
      <c r="Q83" s="14"/>
      <c r="R83" s="1"/>
      <c r="S83" s="1"/>
      <c r="T83" s="1"/>
      <c r="U83" s="1"/>
      <c r="V83" s="1"/>
      <c r="W83" s="27"/>
      <c r="X83" s="27"/>
      <c r="Y83" s="27"/>
      <c r="Z83" s="27"/>
      <c r="AA83" s="27"/>
      <c r="AB83" s="27"/>
      <c r="AC83" s="27"/>
      <c r="AD83" s="27"/>
      <c r="AE83" s="27"/>
      <c r="AF83" s="27"/>
      <c r="AG83" s="27"/>
      <c r="AH83" s="27"/>
      <c r="AI83" s="29"/>
      <c r="AJ83" s="261"/>
      <c r="AK83" s="261"/>
      <c r="AM83" s="125"/>
      <c r="AN83" s="206"/>
      <c r="BV83" s="109"/>
      <c r="BW83" s="109"/>
      <c r="BX83" s="109"/>
      <c r="BY83" s="109"/>
      <c r="BZ83" s="109"/>
      <c r="CA83" s="109"/>
      <c r="CB83" s="109"/>
      <c r="CC83" s="109"/>
      <c r="CD83" s="109"/>
      <c r="CE83" s="109"/>
      <c r="CF83" s="109"/>
      <c r="CG83" s="109"/>
      <c r="CH83" s="109"/>
      <c r="CI83" s="109"/>
      <c r="CJ83" s="109"/>
      <c r="CK83" s="109"/>
      <c r="CL83" s="109"/>
      <c r="CM83" s="109"/>
      <c r="CN83" s="109"/>
      <c r="CO83" s="109"/>
      <c r="CP83" s="109"/>
      <c r="CQ83" s="109"/>
      <c r="CR83" s="109"/>
      <c r="CS83" s="109"/>
      <c r="CT83" s="109"/>
      <c r="CW83" s="90"/>
      <c r="CX83" s="221"/>
      <c r="CY83" s="221"/>
      <c r="CZ83" s="221"/>
      <c r="DA83" s="221"/>
      <c r="DB83" s="221"/>
      <c r="DC83" s="221"/>
      <c r="DD83" s="221"/>
      <c r="DE83" s="109"/>
      <c r="DF83" s="221"/>
      <c r="DG83" s="221"/>
      <c r="DH83" s="221"/>
      <c r="DI83" s="221"/>
      <c r="DJ83" s="221"/>
      <c r="DK83" s="221"/>
      <c r="DL83" s="221"/>
      <c r="DM83" s="221"/>
      <c r="DN83" s="221"/>
      <c r="DO83" s="221"/>
      <c r="DP83" s="221"/>
      <c r="DQ83" s="221"/>
      <c r="DR83" s="221"/>
      <c r="DS83" s="221"/>
      <c r="DT83" s="221"/>
      <c r="DU83" s="221"/>
      <c r="DV83" s="221"/>
      <c r="DW83" s="90"/>
    </row>
    <row r="84" spans="2:127" ht="14.25" customHeight="1" x14ac:dyDescent="0.35">
      <c r="B84" s="207">
        <v>1</v>
      </c>
      <c r="C84" s="208" t="s">
        <v>588</v>
      </c>
      <c r="D84" s="209"/>
      <c r="E84" s="209" t="s">
        <v>589</v>
      </c>
      <c r="F84" s="462">
        <v>0</v>
      </c>
      <c r="G84" s="210"/>
      <c r="H84" s="211"/>
      <c r="I84" s="212"/>
      <c r="J84" s="212"/>
      <c r="K84" s="212"/>
      <c r="L84" s="212"/>
      <c r="M84" s="212"/>
      <c r="N84" s="212"/>
      <c r="O84" s="213">
        <f>SUM(H84:N84)</f>
        <v>0</v>
      </c>
      <c r="P84" s="35"/>
      <c r="Q84" s="35"/>
      <c r="R84" s="211"/>
      <c r="S84" s="212"/>
      <c r="T84" s="212"/>
      <c r="U84" s="212"/>
      <c r="V84" s="213">
        <f t="shared" ref="V84:V89" si="72">+SUM(R84:U84)</f>
        <v>0</v>
      </c>
      <c r="W84" s="211"/>
      <c r="X84" s="212"/>
      <c r="Y84" s="212"/>
      <c r="Z84" s="212"/>
      <c r="AA84" s="212"/>
      <c r="AB84" s="214">
        <f t="shared" ref="AB84:AB89" si="73">+SUM(W84:AA84)</f>
        <v>0</v>
      </c>
      <c r="AC84" s="211"/>
      <c r="AD84" s="212"/>
      <c r="AE84" s="212"/>
      <c r="AF84" s="212"/>
      <c r="AG84" s="212"/>
      <c r="AH84" s="214">
        <f t="shared" ref="AH84:AH89" si="74">+SUM(AC84:AG84)</f>
        <v>0</v>
      </c>
      <c r="AI84" s="29"/>
      <c r="AJ84" s="215"/>
      <c r="AK84" s="216" t="s">
        <v>590</v>
      </c>
      <c r="AM84" s="125" t="str">
        <f t="shared" ref="AM84:AM89" si="75" xml:space="preserve"> IF( SUM( BV84:CT84 ) = 0, 0, $BV$5 )</f>
        <v>Please complete all cells in row</v>
      </c>
      <c r="AN84" s="125">
        <f t="shared" ref="AN84:AN90" si="76" xml:space="preserve"> IF( DD84 = 0, 0, AK84)</f>
        <v>0</v>
      </c>
      <c r="BV84" s="126">
        <v>1</v>
      </c>
      <c r="BW84" s="126">
        <v>1</v>
      </c>
      <c r="BX84" s="126">
        <v>1</v>
      </c>
      <c r="BY84" s="126">
        <v>1</v>
      </c>
      <c r="BZ84" s="126">
        <v>1</v>
      </c>
      <c r="CA84" s="126">
        <v>1</v>
      </c>
      <c r="CB84" s="126">
        <v>1</v>
      </c>
      <c r="CC84" s="109"/>
      <c r="CD84" s="126">
        <v>1</v>
      </c>
      <c r="CE84" s="126">
        <v>1</v>
      </c>
      <c r="CF84" s="126">
        <v>1</v>
      </c>
      <c r="CG84" s="126">
        <v>1</v>
      </c>
      <c r="CH84" s="126">
        <v>1</v>
      </c>
      <c r="CI84" s="109"/>
      <c r="CJ84" s="126">
        <v>1</v>
      </c>
      <c r="CK84" s="126">
        <v>1</v>
      </c>
      <c r="CL84" s="126">
        <v>1</v>
      </c>
      <c r="CM84" s="126">
        <v>1</v>
      </c>
      <c r="CN84" s="126">
        <v>1</v>
      </c>
      <c r="CO84" s="109"/>
      <c r="CP84" s="126">
        <v>1</v>
      </c>
      <c r="CQ84" s="126">
        <v>1</v>
      </c>
      <c r="CR84" s="126">
        <v>1</v>
      </c>
      <c r="CS84" s="126">
        <v>1</v>
      </c>
      <c r="CT84" s="126">
        <v>1</v>
      </c>
      <c r="CW84" s="90"/>
      <c r="CX84" s="221"/>
      <c r="CY84" s="221"/>
      <c r="CZ84" s="221"/>
      <c r="DA84" s="221"/>
      <c r="DB84" s="221"/>
      <c r="DC84" s="221"/>
      <c r="DD84" s="126">
        <f t="shared" ref="DD84:DD90" si="77">IF(AND(O84=AH84,AB84=AH84,V84=AH84),0,1)</f>
        <v>0</v>
      </c>
      <c r="DE84" s="109"/>
      <c r="DF84" s="221"/>
      <c r="DG84" s="221"/>
      <c r="DH84" s="221"/>
      <c r="DI84" s="221"/>
      <c r="DJ84" s="221"/>
      <c r="DK84" s="221"/>
      <c r="DL84" s="221"/>
      <c r="DM84" s="221"/>
      <c r="DN84" s="221"/>
      <c r="DO84" s="221"/>
      <c r="DP84" s="221"/>
      <c r="DQ84" s="221"/>
      <c r="DR84" s="221"/>
      <c r="DS84" s="221"/>
      <c r="DT84" s="221"/>
      <c r="DU84" s="221"/>
      <c r="DV84" s="221"/>
      <c r="DW84" s="90"/>
    </row>
    <row r="85" spans="2:127" ht="14.25" customHeight="1" x14ac:dyDescent="0.35">
      <c r="B85" s="222">
        <v>2</v>
      </c>
      <c r="C85" s="223" t="s">
        <v>616</v>
      </c>
      <c r="D85" s="224"/>
      <c r="E85" s="224" t="s">
        <v>589</v>
      </c>
      <c r="F85" s="457">
        <v>0</v>
      </c>
      <c r="G85" s="225"/>
      <c r="H85" s="226"/>
      <c r="I85" s="226"/>
      <c r="J85" s="226"/>
      <c r="K85" s="226"/>
      <c r="L85" s="226"/>
      <c r="M85" s="226"/>
      <c r="N85" s="226"/>
      <c r="O85" s="227">
        <f t="shared" ref="O85:O90" si="78">SUM(H85:N85)</f>
        <v>0</v>
      </c>
      <c r="P85" s="35"/>
      <c r="Q85" s="35"/>
      <c r="R85" s="228"/>
      <c r="S85" s="226"/>
      <c r="T85" s="226"/>
      <c r="U85" s="226"/>
      <c r="V85" s="227">
        <f t="shared" si="72"/>
        <v>0</v>
      </c>
      <c r="W85" s="228"/>
      <c r="X85" s="226"/>
      <c r="Y85" s="226"/>
      <c r="Z85" s="226"/>
      <c r="AA85" s="226"/>
      <c r="AB85" s="229">
        <f t="shared" si="73"/>
        <v>0</v>
      </c>
      <c r="AC85" s="228"/>
      <c r="AD85" s="226"/>
      <c r="AE85" s="226"/>
      <c r="AF85" s="226"/>
      <c r="AG85" s="226"/>
      <c r="AH85" s="229">
        <f t="shared" si="74"/>
        <v>0</v>
      </c>
      <c r="AI85" s="29"/>
      <c r="AJ85" s="230"/>
      <c r="AK85" s="231" t="s">
        <v>590</v>
      </c>
      <c r="AM85" s="125" t="str">
        <f t="shared" si="75"/>
        <v>Please complete all cells in row</v>
      </c>
      <c r="AN85" s="125">
        <f t="shared" si="76"/>
        <v>0</v>
      </c>
      <c r="BV85" s="126">
        <v>1</v>
      </c>
      <c r="BW85" s="126">
        <v>1</v>
      </c>
      <c r="BX85" s="126">
        <v>1</v>
      </c>
      <c r="BY85" s="126">
        <v>1</v>
      </c>
      <c r="BZ85" s="126">
        <v>1</v>
      </c>
      <c r="CA85" s="126">
        <v>1</v>
      </c>
      <c r="CB85" s="126">
        <v>1</v>
      </c>
      <c r="CC85" s="109"/>
      <c r="CD85" s="126">
        <v>1</v>
      </c>
      <c r="CE85" s="126">
        <v>1</v>
      </c>
      <c r="CF85" s="126">
        <v>1</v>
      </c>
      <c r="CG85" s="126">
        <v>1</v>
      </c>
      <c r="CH85" s="126">
        <v>1</v>
      </c>
      <c r="CI85" s="109"/>
      <c r="CJ85" s="126">
        <v>1</v>
      </c>
      <c r="CK85" s="126">
        <v>1</v>
      </c>
      <c r="CL85" s="126">
        <v>1</v>
      </c>
      <c r="CM85" s="126">
        <v>1</v>
      </c>
      <c r="CN85" s="126">
        <v>1</v>
      </c>
      <c r="CO85" s="109"/>
      <c r="CP85" s="126">
        <v>1</v>
      </c>
      <c r="CQ85" s="126">
        <v>1</v>
      </c>
      <c r="CR85" s="126">
        <v>1</v>
      </c>
      <c r="CS85" s="126">
        <v>1</v>
      </c>
      <c r="CT85" s="126">
        <v>1</v>
      </c>
      <c r="CW85" s="90"/>
      <c r="CX85" s="221"/>
      <c r="CY85" s="221"/>
      <c r="CZ85" s="221"/>
      <c r="DA85" s="221"/>
      <c r="DB85" s="221"/>
      <c r="DC85" s="221"/>
      <c r="DD85" s="126">
        <f t="shared" si="77"/>
        <v>0</v>
      </c>
      <c r="DE85" s="109"/>
      <c r="DF85" s="221"/>
      <c r="DG85" s="221"/>
      <c r="DH85" s="221"/>
      <c r="DI85" s="221"/>
      <c r="DJ85" s="221"/>
      <c r="DK85" s="221"/>
      <c r="DL85" s="221"/>
      <c r="DM85" s="221"/>
      <c r="DN85" s="221"/>
      <c r="DO85" s="221"/>
      <c r="DP85" s="221"/>
      <c r="DQ85" s="221"/>
      <c r="DR85" s="221"/>
      <c r="DS85" s="221"/>
      <c r="DT85" s="221"/>
      <c r="DU85" s="221"/>
      <c r="DV85" s="221"/>
      <c r="DW85" s="90"/>
    </row>
    <row r="86" spans="2:127" ht="14.25" customHeight="1" x14ac:dyDescent="0.35">
      <c r="B86" s="222">
        <v>3</v>
      </c>
      <c r="C86" s="223" t="s">
        <v>642</v>
      </c>
      <c r="D86" s="224"/>
      <c r="E86" s="224" t="s">
        <v>589</v>
      </c>
      <c r="F86" s="457">
        <v>0</v>
      </c>
      <c r="G86" s="225"/>
      <c r="H86" s="226"/>
      <c r="I86" s="226"/>
      <c r="J86" s="226"/>
      <c r="K86" s="226"/>
      <c r="L86" s="226"/>
      <c r="M86" s="226"/>
      <c r="N86" s="226"/>
      <c r="O86" s="227">
        <f t="shared" si="78"/>
        <v>0</v>
      </c>
      <c r="P86" s="35"/>
      <c r="Q86" s="35"/>
      <c r="R86" s="228"/>
      <c r="S86" s="226"/>
      <c r="T86" s="226"/>
      <c r="U86" s="226"/>
      <c r="V86" s="227">
        <f t="shared" si="72"/>
        <v>0</v>
      </c>
      <c r="W86" s="228"/>
      <c r="X86" s="226"/>
      <c r="Y86" s="226"/>
      <c r="Z86" s="226"/>
      <c r="AA86" s="226"/>
      <c r="AB86" s="229">
        <f t="shared" si="73"/>
        <v>0</v>
      </c>
      <c r="AC86" s="228"/>
      <c r="AD86" s="226"/>
      <c r="AE86" s="226"/>
      <c r="AF86" s="226"/>
      <c r="AG86" s="226"/>
      <c r="AH86" s="229">
        <f t="shared" si="74"/>
        <v>0</v>
      </c>
      <c r="AI86" s="29"/>
      <c r="AJ86" s="230"/>
      <c r="AK86" s="231" t="s">
        <v>590</v>
      </c>
      <c r="AM86" s="125" t="str">
        <f t="shared" si="75"/>
        <v>Please complete all cells in row</v>
      </c>
      <c r="AN86" s="125">
        <f t="shared" si="76"/>
        <v>0</v>
      </c>
      <c r="BV86" s="126">
        <v>1</v>
      </c>
      <c r="BW86" s="126">
        <v>1</v>
      </c>
      <c r="BX86" s="126">
        <v>1</v>
      </c>
      <c r="BY86" s="126">
        <v>1</v>
      </c>
      <c r="BZ86" s="126">
        <v>1</v>
      </c>
      <c r="CA86" s="126">
        <v>1</v>
      </c>
      <c r="CB86" s="126">
        <v>1</v>
      </c>
      <c r="CC86" s="109"/>
      <c r="CD86" s="126">
        <v>1</v>
      </c>
      <c r="CE86" s="126">
        <v>1</v>
      </c>
      <c r="CF86" s="126">
        <v>1</v>
      </c>
      <c r="CG86" s="126">
        <v>1</v>
      </c>
      <c r="CH86" s="126">
        <v>1</v>
      </c>
      <c r="CI86" s="109"/>
      <c r="CJ86" s="126">
        <v>1</v>
      </c>
      <c r="CK86" s="126">
        <v>1</v>
      </c>
      <c r="CL86" s="126">
        <v>1</v>
      </c>
      <c r="CM86" s="126">
        <v>1</v>
      </c>
      <c r="CN86" s="126">
        <v>1</v>
      </c>
      <c r="CO86" s="109"/>
      <c r="CP86" s="126">
        <v>1</v>
      </c>
      <c r="CQ86" s="126">
        <v>1</v>
      </c>
      <c r="CR86" s="126">
        <v>1</v>
      </c>
      <c r="CS86" s="126">
        <v>1</v>
      </c>
      <c r="CT86" s="126">
        <v>1</v>
      </c>
      <c r="CW86" s="90"/>
      <c r="CX86" s="221"/>
      <c r="CY86" s="221"/>
      <c r="CZ86" s="221"/>
      <c r="DA86" s="221"/>
      <c r="DB86" s="221"/>
      <c r="DC86" s="221"/>
      <c r="DD86" s="126">
        <f t="shared" si="77"/>
        <v>0</v>
      </c>
      <c r="DE86" s="109"/>
      <c r="DF86" s="221"/>
      <c r="DG86" s="221"/>
      <c r="DH86" s="221"/>
      <c r="DI86" s="221"/>
      <c r="DJ86" s="221"/>
      <c r="DK86" s="221"/>
      <c r="DL86" s="221"/>
      <c r="DM86" s="221"/>
      <c r="DN86" s="221"/>
      <c r="DO86" s="221"/>
      <c r="DP86" s="221"/>
      <c r="DQ86" s="221"/>
      <c r="DR86" s="221"/>
      <c r="DS86" s="221"/>
      <c r="DT86" s="221"/>
      <c r="DU86" s="221"/>
      <c r="DV86" s="221"/>
      <c r="DW86" s="90"/>
    </row>
    <row r="87" spans="2:127" ht="14.25" customHeight="1" x14ac:dyDescent="0.35">
      <c r="B87" s="222">
        <v>4</v>
      </c>
      <c r="C87" s="223" t="s">
        <v>668</v>
      </c>
      <c r="D87" s="224"/>
      <c r="E87" s="224" t="s">
        <v>589</v>
      </c>
      <c r="F87" s="457">
        <v>0</v>
      </c>
      <c r="G87" s="225"/>
      <c r="H87" s="226"/>
      <c r="I87" s="226"/>
      <c r="J87" s="226"/>
      <c r="K87" s="226"/>
      <c r="L87" s="226"/>
      <c r="M87" s="226"/>
      <c r="N87" s="226"/>
      <c r="O87" s="227">
        <f t="shared" si="78"/>
        <v>0</v>
      </c>
      <c r="P87" s="35"/>
      <c r="Q87" s="35"/>
      <c r="R87" s="228"/>
      <c r="S87" s="226"/>
      <c r="T87" s="226"/>
      <c r="U87" s="226"/>
      <c r="V87" s="227">
        <f t="shared" si="72"/>
        <v>0</v>
      </c>
      <c r="W87" s="228"/>
      <c r="X87" s="226"/>
      <c r="Y87" s="226"/>
      <c r="Z87" s="226"/>
      <c r="AA87" s="226"/>
      <c r="AB87" s="229">
        <f t="shared" si="73"/>
        <v>0</v>
      </c>
      <c r="AC87" s="228"/>
      <c r="AD87" s="226"/>
      <c r="AE87" s="226"/>
      <c r="AF87" s="226"/>
      <c r="AG87" s="226"/>
      <c r="AH87" s="229">
        <f t="shared" si="74"/>
        <v>0</v>
      </c>
      <c r="AI87" s="29"/>
      <c r="AJ87" s="230"/>
      <c r="AK87" s="231" t="s">
        <v>590</v>
      </c>
      <c r="AM87" s="125" t="str">
        <f t="shared" si="75"/>
        <v>Please complete all cells in row</v>
      </c>
      <c r="AN87" s="125">
        <f t="shared" si="76"/>
        <v>0</v>
      </c>
      <c r="BV87" s="126">
        <v>1</v>
      </c>
      <c r="BW87" s="126">
        <v>1</v>
      </c>
      <c r="BX87" s="126">
        <v>1</v>
      </c>
      <c r="BY87" s="126">
        <v>1</v>
      </c>
      <c r="BZ87" s="126">
        <v>1</v>
      </c>
      <c r="CA87" s="126">
        <v>1</v>
      </c>
      <c r="CB87" s="126">
        <v>1</v>
      </c>
      <c r="CC87" s="109"/>
      <c r="CD87" s="126">
        <v>1</v>
      </c>
      <c r="CE87" s="126">
        <v>1</v>
      </c>
      <c r="CF87" s="126">
        <v>1</v>
      </c>
      <c r="CG87" s="126">
        <v>1</v>
      </c>
      <c r="CH87" s="126">
        <v>1</v>
      </c>
      <c r="CI87" s="109"/>
      <c r="CJ87" s="126">
        <v>1</v>
      </c>
      <c r="CK87" s="126">
        <v>1</v>
      </c>
      <c r="CL87" s="126">
        <v>1</v>
      </c>
      <c r="CM87" s="126">
        <v>1</v>
      </c>
      <c r="CN87" s="126">
        <v>1</v>
      </c>
      <c r="CO87" s="109"/>
      <c r="CP87" s="126">
        <v>1</v>
      </c>
      <c r="CQ87" s="126">
        <v>1</v>
      </c>
      <c r="CR87" s="126">
        <v>1</v>
      </c>
      <c r="CS87" s="126">
        <v>1</v>
      </c>
      <c r="CT87" s="126">
        <v>1</v>
      </c>
      <c r="CW87" s="90"/>
      <c r="CX87" s="221"/>
      <c r="CY87" s="221"/>
      <c r="CZ87" s="221"/>
      <c r="DA87" s="221"/>
      <c r="DB87" s="221"/>
      <c r="DC87" s="221"/>
      <c r="DD87" s="126">
        <f t="shared" si="77"/>
        <v>0</v>
      </c>
      <c r="DE87" s="109"/>
      <c r="DF87" s="221"/>
      <c r="DG87" s="221"/>
      <c r="DH87" s="221"/>
      <c r="DI87" s="221"/>
      <c r="DJ87" s="221"/>
      <c r="DK87" s="221"/>
      <c r="DL87" s="221"/>
      <c r="DM87" s="221"/>
      <c r="DN87" s="221"/>
      <c r="DO87" s="221"/>
      <c r="DP87" s="221"/>
      <c r="DQ87" s="221"/>
      <c r="DR87" s="221"/>
      <c r="DS87" s="221"/>
      <c r="DT87" s="221"/>
      <c r="DU87" s="221"/>
      <c r="DV87" s="221"/>
      <c r="DW87" s="90"/>
    </row>
    <row r="88" spans="2:127" ht="14.25" customHeight="1" x14ac:dyDescent="0.35">
      <c r="B88" s="236">
        <v>5</v>
      </c>
      <c r="C88" s="237" t="s">
        <v>695</v>
      </c>
      <c r="D88" s="238"/>
      <c r="E88" s="238" t="s">
        <v>589</v>
      </c>
      <c r="F88" s="681">
        <v>0</v>
      </c>
      <c r="G88" s="239"/>
      <c r="H88" s="226"/>
      <c r="I88" s="226"/>
      <c r="J88" s="226"/>
      <c r="K88" s="226"/>
      <c r="L88" s="226"/>
      <c r="M88" s="226"/>
      <c r="N88" s="226"/>
      <c r="O88" s="227">
        <f t="shared" si="78"/>
        <v>0</v>
      </c>
      <c r="P88" s="35"/>
      <c r="Q88" s="35"/>
      <c r="R88" s="228"/>
      <c r="S88" s="226"/>
      <c r="T88" s="226"/>
      <c r="U88" s="226"/>
      <c r="V88" s="227">
        <f t="shared" si="72"/>
        <v>0</v>
      </c>
      <c r="W88" s="228"/>
      <c r="X88" s="226"/>
      <c r="Y88" s="226"/>
      <c r="Z88" s="226"/>
      <c r="AA88" s="226"/>
      <c r="AB88" s="229">
        <f t="shared" si="73"/>
        <v>0</v>
      </c>
      <c r="AC88" s="228"/>
      <c r="AD88" s="226"/>
      <c r="AE88" s="226"/>
      <c r="AF88" s="226"/>
      <c r="AG88" s="226"/>
      <c r="AH88" s="229">
        <f t="shared" si="74"/>
        <v>0</v>
      </c>
      <c r="AI88" s="29"/>
      <c r="AJ88" s="230"/>
      <c r="AK88" s="231" t="s">
        <v>590</v>
      </c>
      <c r="AM88" s="125" t="str">
        <f t="shared" si="75"/>
        <v>Please complete all cells in row</v>
      </c>
      <c r="AN88" s="125">
        <f t="shared" si="76"/>
        <v>0</v>
      </c>
      <c r="BV88" s="126">
        <v>1</v>
      </c>
      <c r="BW88" s="126">
        <v>1</v>
      </c>
      <c r="BX88" s="126">
        <v>1</v>
      </c>
      <c r="BY88" s="126">
        <v>1</v>
      </c>
      <c r="BZ88" s="126">
        <v>1</v>
      </c>
      <c r="CA88" s="126">
        <v>1</v>
      </c>
      <c r="CB88" s="126">
        <v>1</v>
      </c>
      <c r="CC88" s="109"/>
      <c r="CD88" s="126">
        <v>1</v>
      </c>
      <c r="CE88" s="126">
        <v>1</v>
      </c>
      <c r="CF88" s="126">
        <v>1</v>
      </c>
      <c r="CG88" s="126">
        <v>1</v>
      </c>
      <c r="CH88" s="126">
        <v>1</v>
      </c>
      <c r="CI88" s="109"/>
      <c r="CJ88" s="126">
        <v>1</v>
      </c>
      <c r="CK88" s="126">
        <v>1</v>
      </c>
      <c r="CL88" s="126">
        <v>1</v>
      </c>
      <c r="CM88" s="126">
        <v>1</v>
      </c>
      <c r="CN88" s="126">
        <v>1</v>
      </c>
      <c r="CO88" s="109"/>
      <c r="CP88" s="126">
        <v>1</v>
      </c>
      <c r="CQ88" s="126">
        <v>1</v>
      </c>
      <c r="CR88" s="126">
        <v>1</v>
      </c>
      <c r="CS88" s="126">
        <v>1</v>
      </c>
      <c r="CT88" s="126">
        <v>1</v>
      </c>
      <c r="CW88" s="90"/>
      <c r="CX88" s="221"/>
      <c r="CY88" s="221"/>
      <c r="CZ88" s="221"/>
      <c r="DA88" s="221"/>
      <c r="DB88" s="221"/>
      <c r="DC88" s="221"/>
      <c r="DD88" s="126">
        <f t="shared" si="77"/>
        <v>0</v>
      </c>
      <c r="DE88" s="109"/>
      <c r="DF88" s="221"/>
      <c r="DG88" s="221"/>
      <c r="DH88" s="221"/>
      <c r="DI88" s="221"/>
      <c r="DJ88" s="221"/>
      <c r="DK88" s="221"/>
      <c r="DL88" s="221"/>
      <c r="DM88" s="221"/>
      <c r="DN88" s="221"/>
      <c r="DO88" s="221"/>
      <c r="DP88" s="221"/>
      <c r="DQ88" s="221"/>
      <c r="DR88" s="221"/>
      <c r="DS88" s="221"/>
      <c r="DT88" s="221"/>
      <c r="DU88" s="221"/>
      <c r="DV88" s="221"/>
      <c r="DW88" s="90"/>
    </row>
    <row r="89" spans="2:127" ht="14.25" customHeight="1" x14ac:dyDescent="0.35">
      <c r="B89" s="222">
        <v>6</v>
      </c>
      <c r="C89" s="223" t="s">
        <v>721</v>
      </c>
      <c r="D89" s="224"/>
      <c r="E89" s="224" t="s">
        <v>589</v>
      </c>
      <c r="F89" s="457">
        <v>0</v>
      </c>
      <c r="G89" s="225"/>
      <c r="H89" s="226"/>
      <c r="I89" s="226"/>
      <c r="J89" s="226"/>
      <c r="K89" s="226"/>
      <c r="L89" s="226"/>
      <c r="M89" s="226"/>
      <c r="N89" s="226"/>
      <c r="O89" s="227">
        <f t="shared" si="78"/>
        <v>0</v>
      </c>
      <c r="P89" s="35"/>
      <c r="Q89" s="35"/>
      <c r="R89" s="228"/>
      <c r="S89" s="226"/>
      <c r="T89" s="226"/>
      <c r="U89" s="226"/>
      <c r="V89" s="227">
        <f t="shared" si="72"/>
        <v>0</v>
      </c>
      <c r="W89" s="228"/>
      <c r="X89" s="226"/>
      <c r="Y89" s="226"/>
      <c r="Z89" s="226"/>
      <c r="AA89" s="226"/>
      <c r="AB89" s="229">
        <f t="shared" si="73"/>
        <v>0</v>
      </c>
      <c r="AC89" s="228"/>
      <c r="AD89" s="226"/>
      <c r="AE89" s="226"/>
      <c r="AF89" s="226"/>
      <c r="AG89" s="226"/>
      <c r="AH89" s="229">
        <f t="shared" si="74"/>
        <v>0</v>
      </c>
      <c r="AI89" s="29"/>
      <c r="AJ89" s="230"/>
      <c r="AK89" s="231" t="s">
        <v>590</v>
      </c>
      <c r="AM89" s="125" t="str">
        <f t="shared" si="75"/>
        <v>Please complete all cells in row</v>
      </c>
      <c r="AN89" s="125">
        <f t="shared" si="76"/>
        <v>0</v>
      </c>
      <c r="BV89" s="126">
        <v>1</v>
      </c>
      <c r="BW89" s="126">
        <v>1</v>
      </c>
      <c r="BX89" s="126">
        <v>1</v>
      </c>
      <c r="BY89" s="126">
        <v>1</v>
      </c>
      <c r="BZ89" s="126">
        <v>1</v>
      </c>
      <c r="CA89" s="126">
        <v>1</v>
      </c>
      <c r="CB89" s="126">
        <v>1</v>
      </c>
      <c r="CC89" s="109"/>
      <c r="CD89" s="126">
        <v>1</v>
      </c>
      <c r="CE89" s="126">
        <v>1</v>
      </c>
      <c r="CF89" s="126">
        <v>1</v>
      </c>
      <c r="CG89" s="126">
        <v>1</v>
      </c>
      <c r="CH89" s="126">
        <v>1</v>
      </c>
      <c r="CI89" s="109"/>
      <c r="CJ89" s="126">
        <v>1</v>
      </c>
      <c r="CK89" s="126">
        <v>1</v>
      </c>
      <c r="CL89" s="126">
        <v>1</v>
      </c>
      <c r="CM89" s="126">
        <v>1</v>
      </c>
      <c r="CN89" s="126">
        <v>1</v>
      </c>
      <c r="CO89" s="109"/>
      <c r="CP89" s="126">
        <v>1</v>
      </c>
      <c r="CQ89" s="126">
        <v>1</v>
      </c>
      <c r="CR89" s="126">
        <v>1</v>
      </c>
      <c r="CS89" s="126">
        <v>1</v>
      </c>
      <c r="CT89" s="126">
        <v>1</v>
      </c>
      <c r="CW89" s="90"/>
      <c r="CX89" s="221"/>
      <c r="CY89" s="221"/>
      <c r="CZ89" s="221"/>
      <c r="DA89" s="221"/>
      <c r="DB89" s="221"/>
      <c r="DC89" s="221"/>
      <c r="DD89" s="126">
        <f t="shared" si="77"/>
        <v>0</v>
      </c>
      <c r="DE89" s="109"/>
      <c r="DF89" s="221"/>
      <c r="DG89" s="221"/>
      <c r="DH89" s="221"/>
      <c r="DI89" s="221"/>
      <c r="DJ89" s="221"/>
      <c r="DK89" s="221"/>
      <c r="DL89" s="221"/>
      <c r="DM89" s="221"/>
      <c r="DN89" s="221"/>
      <c r="DO89" s="221"/>
      <c r="DP89" s="221"/>
      <c r="DQ89" s="221"/>
      <c r="DR89" s="221"/>
      <c r="DS89" s="221"/>
      <c r="DT89" s="221"/>
      <c r="DU89" s="221"/>
      <c r="DV89" s="221"/>
      <c r="DW89" s="90"/>
    </row>
    <row r="90" spans="2:127" ht="14.25" customHeight="1" thickBot="1" x14ac:dyDescent="0.55000000000000004">
      <c r="B90" s="222">
        <v>7</v>
      </c>
      <c r="C90" s="223" t="s">
        <v>747</v>
      </c>
      <c r="D90" s="224"/>
      <c r="E90" s="224" t="s">
        <v>589</v>
      </c>
      <c r="F90" s="457">
        <v>0</v>
      </c>
      <c r="G90" s="225"/>
      <c r="H90" s="241">
        <f t="shared" ref="H90:N90" si="79">+SUM(H84:H89)</f>
        <v>0</v>
      </c>
      <c r="I90" s="242">
        <f t="shared" si="79"/>
        <v>0</v>
      </c>
      <c r="J90" s="242">
        <f t="shared" si="79"/>
        <v>0</v>
      </c>
      <c r="K90" s="242">
        <f t="shared" si="79"/>
        <v>0</v>
      </c>
      <c r="L90" s="242">
        <f t="shared" si="79"/>
        <v>0</v>
      </c>
      <c r="M90" s="242">
        <f t="shared" si="79"/>
        <v>0</v>
      </c>
      <c r="N90" s="242">
        <f t="shared" si="79"/>
        <v>0</v>
      </c>
      <c r="O90" s="227">
        <f t="shared" si="78"/>
        <v>0</v>
      </c>
      <c r="P90" s="35"/>
      <c r="Q90" s="35"/>
      <c r="R90" s="241">
        <f t="shared" ref="R90:AH90" si="80">+SUM(R84:R89)</f>
        <v>0</v>
      </c>
      <c r="S90" s="242">
        <f t="shared" si="80"/>
        <v>0</v>
      </c>
      <c r="T90" s="242">
        <f t="shared" si="80"/>
        <v>0</v>
      </c>
      <c r="U90" s="242">
        <f t="shared" si="80"/>
        <v>0</v>
      </c>
      <c r="V90" s="243">
        <f t="shared" si="80"/>
        <v>0</v>
      </c>
      <c r="W90" s="244">
        <f t="shared" si="80"/>
        <v>0</v>
      </c>
      <c r="X90" s="245">
        <f t="shared" si="80"/>
        <v>0</v>
      </c>
      <c r="Y90" s="245">
        <f t="shared" si="80"/>
        <v>0</v>
      </c>
      <c r="Z90" s="245">
        <f t="shared" si="80"/>
        <v>0</v>
      </c>
      <c r="AA90" s="245">
        <f t="shared" si="80"/>
        <v>0</v>
      </c>
      <c r="AB90" s="246">
        <f t="shared" si="80"/>
        <v>0</v>
      </c>
      <c r="AC90" s="244">
        <f t="shared" si="80"/>
        <v>0</v>
      </c>
      <c r="AD90" s="245">
        <f t="shared" si="80"/>
        <v>0</v>
      </c>
      <c r="AE90" s="245">
        <f t="shared" si="80"/>
        <v>0</v>
      </c>
      <c r="AF90" s="245">
        <f t="shared" si="80"/>
        <v>0</v>
      </c>
      <c r="AG90" s="245">
        <f t="shared" si="80"/>
        <v>0</v>
      </c>
      <c r="AH90" s="246">
        <f t="shared" si="80"/>
        <v>0</v>
      </c>
      <c r="AI90" s="29"/>
      <c r="AJ90" s="247" t="s">
        <v>748</v>
      </c>
      <c r="AK90" s="248" t="s">
        <v>590</v>
      </c>
      <c r="AM90" s="125"/>
      <c r="AN90" s="125">
        <f t="shared" si="76"/>
        <v>0</v>
      </c>
      <c r="BV90" s="109"/>
      <c r="BW90" s="109"/>
      <c r="BX90" s="109"/>
      <c r="BY90" s="109"/>
      <c r="BZ90" s="109"/>
      <c r="CA90" s="109"/>
      <c r="CB90" s="109"/>
      <c r="CC90" s="109"/>
      <c r="CD90" s="109"/>
      <c r="CE90" s="109"/>
      <c r="CF90" s="109"/>
      <c r="CG90" s="109"/>
      <c r="CH90" s="109"/>
      <c r="CI90" s="109"/>
      <c r="CJ90" s="109"/>
      <c r="CK90" s="109"/>
      <c r="CL90" s="109"/>
      <c r="CM90" s="109"/>
      <c r="CN90" s="109"/>
      <c r="CO90" s="109"/>
      <c r="CP90" s="109"/>
      <c r="CQ90" s="109"/>
      <c r="CR90" s="109"/>
      <c r="CS90" s="109"/>
      <c r="CT90" s="109"/>
      <c r="CW90" s="90"/>
      <c r="CX90" s="221"/>
      <c r="CY90" s="221"/>
      <c r="CZ90" s="221"/>
      <c r="DA90" s="221"/>
      <c r="DB90" s="221"/>
      <c r="DC90" s="221"/>
      <c r="DD90" s="126">
        <f t="shared" si="77"/>
        <v>0</v>
      </c>
      <c r="DE90" s="109"/>
      <c r="DF90" s="221"/>
      <c r="DG90" s="221"/>
      <c r="DH90" s="221"/>
      <c r="DI90" s="221"/>
      <c r="DJ90" s="221"/>
      <c r="DK90" s="221"/>
      <c r="DL90" s="221"/>
      <c r="DM90" s="221"/>
      <c r="DN90" s="221"/>
      <c r="DO90" s="221"/>
      <c r="DP90" s="221"/>
      <c r="DQ90" s="221"/>
      <c r="DR90" s="221"/>
      <c r="DS90" s="221"/>
      <c r="DT90" s="221"/>
      <c r="DU90" s="221"/>
      <c r="DV90" s="221"/>
      <c r="DW90" s="90"/>
    </row>
    <row r="91" spans="2:127" ht="14.25" customHeight="1" thickBot="1" x14ac:dyDescent="0.55000000000000004">
      <c r="B91" s="252">
        <v>8</v>
      </c>
      <c r="C91" s="253" t="s">
        <v>774</v>
      </c>
      <c r="D91" s="254"/>
      <c r="E91" s="254" t="s">
        <v>589</v>
      </c>
      <c r="F91" s="465">
        <v>0</v>
      </c>
      <c r="G91" s="255"/>
      <c r="H91" s="35"/>
      <c r="I91" s="35"/>
      <c r="J91" s="35"/>
      <c r="K91" s="35"/>
      <c r="L91" s="35"/>
      <c r="M91" s="35"/>
      <c r="N91" s="35"/>
      <c r="O91" s="256"/>
      <c r="P91" s="35"/>
      <c r="Q91" s="35"/>
      <c r="R91" s="35"/>
      <c r="S91" s="35"/>
      <c r="T91" s="35"/>
      <c r="U91" s="35"/>
      <c r="V91" s="35"/>
      <c r="W91" s="34"/>
      <c r="X91" s="34"/>
      <c r="Y91" s="34"/>
      <c r="Z91" s="34"/>
      <c r="AA91" s="34"/>
      <c r="AB91" s="34"/>
      <c r="AC91" s="34"/>
      <c r="AD91" s="34"/>
      <c r="AE91" s="34"/>
      <c r="AF91" s="34"/>
      <c r="AG91" s="34"/>
      <c r="AH91" s="34"/>
      <c r="AI91" s="1"/>
      <c r="AJ91" s="267"/>
      <c r="AK91" s="274" t="s">
        <v>775</v>
      </c>
      <c r="AM91" s="125"/>
      <c r="AN91" s="125">
        <f xml:space="preserve"> IF( DD91 = 0, 0, AK91)</f>
        <v>0</v>
      </c>
      <c r="BV91" s="109"/>
      <c r="BW91" s="109"/>
      <c r="BX91" s="109"/>
      <c r="BY91" s="109"/>
      <c r="BZ91" s="109"/>
      <c r="CA91" s="109"/>
      <c r="CB91" s="109"/>
      <c r="CC91" s="109"/>
      <c r="CD91" s="109"/>
      <c r="CE91" s="109"/>
      <c r="CF91" s="109"/>
      <c r="CG91" s="109"/>
      <c r="CH91" s="109"/>
      <c r="CI91" s="109"/>
      <c r="CJ91" s="109"/>
      <c r="CK91" s="109"/>
      <c r="CL91" s="109"/>
      <c r="CM91" s="109"/>
      <c r="CN91" s="109"/>
      <c r="CO91" s="109"/>
      <c r="CP91" s="109"/>
      <c r="CQ91" s="109"/>
      <c r="CR91" s="109"/>
      <c r="CS91" s="109"/>
      <c r="CT91" s="109"/>
      <c r="CW91" s="90"/>
      <c r="CX91" s="221"/>
      <c r="CY91" s="221"/>
      <c r="CZ91" s="221"/>
      <c r="DA91" s="221"/>
      <c r="DB91" s="221"/>
      <c r="DC91" s="221"/>
      <c r="DD91" s="126">
        <f>IF(O91&gt;0.23*O90,1,0)</f>
        <v>0</v>
      </c>
      <c r="DE91" s="109"/>
      <c r="DF91" s="221"/>
      <c r="DG91" s="221"/>
      <c r="DH91" s="221"/>
      <c r="DI91" s="221"/>
      <c r="DJ91" s="221"/>
      <c r="DK91" s="221"/>
      <c r="DL91" s="221"/>
      <c r="DM91" s="221"/>
      <c r="DN91" s="221"/>
      <c r="DO91" s="221"/>
      <c r="DP91" s="221"/>
      <c r="DQ91" s="221"/>
      <c r="DR91" s="221"/>
      <c r="DS91" s="221"/>
      <c r="DT91" s="221"/>
      <c r="DU91" s="221"/>
      <c r="DV91" s="221"/>
      <c r="DW91" s="90"/>
    </row>
    <row r="92" spans="2:127" ht="14.25" customHeight="1" thickBot="1" x14ac:dyDescent="0.4">
      <c r="B92" s="1"/>
      <c r="C92" s="36"/>
      <c r="D92" s="200"/>
      <c r="E92" s="201"/>
      <c r="F92" s="201"/>
      <c r="G92" s="201"/>
      <c r="H92" s="202"/>
      <c r="I92" s="200"/>
      <c r="J92" s="200"/>
      <c r="K92" s="200"/>
      <c r="L92" s="200"/>
      <c r="M92" s="200"/>
      <c r="N92" s="200"/>
      <c r="O92" s="202"/>
      <c r="P92" s="30"/>
      <c r="Q92" s="30"/>
      <c r="R92" s="200"/>
      <c r="S92" s="200"/>
      <c r="T92" s="200"/>
      <c r="U92" s="200"/>
      <c r="V92" s="200"/>
      <c r="W92" s="200"/>
      <c r="X92" s="200"/>
      <c r="Y92" s="200"/>
      <c r="Z92" s="200"/>
      <c r="AA92" s="200"/>
      <c r="AB92" s="200"/>
      <c r="AC92" s="200"/>
      <c r="AD92" s="200"/>
      <c r="AE92" s="200"/>
      <c r="AF92" s="200"/>
      <c r="AG92" s="200"/>
      <c r="AH92" s="200"/>
      <c r="AI92" s="30"/>
      <c r="AJ92" s="260"/>
      <c r="AK92" s="260"/>
      <c r="AM92" s="125"/>
      <c r="AN92" s="206"/>
      <c r="BV92" s="109"/>
      <c r="BW92" s="109"/>
      <c r="BX92" s="109"/>
      <c r="BY92" s="109"/>
      <c r="BZ92" s="109"/>
      <c r="CA92" s="109"/>
      <c r="CB92" s="109"/>
      <c r="CC92" s="109"/>
      <c r="CD92" s="109"/>
      <c r="CE92" s="109"/>
      <c r="CF92" s="109"/>
      <c r="CG92" s="109"/>
      <c r="CH92" s="109"/>
      <c r="CI92" s="109"/>
      <c r="CJ92" s="109"/>
      <c r="CK92" s="109"/>
      <c r="CL92" s="109"/>
      <c r="CM92" s="109"/>
      <c r="CN92" s="109"/>
      <c r="CO92" s="109"/>
      <c r="CP92" s="109"/>
      <c r="CQ92" s="109"/>
      <c r="CR92" s="109"/>
      <c r="CS92" s="109"/>
      <c r="CT92" s="109"/>
      <c r="CW92" s="90"/>
      <c r="CX92" s="221"/>
      <c r="CY92" s="221"/>
      <c r="CZ92" s="221"/>
      <c r="DA92" s="221"/>
      <c r="DB92" s="221"/>
      <c r="DC92" s="221"/>
      <c r="DD92" s="221"/>
      <c r="DE92" s="109"/>
      <c r="DF92" s="221"/>
      <c r="DG92" s="221"/>
      <c r="DH92" s="221"/>
      <c r="DI92" s="221"/>
      <c r="DJ92" s="221"/>
      <c r="DK92" s="221"/>
      <c r="DL92" s="221"/>
      <c r="DM92" s="221"/>
      <c r="DN92" s="221"/>
      <c r="DO92" s="221"/>
      <c r="DP92" s="221"/>
      <c r="DQ92" s="221"/>
      <c r="DR92" s="221"/>
      <c r="DS92" s="221"/>
      <c r="DT92" s="221"/>
      <c r="DU92" s="221"/>
      <c r="DV92" s="221"/>
      <c r="DW92" s="90"/>
    </row>
    <row r="93" spans="2:127" ht="14.25" customHeight="1" thickBot="1" x14ac:dyDescent="0.55000000000000004">
      <c r="B93" s="103" t="s">
        <v>963</v>
      </c>
      <c r="C93" s="205" t="s">
        <v>1070</v>
      </c>
      <c r="D93" s="14"/>
      <c r="E93" s="22"/>
      <c r="F93" s="22"/>
      <c r="G93" s="14"/>
      <c r="H93" s="14"/>
      <c r="I93" s="14"/>
      <c r="J93" s="14"/>
      <c r="K93" s="14"/>
      <c r="L93" s="14"/>
      <c r="M93" s="14"/>
      <c r="N93" s="14"/>
      <c r="O93" s="14"/>
      <c r="P93" s="14"/>
      <c r="Q93" s="14"/>
      <c r="R93" s="1"/>
      <c r="S93" s="1"/>
      <c r="T93" s="1"/>
      <c r="U93" s="1"/>
      <c r="V93" s="1"/>
      <c r="W93" s="27"/>
      <c r="X93" s="27"/>
      <c r="Y93" s="27"/>
      <c r="Z93" s="27"/>
      <c r="AA93" s="27"/>
      <c r="AB93" s="27"/>
      <c r="AC93" s="27"/>
      <c r="AD93" s="27"/>
      <c r="AE93" s="27"/>
      <c r="AF93" s="27"/>
      <c r="AG93" s="27"/>
      <c r="AH93" s="27"/>
      <c r="AI93" s="29"/>
      <c r="AJ93" s="261"/>
      <c r="AK93" s="261"/>
      <c r="AM93" s="125"/>
      <c r="AN93" s="206"/>
      <c r="BV93" s="109"/>
      <c r="BW93" s="109"/>
      <c r="BX93" s="109"/>
      <c r="BY93" s="109"/>
      <c r="BZ93" s="109"/>
      <c r="CA93" s="109"/>
      <c r="CB93" s="109"/>
      <c r="CC93" s="109"/>
      <c r="CD93" s="109"/>
      <c r="CE93" s="109"/>
      <c r="CF93" s="109"/>
      <c r="CG93" s="109"/>
      <c r="CH93" s="109"/>
      <c r="CI93" s="109"/>
      <c r="CJ93" s="109"/>
      <c r="CK93" s="109"/>
      <c r="CL93" s="109"/>
      <c r="CM93" s="109"/>
      <c r="CN93" s="109"/>
      <c r="CO93" s="109"/>
      <c r="CP93" s="109"/>
      <c r="CQ93" s="109"/>
      <c r="CR93" s="109"/>
      <c r="CS93" s="109"/>
      <c r="CT93" s="109"/>
      <c r="CW93" s="90"/>
      <c r="CX93" s="221"/>
      <c r="CY93" s="221"/>
      <c r="CZ93" s="221"/>
      <c r="DA93" s="221"/>
      <c r="DB93" s="221"/>
      <c r="DC93" s="221"/>
      <c r="DD93" s="221"/>
      <c r="DE93" s="109"/>
      <c r="DF93" s="221"/>
      <c r="DG93" s="221"/>
      <c r="DH93" s="221"/>
      <c r="DI93" s="221"/>
      <c r="DJ93" s="221"/>
      <c r="DK93" s="221"/>
      <c r="DL93" s="221"/>
      <c r="DM93" s="221"/>
      <c r="DN93" s="221"/>
      <c r="DO93" s="221"/>
      <c r="DP93" s="221"/>
      <c r="DQ93" s="221"/>
      <c r="DR93" s="221"/>
      <c r="DS93" s="221"/>
      <c r="DT93" s="221"/>
      <c r="DU93" s="221"/>
      <c r="DV93" s="221"/>
      <c r="DW93" s="90"/>
    </row>
    <row r="94" spans="2:127" ht="14.25" customHeight="1" x14ac:dyDescent="0.35">
      <c r="B94" s="207">
        <v>9</v>
      </c>
      <c r="C94" s="208" t="s">
        <v>778</v>
      </c>
      <c r="D94" s="209"/>
      <c r="E94" s="209" t="s">
        <v>123</v>
      </c>
      <c r="F94" s="462">
        <v>0</v>
      </c>
      <c r="G94" s="210"/>
      <c r="H94" s="211"/>
      <c r="I94" s="212"/>
      <c r="J94" s="212"/>
      <c r="K94" s="212"/>
      <c r="L94" s="212"/>
      <c r="M94" s="212"/>
      <c r="N94" s="212"/>
      <c r="O94" s="213">
        <f t="shared" ref="O94:O100" si="81">SUM(H94:N94)</f>
        <v>0</v>
      </c>
      <c r="P94" s="35"/>
      <c r="Q94" s="35"/>
      <c r="R94" s="211"/>
      <c r="S94" s="212"/>
      <c r="T94" s="212"/>
      <c r="U94" s="212"/>
      <c r="V94" s="213">
        <f t="shared" ref="V94:V99" si="82">+SUM(R94:U94)</f>
        <v>0</v>
      </c>
      <c r="W94" s="211"/>
      <c r="X94" s="212"/>
      <c r="Y94" s="212"/>
      <c r="Z94" s="212"/>
      <c r="AA94" s="212"/>
      <c r="AB94" s="214">
        <f t="shared" ref="AB94:AB99" si="83">+SUM(W94:AA94)</f>
        <v>0</v>
      </c>
      <c r="AC94" s="211"/>
      <c r="AD94" s="212"/>
      <c r="AE94" s="212"/>
      <c r="AF94" s="212"/>
      <c r="AG94" s="212"/>
      <c r="AH94" s="214">
        <f t="shared" ref="AH94:AH99" si="84">+SUM(AC94:AG94)</f>
        <v>0</v>
      </c>
      <c r="AI94" s="29"/>
      <c r="AJ94" s="215"/>
      <c r="AK94" s="216" t="s">
        <v>590</v>
      </c>
      <c r="AM94" s="125" t="str">
        <f t="shared" ref="AM94:AM99" si="85" xml:space="preserve"> IF( SUM( BV94:CT94 ) = 0, 0, $BV$5 )</f>
        <v>Please complete all cells in row</v>
      </c>
      <c r="AN94" s="125">
        <f t="shared" ref="AN94:AN100" si="86" xml:space="preserve"> IF( DD94 = 0, 0, AK94)</f>
        <v>0</v>
      </c>
      <c r="BV94" s="126">
        <v>1</v>
      </c>
      <c r="BW94" s="126">
        <v>1</v>
      </c>
      <c r="BX94" s="126">
        <v>1</v>
      </c>
      <c r="BY94" s="126">
        <v>1</v>
      </c>
      <c r="BZ94" s="126">
        <v>1</v>
      </c>
      <c r="CA94" s="126">
        <v>1</v>
      </c>
      <c r="CB94" s="126">
        <v>1</v>
      </c>
      <c r="CC94" s="109"/>
      <c r="CD94" s="126">
        <v>1</v>
      </c>
      <c r="CE94" s="126">
        <v>1</v>
      </c>
      <c r="CF94" s="126">
        <v>1</v>
      </c>
      <c r="CG94" s="126">
        <v>1</v>
      </c>
      <c r="CH94" s="126">
        <v>1</v>
      </c>
      <c r="CI94" s="109"/>
      <c r="CJ94" s="126">
        <v>1</v>
      </c>
      <c r="CK94" s="126">
        <v>1</v>
      </c>
      <c r="CL94" s="126">
        <v>1</v>
      </c>
      <c r="CM94" s="126">
        <v>1</v>
      </c>
      <c r="CN94" s="126">
        <v>1</v>
      </c>
      <c r="CO94" s="109"/>
      <c r="CP94" s="126">
        <v>1</v>
      </c>
      <c r="CQ94" s="126">
        <v>1</v>
      </c>
      <c r="CR94" s="126">
        <v>1</v>
      </c>
      <c r="CS94" s="126">
        <v>1</v>
      </c>
      <c r="CT94" s="126">
        <v>1</v>
      </c>
      <c r="CW94" s="90"/>
      <c r="CX94" s="221"/>
      <c r="CY94" s="221"/>
      <c r="CZ94" s="221"/>
      <c r="DA94" s="221"/>
      <c r="DB94" s="221"/>
      <c r="DC94" s="221"/>
      <c r="DD94" s="126">
        <f t="shared" ref="DD94:DD100" si="87">IF(AND(O94=AH94,AB94=AH94,V94=AH94),0,1)</f>
        <v>0</v>
      </c>
      <c r="DE94" s="109"/>
      <c r="DF94" s="221"/>
      <c r="DG94" s="221"/>
      <c r="DH94" s="221"/>
      <c r="DI94" s="221"/>
      <c r="DJ94" s="221"/>
      <c r="DK94" s="221"/>
      <c r="DL94" s="221"/>
      <c r="DM94" s="221"/>
      <c r="DN94" s="221"/>
      <c r="DO94" s="221"/>
      <c r="DP94" s="221"/>
      <c r="DQ94" s="221"/>
      <c r="DR94" s="221"/>
      <c r="DS94" s="221"/>
      <c r="DT94" s="221"/>
      <c r="DU94" s="221"/>
      <c r="DV94" s="221"/>
      <c r="DW94" s="90"/>
    </row>
    <row r="95" spans="2:127" ht="14.25" customHeight="1" x14ac:dyDescent="0.35">
      <c r="B95" s="222">
        <v>10</v>
      </c>
      <c r="C95" s="223" t="s">
        <v>804</v>
      </c>
      <c r="D95" s="224"/>
      <c r="E95" s="224" t="s">
        <v>123</v>
      </c>
      <c r="F95" s="457">
        <v>0</v>
      </c>
      <c r="G95" s="225"/>
      <c r="H95" s="226"/>
      <c r="I95" s="226"/>
      <c r="J95" s="226"/>
      <c r="K95" s="226"/>
      <c r="L95" s="226"/>
      <c r="M95" s="226"/>
      <c r="N95" s="226"/>
      <c r="O95" s="227">
        <f t="shared" si="81"/>
        <v>0</v>
      </c>
      <c r="P95" s="35"/>
      <c r="Q95" s="35"/>
      <c r="R95" s="228"/>
      <c r="S95" s="226"/>
      <c r="T95" s="226"/>
      <c r="U95" s="226"/>
      <c r="V95" s="227">
        <f t="shared" si="82"/>
        <v>0</v>
      </c>
      <c r="W95" s="228"/>
      <c r="X95" s="226"/>
      <c r="Y95" s="226"/>
      <c r="Z95" s="226"/>
      <c r="AA95" s="226"/>
      <c r="AB95" s="229">
        <f t="shared" si="83"/>
        <v>0</v>
      </c>
      <c r="AC95" s="228"/>
      <c r="AD95" s="226"/>
      <c r="AE95" s="226"/>
      <c r="AF95" s="226"/>
      <c r="AG95" s="226"/>
      <c r="AH95" s="229">
        <f t="shared" si="84"/>
        <v>0</v>
      </c>
      <c r="AI95" s="29"/>
      <c r="AJ95" s="230"/>
      <c r="AK95" s="231" t="s">
        <v>590</v>
      </c>
      <c r="AM95" s="125" t="str">
        <f t="shared" si="85"/>
        <v>Please complete all cells in row</v>
      </c>
      <c r="AN95" s="125">
        <f t="shared" si="86"/>
        <v>0</v>
      </c>
      <c r="BV95" s="126">
        <v>1</v>
      </c>
      <c r="BW95" s="126">
        <v>1</v>
      </c>
      <c r="BX95" s="126">
        <v>1</v>
      </c>
      <c r="BY95" s="126">
        <v>1</v>
      </c>
      <c r="BZ95" s="126">
        <v>1</v>
      </c>
      <c r="CA95" s="126">
        <v>1</v>
      </c>
      <c r="CB95" s="126">
        <v>1</v>
      </c>
      <c r="CC95" s="109"/>
      <c r="CD95" s="126">
        <v>1</v>
      </c>
      <c r="CE95" s="126">
        <v>1</v>
      </c>
      <c r="CF95" s="126">
        <v>1</v>
      </c>
      <c r="CG95" s="126">
        <v>1</v>
      </c>
      <c r="CH95" s="126">
        <v>1</v>
      </c>
      <c r="CI95" s="109"/>
      <c r="CJ95" s="126">
        <v>1</v>
      </c>
      <c r="CK95" s="126">
        <v>1</v>
      </c>
      <c r="CL95" s="126">
        <v>1</v>
      </c>
      <c r="CM95" s="126">
        <v>1</v>
      </c>
      <c r="CN95" s="126">
        <v>1</v>
      </c>
      <c r="CO95" s="109"/>
      <c r="CP95" s="126">
        <v>1</v>
      </c>
      <c r="CQ95" s="126">
        <v>1</v>
      </c>
      <c r="CR95" s="126">
        <v>1</v>
      </c>
      <c r="CS95" s="126">
        <v>1</v>
      </c>
      <c r="CT95" s="126">
        <v>1</v>
      </c>
      <c r="CW95" s="90"/>
      <c r="CX95" s="221"/>
      <c r="CY95" s="221"/>
      <c r="CZ95" s="221"/>
      <c r="DA95" s="221"/>
      <c r="DB95" s="221"/>
      <c r="DC95" s="221"/>
      <c r="DD95" s="126">
        <f t="shared" si="87"/>
        <v>0</v>
      </c>
      <c r="DE95" s="109"/>
      <c r="DF95" s="221"/>
      <c r="DG95" s="221"/>
      <c r="DH95" s="221"/>
      <c r="DI95" s="221"/>
      <c r="DJ95" s="221"/>
      <c r="DK95" s="221"/>
      <c r="DL95" s="221"/>
      <c r="DM95" s="221"/>
      <c r="DN95" s="221"/>
      <c r="DO95" s="221"/>
      <c r="DP95" s="221"/>
      <c r="DQ95" s="221"/>
      <c r="DR95" s="221"/>
      <c r="DS95" s="221"/>
      <c r="DT95" s="221"/>
      <c r="DU95" s="221"/>
      <c r="DV95" s="221"/>
      <c r="DW95" s="90"/>
    </row>
    <row r="96" spans="2:127" ht="14.25" customHeight="1" x14ac:dyDescent="0.35">
      <c r="B96" s="222">
        <v>11</v>
      </c>
      <c r="C96" s="223" t="s">
        <v>830</v>
      </c>
      <c r="D96" s="224"/>
      <c r="E96" s="224" t="s">
        <v>123</v>
      </c>
      <c r="F96" s="457">
        <v>0</v>
      </c>
      <c r="G96" s="225"/>
      <c r="H96" s="226"/>
      <c r="I96" s="226"/>
      <c r="J96" s="226"/>
      <c r="K96" s="226"/>
      <c r="L96" s="226"/>
      <c r="M96" s="226"/>
      <c r="N96" s="226"/>
      <c r="O96" s="227">
        <f t="shared" si="81"/>
        <v>0</v>
      </c>
      <c r="P96" s="35"/>
      <c r="Q96" s="35"/>
      <c r="R96" s="228"/>
      <c r="S96" s="226"/>
      <c r="T96" s="226"/>
      <c r="U96" s="226"/>
      <c r="V96" s="227">
        <f t="shared" si="82"/>
        <v>0</v>
      </c>
      <c r="W96" s="228"/>
      <c r="X96" s="226"/>
      <c r="Y96" s="226"/>
      <c r="Z96" s="226"/>
      <c r="AA96" s="226"/>
      <c r="AB96" s="229">
        <f t="shared" si="83"/>
        <v>0</v>
      </c>
      <c r="AC96" s="228"/>
      <c r="AD96" s="226"/>
      <c r="AE96" s="226"/>
      <c r="AF96" s="226"/>
      <c r="AG96" s="226"/>
      <c r="AH96" s="229">
        <f t="shared" si="84"/>
        <v>0</v>
      </c>
      <c r="AI96" s="29"/>
      <c r="AJ96" s="230"/>
      <c r="AK96" s="231" t="s">
        <v>590</v>
      </c>
      <c r="AM96" s="125" t="str">
        <f t="shared" si="85"/>
        <v>Please complete all cells in row</v>
      </c>
      <c r="AN96" s="125">
        <f t="shared" si="86"/>
        <v>0</v>
      </c>
      <c r="BV96" s="126">
        <v>1</v>
      </c>
      <c r="BW96" s="126">
        <v>1</v>
      </c>
      <c r="BX96" s="126">
        <v>1</v>
      </c>
      <c r="BY96" s="126">
        <v>1</v>
      </c>
      <c r="BZ96" s="126">
        <v>1</v>
      </c>
      <c r="CA96" s="126">
        <v>1</v>
      </c>
      <c r="CB96" s="126">
        <v>1</v>
      </c>
      <c r="CC96" s="109"/>
      <c r="CD96" s="126">
        <v>1</v>
      </c>
      <c r="CE96" s="126">
        <v>1</v>
      </c>
      <c r="CF96" s="126">
        <v>1</v>
      </c>
      <c r="CG96" s="126">
        <v>1</v>
      </c>
      <c r="CH96" s="126">
        <v>1</v>
      </c>
      <c r="CI96" s="109"/>
      <c r="CJ96" s="126">
        <v>1</v>
      </c>
      <c r="CK96" s="126">
        <v>1</v>
      </c>
      <c r="CL96" s="126">
        <v>1</v>
      </c>
      <c r="CM96" s="126">
        <v>1</v>
      </c>
      <c r="CN96" s="126">
        <v>1</v>
      </c>
      <c r="CO96" s="109"/>
      <c r="CP96" s="126">
        <v>1</v>
      </c>
      <c r="CQ96" s="126">
        <v>1</v>
      </c>
      <c r="CR96" s="126">
        <v>1</v>
      </c>
      <c r="CS96" s="126">
        <v>1</v>
      </c>
      <c r="CT96" s="126">
        <v>1</v>
      </c>
      <c r="CW96" s="90"/>
      <c r="CX96" s="221"/>
      <c r="CY96" s="221"/>
      <c r="CZ96" s="221"/>
      <c r="DA96" s="221"/>
      <c r="DB96" s="221"/>
      <c r="DC96" s="221"/>
      <c r="DD96" s="126">
        <f t="shared" si="87"/>
        <v>0</v>
      </c>
      <c r="DE96" s="109"/>
      <c r="DF96" s="221"/>
      <c r="DG96" s="221"/>
      <c r="DH96" s="221"/>
      <c r="DI96" s="221"/>
      <c r="DJ96" s="221"/>
      <c r="DK96" s="221"/>
      <c r="DL96" s="221"/>
      <c r="DM96" s="221"/>
      <c r="DN96" s="221"/>
      <c r="DO96" s="221"/>
      <c r="DP96" s="221"/>
      <c r="DQ96" s="221"/>
      <c r="DR96" s="221"/>
      <c r="DS96" s="221"/>
      <c r="DT96" s="221"/>
      <c r="DU96" s="221"/>
      <c r="DV96" s="221"/>
      <c r="DW96" s="90"/>
    </row>
    <row r="97" spans="2:127" ht="14.25" customHeight="1" x14ac:dyDescent="0.35">
      <c r="B97" s="222">
        <v>12</v>
      </c>
      <c r="C97" s="223" t="s">
        <v>856</v>
      </c>
      <c r="D97" s="224"/>
      <c r="E97" s="224" t="s">
        <v>123</v>
      </c>
      <c r="F97" s="457">
        <v>0</v>
      </c>
      <c r="G97" s="225"/>
      <c r="H97" s="226"/>
      <c r="I97" s="226"/>
      <c r="J97" s="226"/>
      <c r="K97" s="226"/>
      <c r="L97" s="226"/>
      <c r="M97" s="226"/>
      <c r="N97" s="226"/>
      <c r="O97" s="227">
        <f t="shared" si="81"/>
        <v>0</v>
      </c>
      <c r="P97" s="35"/>
      <c r="Q97" s="35"/>
      <c r="R97" s="228"/>
      <c r="S97" s="226"/>
      <c r="T97" s="226"/>
      <c r="U97" s="226"/>
      <c r="V97" s="227">
        <f t="shared" si="82"/>
        <v>0</v>
      </c>
      <c r="W97" s="228"/>
      <c r="X97" s="226"/>
      <c r="Y97" s="226"/>
      <c r="Z97" s="226"/>
      <c r="AA97" s="226"/>
      <c r="AB97" s="229">
        <f t="shared" si="83"/>
        <v>0</v>
      </c>
      <c r="AC97" s="228"/>
      <c r="AD97" s="226"/>
      <c r="AE97" s="226"/>
      <c r="AF97" s="226"/>
      <c r="AG97" s="226"/>
      <c r="AH97" s="229">
        <f t="shared" si="84"/>
        <v>0</v>
      </c>
      <c r="AI97" s="29"/>
      <c r="AJ97" s="230"/>
      <c r="AK97" s="231" t="s">
        <v>590</v>
      </c>
      <c r="AM97" s="125" t="str">
        <f t="shared" si="85"/>
        <v>Please complete all cells in row</v>
      </c>
      <c r="AN97" s="125">
        <f t="shared" si="86"/>
        <v>0</v>
      </c>
      <c r="BV97" s="126">
        <v>1</v>
      </c>
      <c r="BW97" s="126">
        <v>1</v>
      </c>
      <c r="BX97" s="126">
        <v>1</v>
      </c>
      <c r="BY97" s="126">
        <v>1</v>
      </c>
      <c r="BZ97" s="126">
        <v>1</v>
      </c>
      <c r="CA97" s="126">
        <v>1</v>
      </c>
      <c r="CB97" s="126">
        <v>1</v>
      </c>
      <c r="CC97" s="109"/>
      <c r="CD97" s="126">
        <v>1</v>
      </c>
      <c r="CE97" s="126">
        <v>1</v>
      </c>
      <c r="CF97" s="126">
        <v>1</v>
      </c>
      <c r="CG97" s="126">
        <v>1</v>
      </c>
      <c r="CH97" s="126">
        <v>1</v>
      </c>
      <c r="CI97" s="109"/>
      <c r="CJ97" s="126">
        <v>1</v>
      </c>
      <c r="CK97" s="126">
        <v>1</v>
      </c>
      <c r="CL97" s="126">
        <v>1</v>
      </c>
      <c r="CM97" s="126">
        <v>1</v>
      </c>
      <c r="CN97" s="126">
        <v>1</v>
      </c>
      <c r="CO97" s="109"/>
      <c r="CP97" s="126">
        <v>1</v>
      </c>
      <c r="CQ97" s="126">
        <v>1</v>
      </c>
      <c r="CR97" s="126">
        <v>1</v>
      </c>
      <c r="CS97" s="126">
        <v>1</v>
      </c>
      <c r="CT97" s="126">
        <v>1</v>
      </c>
      <c r="CW97" s="90"/>
      <c r="CX97" s="221"/>
      <c r="CY97" s="221"/>
      <c r="CZ97" s="221"/>
      <c r="DA97" s="221"/>
      <c r="DB97" s="221"/>
      <c r="DC97" s="221"/>
      <c r="DD97" s="126">
        <f t="shared" si="87"/>
        <v>0</v>
      </c>
      <c r="DE97" s="109"/>
      <c r="DF97" s="221"/>
      <c r="DG97" s="221"/>
      <c r="DH97" s="221"/>
      <c r="DI97" s="221"/>
      <c r="DJ97" s="221"/>
      <c r="DK97" s="221"/>
      <c r="DL97" s="221"/>
      <c r="DM97" s="221"/>
      <c r="DN97" s="221"/>
      <c r="DO97" s="221"/>
      <c r="DP97" s="221"/>
      <c r="DQ97" s="221"/>
      <c r="DR97" s="221"/>
      <c r="DS97" s="221"/>
      <c r="DT97" s="221"/>
      <c r="DU97" s="221"/>
      <c r="DV97" s="221"/>
      <c r="DW97" s="90"/>
    </row>
    <row r="98" spans="2:127" ht="14.25" customHeight="1" x14ac:dyDescent="0.35">
      <c r="B98" s="236">
        <v>13</v>
      </c>
      <c r="C98" s="237" t="s">
        <v>882</v>
      </c>
      <c r="D98" s="238"/>
      <c r="E98" s="238" t="s">
        <v>123</v>
      </c>
      <c r="F98" s="681">
        <v>0</v>
      </c>
      <c r="G98" s="239"/>
      <c r="H98" s="226"/>
      <c r="I98" s="226"/>
      <c r="J98" s="226"/>
      <c r="K98" s="226"/>
      <c r="L98" s="226"/>
      <c r="M98" s="226"/>
      <c r="N98" s="226"/>
      <c r="O98" s="227">
        <f t="shared" si="81"/>
        <v>0</v>
      </c>
      <c r="P98" s="35"/>
      <c r="Q98" s="35"/>
      <c r="R98" s="228"/>
      <c r="S98" s="226"/>
      <c r="T98" s="226"/>
      <c r="U98" s="226"/>
      <c r="V98" s="227">
        <f t="shared" si="82"/>
        <v>0</v>
      </c>
      <c r="W98" s="228"/>
      <c r="X98" s="226"/>
      <c r="Y98" s="226"/>
      <c r="Z98" s="226"/>
      <c r="AA98" s="226"/>
      <c r="AB98" s="229">
        <f t="shared" si="83"/>
        <v>0</v>
      </c>
      <c r="AC98" s="228"/>
      <c r="AD98" s="226"/>
      <c r="AE98" s="226"/>
      <c r="AF98" s="226"/>
      <c r="AG98" s="226"/>
      <c r="AH98" s="229">
        <f t="shared" si="84"/>
        <v>0</v>
      </c>
      <c r="AI98" s="29"/>
      <c r="AJ98" s="230"/>
      <c r="AK98" s="231" t="s">
        <v>590</v>
      </c>
      <c r="AM98" s="125" t="str">
        <f t="shared" si="85"/>
        <v>Please complete all cells in row</v>
      </c>
      <c r="AN98" s="125">
        <f t="shared" si="86"/>
        <v>0</v>
      </c>
      <c r="BV98" s="126">
        <v>1</v>
      </c>
      <c r="BW98" s="126">
        <v>1</v>
      </c>
      <c r="BX98" s="126">
        <v>1</v>
      </c>
      <c r="BY98" s="126">
        <v>1</v>
      </c>
      <c r="BZ98" s="126">
        <v>1</v>
      </c>
      <c r="CA98" s="126">
        <v>1</v>
      </c>
      <c r="CB98" s="126">
        <v>1</v>
      </c>
      <c r="CC98" s="109"/>
      <c r="CD98" s="126">
        <v>1</v>
      </c>
      <c r="CE98" s="126">
        <v>1</v>
      </c>
      <c r="CF98" s="126">
        <v>1</v>
      </c>
      <c r="CG98" s="126">
        <v>1</v>
      </c>
      <c r="CH98" s="126">
        <v>1</v>
      </c>
      <c r="CI98" s="109"/>
      <c r="CJ98" s="126">
        <v>1</v>
      </c>
      <c r="CK98" s="126">
        <v>1</v>
      </c>
      <c r="CL98" s="126">
        <v>1</v>
      </c>
      <c r="CM98" s="126">
        <v>1</v>
      </c>
      <c r="CN98" s="126">
        <v>1</v>
      </c>
      <c r="CO98" s="109"/>
      <c r="CP98" s="126">
        <v>1</v>
      </c>
      <c r="CQ98" s="126">
        <v>1</v>
      </c>
      <c r="CR98" s="126">
        <v>1</v>
      </c>
      <c r="CS98" s="126">
        <v>1</v>
      </c>
      <c r="CT98" s="126">
        <v>1</v>
      </c>
      <c r="CW98" s="90"/>
      <c r="CX98" s="221"/>
      <c r="CY98" s="221"/>
      <c r="CZ98" s="221"/>
      <c r="DA98" s="221"/>
      <c r="DB98" s="221"/>
      <c r="DC98" s="221"/>
      <c r="DD98" s="126">
        <f t="shared" si="87"/>
        <v>0</v>
      </c>
      <c r="DE98" s="109"/>
      <c r="DF98" s="221"/>
      <c r="DG98" s="221"/>
      <c r="DH98" s="221"/>
      <c r="DI98" s="221"/>
      <c r="DJ98" s="221"/>
      <c r="DK98" s="221"/>
      <c r="DL98" s="221"/>
      <c r="DM98" s="221"/>
      <c r="DN98" s="221"/>
      <c r="DO98" s="221"/>
      <c r="DP98" s="221"/>
      <c r="DQ98" s="221"/>
      <c r="DR98" s="221"/>
      <c r="DS98" s="221"/>
      <c r="DT98" s="221"/>
      <c r="DU98" s="221"/>
      <c r="DV98" s="221"/>
      <c r="DW98" s="90"/>
    </row>
    <row r="99" spans="2:127" ht="14.25" customHeight="1" x14ac:dyDescent="0.35">
      <c r="B99" s="222">
        <v>14</v>
      </c>
      <c r="C99" s="223" t="s">
        <v>908</v>
      </c>
      <c r="D99" s="224"/>
      <c r="E99" s="224" t="s">
        <v>123</v>
      </c>
      <c r="F99" s="457">
        <v>0</v>
      </c>
      <c r="G99" s="225"/>
      <c r="H99" s="226"/>
      <c r="I99" s="226"/>
      <c r="J99" s="226"/>
      <c r="K99" s="226"/>
      <c r="L99" s="226"/>
      <c r="M99" s="226"/>
      <c r="N99" s="226"/>
      <c r="O99" s="227">
        <f t="shared" si="81"/>
        <v>0</v>
      </c>
      <c r="P99" s="35"/>
      <c r="Q99" s="35"/>
      <c r="R99" s="228"/>
      <c r="S99" s="226"/>
      <c r="T99" s="226"/>
      <c r="U99" s="226"/>
      <c r="V99" s="227">
        <f t="shared" si="82"/>
        <v>0</v>
      </c>
      <c r="W99" s="228"/>
      <c r="X99" s="226"/>
      <c r="Y99" s="226"/>
      <c r="Z99" s="226"/>
      <c r="AA99" s="226"/>
      <c r="AB99" s="229">
        <f t="shared" si="83"/>
        <v>0</v>
      </c>
      <c r="AC99" s="228"/>
      <c r="AD99" s="226"/>
      <c r="AE99" s="226"/>
      <c r="AF99" s="226"/>
      <c r="AG99" s="226"/>
      <c r="AH99" s="229">
        <f t="shared" si="84"/>
        <v>0</v>
      </c>
      <c r="AI99" s="29"/>
      <c r="AJ99" s="230"/>
      <c r="AK99" s="231" t="s">
        <v>590</v>
      </c>
      <c r="AM99" s="125" t="str">
        <f t="shared" si="85"/>
        <v>Please complete all cells in row</v>
      </c>
      <c r="AN99" s="125">
        <f t="shared" si="86"/>
        <v>0</v>
      </c>
      <c r="BV99" s="126">
        <v>1</v>
      </c>
      <c r="BW99" s="126">
        <v>1</v>
      </c>
      <c r="BX99" s="126">
        <v>1</v>
      </c>
      <c r="BY99" s="126">
        <v>1</v>
      </c>
      <c r="BZ99" s="126">
        <v>1</v>
      </c>
      <c r="CA99" s="126">
        <v>1</v>
      </c>
      <c r="CB99" s="126">
        <v>1</v>
      </c>
      <c r="CC99" s="109"/>
      <c r="CD99" s="126">
        <v>1</v>
      </c>
      <c r="CE99" s="126">
        <v>1</v>
      </c>
      <c r="CF99" s="126">
        <v>1</v>
      </c>
      <c r="CG99" s="126">
        <v>1</v>
      </c>
      <c r="CH99" s="126">
        <v>1</v>
      </c>
      <c r="CI99" s="109"/>
      <c r="CJ99" s="126">
        <v>1</v>
      </c>
      <c r="CK99" s="126">
        <v>1</v>
      </c>
      <c r="CL99" s="126">
        <v>1</v>
      </c>
      <c r="CM99" s="126">
        <v>1</v>
      </c>
      <c r="CN99" s="126">
        <v>1</v>
      </c>
      <c r="CO99" s="109"/>
      <c r="CP99" s="126">
        <v>1</v>
      </c>
      <c r="CQ99" s="126">
        <v>1</v>
      </c>
      <c r="CR99" s="126">
        <v>1</v>
      </c>
      <c r="CS99" s="126">
        <v>1</v>
      </c>
      <c r="CT99" s="126">
        <v>1</v>
      </c>
      <c r="CW99" s="90"/>
      <c r="CX99" s="221"/>
      <c r="CY99" s="221"/>
      <c r="CZ99" s="221"/>
      <c r="DA99" s="221"/>
      <c r="DB99" s="221"/>
      <c r="DC99" s="221"/>
      <c r="DD99" s="126">
        <f t="shared" si="87"/>
        <v>0</v>
      </c>
      <c r="DE99" s="109"/>
      <c r="DF99" s="221"/>
      <c r="DG99" s="221"/>
      <c r="DH99" s="221"/>
      <c r="DI99" s="221"/>
      <c r="DJ99" s="221"/>
      <c r="DK99" s="221"/>
      <c r="DL99" s="221"/>
      <c r="DM99" s="221"/>
      <c r="DN99" s="221"/>
      <c r="DO99" s="221"/>
      <c r="DP99" s="221"/>
      <c r="DQ99" s="221"/>
      <c r="DR99" s="221"/>
      <c r="DS99" s="221"/>
      <c r="DT99" s="221"/>
      <c r="DU99" s="221"/>
      <c r="DV99" s="221"/>
      <c r="DW99" s="90"/>
    </row>
    <row r="100" spans="2:127" ht="14.25" customHeight="1" thickBot="1" x14ac:dyDescent="0.55000000000000004">
      <c r="B100" s="252">
        <v>15</v>
      </c>
      <c r="C100" s="253" t="s">
        <v>934</v>
      </c>
      <c r="D100" s="254"/>
      <c r="E100" s="254" t="s">
        <v>123</v>
      </c>
      <c r="F100" s="465">
        <v>0</v>
      </c>
      <c r="G100" s="255"/>
      <c r="H100" s="241">
        <f t="shared" ref="H100:N100" si="88">+SUM(H94:H99)</f>
        <v>0</v>
      </c>
      <c r="I100" s="242">
        <f t="shared" si="88"/>
        <v>0</v>
      </c>
      <c r="J100" s="242">
        <f t="shared" si="88"/>
        <v>0</v>
      </c>
      <c r="K100" s="242">
        <f t="shared" si="88"/>
        <v>0</v>
      </c>
      <c r="L100" s="242">
        <f t="shared" si="88"/>
        <v>0</v>
      </c>
      <c r="M100" s="242">
        <f t="shared" si="88"/>
        <v>0</v>
      </c>
      <c r="N100" s="242">
        <f t="shared" si="88"/>
        <v>0</v>
      </c>
      <c r="O100" s="262">
        <f t="shared" si="81"/>
        <v>0</v>
      </c>
      <c r="P100" s="35"/>
      <c r="Q100" s="35"/>
      <c r="R100" s="241">
        <f t="shared" ref="R100:AH100" si="89">+SUM(R94:R99)</f>
        <v>0</v>
      </c>
      <c r="S100" s="242">
        <f t="shared" si="89"/>
        <v>0</v>
      </c>
      <c r="T100" s="242">
        <f t="shared" si="89"/>
        <v>0</v>
      </c>
      <c r="U100" s="242">
        <f t="shared" si="89"/>
        <v>0</v>
      </c>
      <c r="V100" s="243">
        <f t="shared" si="89"/>
        <v>0</v>
      </c>
      <c r="W100" s="244">
        <f t="shared" si="89"/>
        <v>0</v>
      </c>
      <c r="X100" s="245">
        <f t="shared" si="89"/>
        <v>0</v>
      </c>
      <c r="Y100" s="245">
        <f t="shared" si="89"/>
        <v>0</v>
      </c>
      <c r="Z100" s="245">
        <f t="shared" si="89"/>
        <v>0</v>
      </c>
      <c r="AA100" s="245">
        <f t="shared" si="89"/>
        <v>0</v>
      </c>
      <c r="AB100" s="246">
        <f t="shared" si="89"/>
        <v>0</v>
      </c>
      <c r="AC100" s="244">
        <f t="shared" si="89"/>
        <v>0</v>
      </c>
      <c r="AD100" s="245">
        <f t="shared" si="89"/>
        <v>0</v>
      </c>
      <c r="AE100" s="245">
        <f t="shared" si="89"/>
        <v>0</v>
      </c>
      <c r="AF100" s="245">
        <f t="shared" si="89"/>
        <v>0</v>
      </c>
      <c r="AG100" s="245">
        <f t="shared" si="89"/>
        <v>0</v>
      </c>
      <c r="AH100" s="246">
        <f t="shared" si="89"/>
        <v>0</v>
      </c>
      <c r="AI100" s="29"/>
      <c r="AJ100" s="247" t="s">
        <v>935</v>
      </c>
      <c r="AK100" s="263" t="s">
        <v>590</v>
      </c>
      <c r="AM100" s="125"/>
      <c r="AN100" s="125">
        <f t="shared" si="86"/>
        <v>0</v>
      </c>
      <c r="BV100" s="109"/>
      <c r="BW100" s="109"/>
      <c r="BX100" s="109"/>
      <c r="BY100" s="109"/>
      <c r="BZ100" s="109"/>
      <c r="CA100" s="109"/>
      <c r="CB100" s="109"/>
      <c r="CC100" s="109"/>
      <c r="CD100" s="109"/>
      <c r="CE100" s="109"/>
      <c r="CF100" s="109"/>
      <c r="CG100" s="109"/>
      <c r="CH100" s="109"/>
      <c r="CI100" s="109"/>
      <c r="CJ100" s="109"/>
      <c r="CK100" s="109"/>
      <c r="CL100" s="109"/>
      <c r="CM100" s="109"/>
      <c r="CN100" s="109"/>
      <c r="CO100" s="109"/>
      <c r="CP100" s="109"/>
      <c r="CQ100" s="109"/>
      <c r="CR100" s="109"/>
      <c r="CS100" s="109"/>
      <c r="CT100" s="109"/>
      <c r="CW100" s="90"/>
      <c r="CX100" s="221"/>
      <c r="CY100" s="221"/>
      <c r="CZ100" s="221"/>
      <c r="DA100" s="221"/>
      <c r="DB100" s="221"/>
      <c r="DC100" s="221"/>
      <c r="DD100" s="126">
        <f t="shared" si="87"/>
        <v>0</v>
      </c>
      <c r="DE100" s="109"/>
      <c r="DF100" s="221"/>
      <c r="DG100" s="221"/>
      <c r="DH100" s="221"/>
      <c r="DI100" s="221"/>
      <c r="DJ100" s="221"/>
      <c r="DK100" s="221"/>
      <c r="DL100" s="221"/>
      <c r="DM100" s="221"/>
      <c r="DN100" s="221"/>
      <c r="DO100" s="221"/>
      <c r="DP100" s="221"/>
      <c r="DQ100" s="221"/>
      <c r="DR100" s="221"/>
      <c r="DS100" s="221"/>
      <c r="DT100" s="221"/>
      <c r="DU100" s="221"/>
      <c r="DV100" s="221"/>
      <c r="DW100" s="90"/>
    </row>
    <row r="101" spans="2:127" ht="14.25" customHeight="1" thickBot="1" x14ac:dyDescent="0.4">
      <c r="B101" s="1"/>
      <c r="C101" s="36"/>
      <c r="D101" s="200"/>
      <c r="E101" s="201"/>
      <c r="F101" s="201"/>
      <c r="G101" s="201"/>
      <c r="H101" s="202"/>
      <c r="I101" s="200"/>
      <c r="J101" s="200"/>
      <c r="K101" s="200"/>
      <c r="L101" s="200"/>
      <c r="M101" s="200"/>
      <c r="N101" s="200"/>
      <c r="O101" s="202"/>
      <c r="P101" s="30"/>
      <c r="Q101" s="30"/>
      <c r="R101" s="200"/>
      <c r="S101" s="200"/>
      <c r="T101" s="200"/>
      <c r="U101" s="200"/>
      <c r="V101" s="200"/>
      <c r="W101" s="200"/>
      <c r="X101" s="200"/>
      <c r="Y101" s="200"/>
      <c r="Z101" s="200"/>
      <c r="AA101" s="200"/>
      <c r="AB101" s="200"/>
      <c r="AC101" s="200"/>
      <c r="AD101" s="200"/>
      <c r="AE101" s="200"/>
      <c r="AF101" s="200"/>
      <c r="AG101" s="200"/>
      <c r="AH101" s="200"/>
      <c r="AI101" s="30"/>
      <c r="AJ101" s="260"/>
      <c r="AK101" s="260"/>
      <c r="AM101" s="125"/>
      <c r="AN101" s="206"/>
      <c r="BV101" s="109"/>
      <c r="BW101" s="109"/>
      <c r="BX101" s="109"/>
      <c r="BY101" s="109"/>
      <c r="BZ101" s="109"/>
      <c r="CA101" s="109"/>
      <c r="CB101" s="109"/>
      <c r="CC101" s="109"/>
      <c r="CD101" s="109"/>
      <c r="CE101" s="109"/>
      <c r="CF101" s="109"/>
      <c r="CG101" s="109"/>
      <c r="CH101" s="109"/>
      <c r="CI101" s="109"/>
      <c r="CJ101" s="109"/>
      <c r="CK101" s="109"/>
      <c r="CL101" s="109"/>
      <c r="CM101" s="109"/>
      <c r="CN101" s="109"/>
      <c r="CO101" s="109"/>
      <c r="CP101" s="109"/>
      <c r="CQ101" s="109"/>
      <c r="CR101" s="109"/>
      <c r="CS101" s="109"/>
      <c r="CT101" s="109"/>
      <c r="CW101" s="90"/>
      <c r="CX101" s="221"/>
      <c r="CY101" s="221"/>
      <c r="CZ101" s="221"/>
      <c r="DA101" s="221"/>
      <c r="DB101" s="221"/>
      <c r="DC101" s="221"/>
      <c r="DD101" s="221"/>
      <c r="DE101" s="109"/>
      <c r="DF101" s="221"/>
      <c r="DG101" s="221"/>
      <c r="DH101" s="221"/>
      <c r="DI101" s="221"/>
      <c r="DJ101" s="221"/>
      <c r="DK101" s="221"/>
      <c r="DL101" s="221"/>
      <c r="DM101" s="221"/>
      <c r="DN101" s="221"/>
      <c r="DO101" s="221"/>
      <c r="DP101" s="221"/>
      <c r="DQ101" s="221"/>
      <c r="DR101" s="221"/>
      <c r="DS101" s="221"/>
      <c r="DT101" s="221"/>
      <c r="DU101" s="221"/>
      <c r="DV101" s="221"/>
      <c r="DW101" s="90"/>
    </row>
    <row r="102" spans="2:127" ht="14.25" customHeight="1" thickBot="1" x14ac:dyDescent="0.55000000000000004">
      <c r="B102" s="103" t="s">
        <v>204</v>
      </c>
      <c r="C102" s="205" t="s">
        <v>965</v>
      </c>
      <c r="D102" s="14"/>
      <c r="E102" s="22"/>
      <c r="F102" s="22"/>
      <c r="G102" s="14"/>
      <c r="H102" s="14"/>
      <c r="I102" s="14"/>
      <c r="J102" s="14"/>
      <c r="K102" s="14"/>
      <c r="L102" s="14"/>
      <c r="M102" s="14"/>
      <c r="N102" s="14"/>
      <c r="O102" s="14"/>
      <c r="P102" s="14"/>
      <c r="Q102" s="14"/>
      <c r="R102" s="1"/>
      <c r="S102" s="1"/>
      <c r="T102" s="1"/>
      <c r="U102" s="1"/>
      <c r="V102" s="1"/>
      <c r="W102" s="27"/>
      <c r="X102" s="27"/>
      <c r="Y102" s="27"/>
      <c r="Z102" s="27"/>
      <c r="AA102" s="27"/>
      <c r="AB102" s="27"/>
      <c r="AC102" s="27"/>
      <c r="AD102" s="27"/>
      <c r="AE102" s="27"/>
      <c r="AF102" s="27"/>
      <c r="AG102" s="27"/>
      <c r="AH102" s="27"/>
      <c r="AI102" s="29"/>
      <c r="AJ102" s="261"/>
      <c r="AK102" s="261"/>
      <c r="AM102" s="125"/>
      <c r="AN102" s="206"/>
      <c r="BV102" s="109"/>
      <c r="BW102" s="109"/>
      <c r="BX102" s="109"/>
      <c r="BY102" s="109"/>
      <c r="BZ102" s="109"/>
      <c r="CA102" s="109"/>
      <c r="CB102" s="109"/>
      <c r="CC102" s="109"/>
      <c r="CD102" s="109"/>
      <c r="CE102" s="109"/>
      <c r="CF102" s="109"/>
      <c r="CG102" s="109"/>
      <c r="CH102" s="109"/>
      <c r="CI102" s="109"/>
      <c r="CJ102" s="109"/>
      <c r="CK102" s="109"/>
      <c r="CL102" s="109"/>
      <c r="CM102" s="109"/>
      <c r="CN102" s="109"/>
      <c r="CO102" s="109"/>
      <c r="CP102" s="109"/>
      <c r="CQ102" s="109"/>
      <c r="CR102" s="109"/>
      <c r="CS102" s="109"/>
      <c r="CT102" s="109"/>
      <c r="CW102" s="90"/>
      <c r="CX102" s="221"/>
      <c r="CY102" s="221"/>
      <c r="CZ102" s="221"/>
      <c r="DA102" s="221"/>
      <c r="DB102" s="221"/>
      <c r="DC102" s="221"/>
      <c r="DD102" s="221"/>
      <c r="DE102" s="109"/>
      <c r="DF102" s="221"/>
      <c r="DG102" s="221"/>
      <c r="DH102" s="221"/>
      <c r="DI102" s="221"/>
      <c r="DJ102" s="221"/>
      <c r="DK102" s="221"/>
      <c r="DL102" s="221"/>
      <c r="DM102" s="221"/>
      <c r="DN102" s="221"/>
      <c r="DO102" s="221"/>
      <c r="DP102" s="221"/>
      <c r="DQ102" s="221"/>
      <c r="DR102" s="221"/>
      <c r="DS102" s="221"/>
      <c r="DT102" s="221"/>
      <c r="DU102" s="221"/>
      <c r="DV102" s="221"/>
      <c r="DW102" s="90"/>
    </row>
    <row r="103" spans="2:127" ht="14.25" customHeight="1" x14ac:dyDescent="0.35">
      <c r="B103" s="207">
        <v>1</v>
      </c>
      <c r="C103" s="208" t="s">
        <v>588</v>
      </c>
      <c r="D103" s="209"/>
      <c r="E103" s="209" t="s">
        <v>589</v>
      </c>
      <c r="F103" s="462">
        <v>0</v>
      </c>
      <c r="G103" s="210"/>
      <c r="H103" s="211"/>
      <c r="I103" s="212"/>
      <c r="J103" s="212"/>
      <c r="K103" s="212"/>
      <c r="L103" s="212"/>
      <c r="M103" s="212"/>
      <c r="N103" s="212"/>
      <c r="O103" s="213">
        <f>SUM(H103:N103)</f>
        <v>0</v>
      </c>
      <c r="P103" s="35"/>
      <c r="Q103" s="35"/>
      <c r="R103" s="211"/>
      <c r="S103" s="212"/>
      <c r="T103" s="212"/>
      <c r="U103" s="212"/>
      <c r="V103" s="213">
        <f t="shared" ref="V103:V108" si="90">+SUM(R103:U103)</f>
        <v>0</v>
      </c>
      <c r="W103" s="211"/>
      <c r="X103" s="212"/>
      <c r="Y103" s="212"/>
      <c r="Z103" s="212"/>
      <c r="AA103" s="212"/>
      <c r="AB103" s="214">
        <f t="shared" ref="AB103:AB108" si="91">+SUM(W103:AA103)</f>
        <v>0</v>
      </c>
      <c r="AC103" s="211"/>
      <c r="AD103" s="212"/>
      <c r="AE103" s="212"/>
      <c r="AF103" s="212"/>
      <c r="AG103" s="212"/>
      <c r="AH103" s="214">
        <f t="shared" ref="AH103:AH108" si="92">+SUM(AC103:AG103)</f>
        <v>0</v>
      </c>
      <c r="AI103" s="29"/>
      <c r="AJ103" s="215"/>
      <c r="AK103" s="216" t="s">
        <v>590</v>
      </c>
      <c r="AM103" s="125" t="str">
        <f t="shared" ref="AM103:AM108" si="93" xml:space="preserve"> IF( SUM( BV103:CT103 ) = 0, 0, $BV$5 )</f>
        <v>Please complete all cells in row</v>
      </c>
      <c r="AN103" s="125">
        <f t="shared" ref="AN103:AN109" si="94" xml:space="preserve"> IF( DD103 = 0, 0, AK103)</f>
        <v>0</v>
      </c>
      <c r="BV103" s="126">
        <v>1</v>
      </c>
      <c r="BW103" s="126">
        <v>1</v>
      </c>
      <c r="BX103" s="126">
        <v>1</v>
      </c>
      <c r="BY103" s="126">
        <v>1</v>
      </c>
      <c r="BZ103" s="126">
        <v>1</v>
      </c>
      <c r="CA103" s="126">
        <v>1</v>
      </c>
      <c r="CB103" s="126">
        <v>1</v>
      </c>
      <c r="CC103" s="109"/>
      <c r="CD103" s="126">
        <v>1</v>
      </c>
      <c r="CE103" s="126">
        <v>1</v>
      </c>
      <c r="CF103" s="126">
        <v>1</v>
      </c>
      <c r="CG103" s="126">
        <v>1</v>
      </c>
      <c r="CH103" s="126">
        <v>1</v>
      </c>
      <c r="CI103" s="109"/>
      <c r="CJ103" s="126">
        <v>1</v>
      </c>
      <c r="CK103" s="126">
        <v>1</v>
      </c>
      <c r="CL103" s="126">
        <v>1</v>
      </c>
      <c r="CM103" s="126">
        <v>1</v>
      </c>
      <c r="CN103" s="126">
        <v>1</v>
      </c>
      <c r="CO103" s="109"/>
      <c r="CP103" s="126">
        <v>1</v>
      </c>
      <c r="CQ103" s="126">
        <v>1</v>
      </c>
      <c r="CR103" s="126">
        <v>1</v>
      </c>
      <c r="CS103" s="126">
        <v>1</v>
      </c>
      <c r="CT103" s="126">
        <v>1</v>
      </c>
      <c r="CW103" s="90"/>
      <c r="CX103" s="221"/>
      <c r="CY103" s="221"/>
      <c r="CZ103" s="221"/>
      <c r="DA103" s="221"/>
      <c r="DB103" s="221"/>
      <c r="DC103" s="221"/>
      <c r="DD103" s="126">
        <f t="shared" ref="DD103:DD109" si="95">IF(AND(O103=AH103,AB103=AH103,V103=AH103),0,1)</f>
        <v>0</v>
      </c>
      <c r="DE103" s="109"/>
      <c r="DF103" s="221"/>
      <c r="DG103" s="221"/>
      <c r="DH103" s="221"/>
      <c r="DI103" s="221"/>
      <c r="DJ103" s="221"/>
      <c r="DK103" s="221"/>
      <c r="DL103" s="221"/>
      <c r="DM103" s="221"/>
      <c r="DN103" s="221"/>
      <c r="DO103" s="221"/>
      <c r="DP103" s="221"/>
      <c r="DQ103" s="221"/>
      <c r="DR103" s="221"/>
      <c r="DS103" s="221"/>
      <c r="DT103" s="221"/>
      <c r="DU103" s="221"/>
      <c r="DV103" s="221"/>
      <c r="DW103" s="90"/>
    </row>
    <row r="104" spans="2:127" ht="14.25" customHeight="1" x14ac:dyDescent="0.35">
      <c r="B104" s="222">
        <v>2</v>
      </c>
      <c r="C104" s="223" t="s">
        <v>616</v>
      </c>
      <c r="D104" s="224"/>
      <c r="E104" s="224" t="s">
        <v>589</v>
      </c>
      <c r="F104" s="457">
        <v>0</v>
      </c>
      <c r="G104" s="225"/>
      <c r="H104" s="226"/>
      <c r="I104" s="226"/>
      <c r="J104" s="226"/>
      <c r="K104" s="226"/>
      <c r="L104" s="226"/>
      <c r="M104" s="226"/>
      <c r="N104" s="226"/>
      <c r="O104" s="227">
        <f t="shared" ref="O104:O109" si="96">SUM(H104:N104)</f>
        <v>0</v>
      </c>
      <c r="P104" s="35"/>
      <c r="Q104" s="35"/>
      <c r="R104" s="228"/>
      <c r="S104" s="226"/>
      <c r="T104" s="226"/>
      <c r="U104" s="226"/>
      <c r="V104" s="227">
        <f t="shared" si="90"/>
        <v>0</v>
      </c>
      <c r="W104" s="228"/>
      <c r="X104" s="226"/>
      <c r="Y104" s="226"/>
      <c r="Z104" s="226"/>
      <c r="AA104" s="226"/>
      <c r="AB104" s="229">
        <f t="shared" si="91"/>
        <v>0</v>
      </c>
      <c r="AC104" s="228"/>
      <c r="AD104" s="226"/>
      <c r="AE104" s="226"/>
      <c r="AF104" s="226"/>
      <c r="AG104" s="226"/>
      <c r="AH104" s="229">
        <f t="shared" si="92"/>
        <v>0</v>
      </c>
      <c r="AI104" s="29"/>
      <c r="AJ104" s="230"/>
      <c r="AK104" s="231" t="s">
        <v>590</v>
      </c>
      <c r="AM104" s="125" t="str">
        <f t="shared" si="93"/>
        <v>Please complete all cells in row</v>
      </c>
      <c r="AN104" s="125">
        <f t="shared" si="94"/>
        <v>0</v>
      </c>
      <c r="BV104" s="126">
        <v>1</v>
      </c>
      <c r="BW104" s="126">
        <v>1</v>
      </c>
      <c r="BX104" s="126">
        <v>1</v>
      </c>
      <c r="BY104" s="126">
        <v>1</v>
      </c>
      <c r="BZ104" s="126">
        <v>1</v>
      </c>
      <c r="CA104" s="126">
        <v>1</v>
      </c>
      <c r="CB104" s="126">
        <v>1</v>
      </c>
      <c r="CC104" s="109"/>
      <c r="CD104" s="126">
        <v>1</v>
      </c>
      <c r="CE104" s="126">
        <v>1</v>
      </c>
      <c r="CF104" s="126">
        <v>1</v>
      </c>
      <c r="CG104" s="126">
        <v>1</v>
      </c>
      <c r="CH104" s="126">
        <v>1</v>
      </c>
      <c r="CI104" s="109"/>
      <c r="CJ104" s="126">
        <v>1</v>
      </c>
      <c r="CK104" s="126">
        <v>1</v>
      </c>
      <c r="CL104" s="126">
        <v>1</v>
      </c>
      <c r="CM104" s="126">
        <v>1</v>
      </c>
      <c r="CN104" s="126">
        <v>1</v>
      </c>
      <c r="CO104" s="109"/>
      <c r="CP104" s="126">
        <v>1</v>
      </c>
      <c r="CQ104" s="126">
        <v>1</v>
      </c>
      <c r="CR104" s="126">
        <v>1</v>
      </c>
      <c r="CS104" s="126">
        <v>1</v>
      </c>
      <c r="CT104" s="126">
        <v>1</v>
      </c>
      <c r="CW104" s="90"/>
      <c r="CX104" s="221"/>
      <c r="CY104" s="221"/>
      <c r="CZ104" s="221"/>
      <c r="DA104" s="221"/>
      <c r="DB104" s="221"/>
      <c r="DC104" s="221"/>
      <c r="DD104" s="126">
        <f t="shared" si="95"/>
        <v>0</v>
      </c>
      <c r="DE104" s="109"/>
      <c r="DF104" s="221"/>
      <c r="DG104" s="221"/>
      <c r="DH104" s="221"/>
      <c r="DI104" s="221"/>
      <c r="DJ104" s="221"/>
      <c r="DK104" s="221"/>
      <c r="DL104" s="221"/>
      <c r="DM104" s="221"/>
      <c r="DN104" s="221"/>
      <c r="DO104" s="221"/>
      <c r="DP104" s="221"/>
      <c r="DQ104" s="221"/>
      <c r="DR104" s="221"/>
      <c r="DS104" s="221"/>
      <c r="DT104" s="221"/>
      <c r="DU104" s="221"/>
      <c r="DV104" s="221"/>
      <c r="DW104" s="90"/>
    </row>
    <row r="105" spans="2:127" ht="14.25" customHeight="1" x14ac:dyDescent="0.35">
      <c r="B105" s="222">
        <v>3</v>
      </c>
      <c r="C105" s="223" t="s">
        <v>642</v>
      </c>
      <c r="D105" s="224"/>
      <c r="E105" s="224" t="s">
        <v>589</v>
      </c>
      <c r="F105" s="457">
        <v>0</v>
      </c>
      <c r="G105" s="225"/>
      <c r="H105" s="226"/>
      <c r="I105" s="226"/>
      <c r="J105" s="226"/>
      <c r="K105" s="226"/>
      <c r="L105" s="226"/>
      <c r="M105" s="226"/>
      <c r="N105" s="226"/>
      <c r="O105" s="227">
        <f t="shared" si="96"/>
        <v>0</v>
      </c>
      <c r="P105" s="35"/>
      <c r="Q105" s="35"/>
      <c r="R105" s="228"/>
      <c r="S105" s="226"/>
      <c r="T105" s="226"/>
      <c r="U105" s="226"/>
      <c r="V105" s="227">
        <f t="shared" si="90"/>
        <v>0</v>
      </c>
      <c r="W105" s="228"/>
      <c r="X105" s="226"/>
      <c r="Y105" s="226"/>
      <c r="Z105" s="226"/>
      <c r="AA105" s="226"/>
      <c r="AB105" s="229">
        <f t="shared" si="91"/>
        <v>0</v>
      </c>
      <c r="AC105" s="228"/>
      <c r="AD105" s="226"/>
      <c r="AE105" s="226"/>
      <c r="AF105" s="226"/>
      <c r="AG105" s="226"/>
      <c r="AH105" s="229">
        <f t="shared" si="92"/>
        <v>0</v>
      </c>
      <c r="AI105" s="29"/>
      <c r="AJ105" s="230"/>
      <c r="AK105" s="231" t="s">
        <v>590</v>
      </c>
      <c r="AM105" s="125" t="str">
        <f t="shared" si="93"/>
        <v>Please complete all cells in row</v>
      </c>
      <c r="AN105" s="125">
        <f t="shared" si="94"/>
        <v>0</v>
      </c>
      <c r="BV105" s="126">
        <v>1</v>
      </c>
      <c r="BW105" s="126">
        <v>1</v>
      </c>
      <c r="BX105" s="126">
        <v>1</v>
      </c>
      <c r="BY105" s="126">
        <v>1</v>
      </c>
      <c r="BZ105" s="126">
        <v>1</v>
      </c>
      <c r="CA105" s="126">
        <v>1</v>
      </c>
      <c r="CB105" s="126">
        <v>1</v>
      </c>
      <c r="CC105" s="109"/>
      <c r="CD105" s="126">
        <v>1</v>
      </c>
      <c r="CE105" s="126">
        <v>1</v>
      </c>
      <c r="CF105" s="126">
        <v>1</v>
      </c>
      <c r="CG105" s="126">
        <v>1</v>
      </c>
      <c r="CH105" s="126">
        <v>1</v>
      </c>
      <c r="CI105" s="109"/>
      <c r="CJ105" s="126">
        <v>1</v>
      </c>
      <c r="CK105" s="126">
        <v>1</v>
      </c>
      <c r="CL105" s="126">
        <v>1</v>
      </c>
      <c r="CM105" s="126">
        <v>1</v>
      </c>
      <c r="CN105" s="126">
        <v>1</v>
      </c>
      <c r="CO105" s="109"/>
      <c r="CP105" s="126">
        <v>1</v>
      </c>
      <c r="CQ105" s="126">
        <v>1</v>
      </c>
      <c r="CR105" s="126">
        <v>1</v>
      </c>
      <c r="CS105" s="126">
        <v>1</v>
      </c>
      <c r="CT105" s="126">
        <v>1</v>
      </c>
      <c r="CW105" s="90"/>
      <c r="CX105" s="221"/>
      <c r="CY105" s="221"/>
      <c r="CZ105" s="221"/>
      <c r="DA105" s="221"/>
      <c r="DB105" s="221"/>
      <c r="DC105" s="221"/>
      <c r="DD105" s="126">
        <f t="shared" si="95"/>
        <v>0</v>
      </c>
      <c r="DE105" s="109"/>
      <c r="DF105" s="221"/>
      <c r="DG105" s="221"/>
      <c r="DH105" s="221"/>
      <c r="DI105" s="221"/>
      <c r="DJ105" s="221"/>
      <c r="DK105" s="221"/>
      <c r="DL105" s="221"/>
      <c r="DM105" s="221"/>
      <c r="DN105" s="221"/>
      <c r="DO105" s="221"/>
      <c r="DP105" s="221"/>
      <c r="DQ105" s="221"/>
      <c r="DR105" s="221"/>
      <c r="DS105" s="221"/>
      <c r="DT105" s="221"/>
      <c r="DU105" s="221"/>
      <c r="DV105" s="221"/>
      <c r="DW105" s="90"/>
    </row>
    <row r="106" spans="2:127" ht="14.25" customHeight="1" x14ac:dyDescent="0.35">
      <c r="B106" s="222">
        <v>4</v>
      </c>
      <c r="C106" s="223" t="s">
        <v>668</v>
      </c>
      <c r="D106" s="224"/>
      <c r="E106" s="224" t="s">
        <v>589</v>
      </c>
      <c r="F106" s="457">
        <v>0</v>
      </c>
      <c r="G106" s="225"/>
      <c r="H106" s="226"/>
      <c r="I106" s="226"/>
      <c r="J106" s="226"/>
      <c r="K106" s="226"/>
      <c r="L106" s="226"/>
      <c r="M106" s="226"/>
      <c r="N106" s="226"/>
      <c r="O106" s="227">
        <f t="shared" si="96"/>
        <v>0</v>
      </c>
      <c r="P106" s="35"/>
      <c r="Q106" s="35"/>
      <c r="R106" s="228"/>
      <c r="S106" s="226"/>
      <c r="T106" s="226"/>
      <c r="U106" s="226"/>
      <c r="V106" s="227">
        <f t="shared" si="90"/>
        <v>0</v>
      </c>
      <c r="W106" s="228"/>
      <c r="X106" s="226"/>
      <c r="Y106" s="226"/>
      <c r="Z106" s="226"/>
      <c r="AA106" s="226"/>
      <c r="AB106" s="229">
        <f t="shared" si="91"/>
        <v>0</v>
      </c>
      <c r="AC106" s="228"/>
      <c r="AD106" s="226"/>
      <c r="AE106" s="226"/>
      <c r="AF106" s="226"/>
      <c r="AG106" s="226"/>
      <c r="AH106" s="229">
        <f t="shared" si="92"/>
        <v>0</v>
      </c>
      <c r="AI106" s="29"/>
      <c r="AJ106" s="230"/>
      <c r="AK106" s="231" t="s">
        <v>590</v>
      </c>
      <c r="AM106" s="125" t="str">
        <f t="shared" si="93"/>
        <v>Please complete all cells in row</v>
      </c>
      <c r="AN106" s="125">
        <f t="shared" si="94"/>
        <v>0</v>
      </c>
      <c r="BV106" s="126">
        <v>1</v>
      </c>
      <c r="BW106" s="126">
        <v>1</v>
      </c>
      <c r="BX106" s="126">
        <v>1</v>
      </c>
      <c r="BY106" s="126">
        <v>1</v>
      </c>
      <c r="BZ106" s="126">
        <v>1</v>
      </c>
      <c r="CA106" s="126">
        <v>1</v>
      </c>
      <c r="CB106" s="126">
        <v>1</v>
      </c>
      <c r="CC106" s="109"/>
      <c r="CD106" s="126">
        <v>1</v>
      </c>
      <c r="CE106" s="126">
        <v>1</v>
      </c>
      <c r="CF106" s="126">
        <v>1</v>
      </c>
      <c r="CG106" s="126">
        <v>1</v>
      </c>
      <c r="CH106" s="126">
        <v>1</v>
      </c>
      <c r="CI106" s="109"/>
      <c r="CJ106" s="126">
        <v>1</v>
      </c>
      <c r="CK106" s="126">
        <v>1</v>
      </c>
      <c r="CL106" s="126">
        <v>1</v>
      </c>
      <c r="CM106" s="126">
        <v>1</v>
      </c>
      <c r="CN106" s="126">
        <v>1</v>
      </c>
      <c r="CO106" s="109"/>
      <c r="CP106" s="126">
        <v>1</v>
      </c>
      <c r="CQ106" s="126">
        <v>1</v>
      </c>
      <c r="CR106" s="126">
        <v>1</v>
      </c>
      <c r="CS106" s="126">
        <v>1</v>
      </c>
      <c r="CT106" s="126">
        <v>1</v>
      </c>
      <c r="CW106" s="90"/>
      <c r="CX106" s="221"/>
      <c r="CY106" s="221"/>
      <c r="CZ106" s="221"/>
      <c r="DA106" s="221"/>
      <c r="DB106" s="221"/>
      <c r="DC106" s="221"/>
      <c r="DD106" s="126">
        <f t="shared" si="95"/>
        <v>0</v>
      </c>
      <c r="DE106" s="109"/>
      <c r="DF106" s="221"/>
      <c r="DG106" s="221"/>
      <c r="DH106" s="221"/>
      <c r="DI106" s="221"/>
      <c r="DJ106" s="221"/>
      <c r="DK106" s="221"/>
      <c r="DL106" s="221"/>
      <c r="DM106" s="221"/>
      <c r="DN106" s="221"/>
      <c r="DO106" s="221"/>
      <c r="DP106" s="221"/>
      <c r="DQ106" s="221"/>
      <c r="DR106" s="221"/>
      <c r="DS106" s="221"/>
      <c r="DT106" s="221"/>
      <c r="DU106" s="221"/>
      <c r="DV106" s="221"/>
      <c r="DW106" s="90"/>
    </row>
    <row r="107" spans="2:127" ht="14.25" customHeight="1" x14ac:dyDescent="0.35">
      <c r="B107" s="236">
        <v>5</v>
      </c>
      <c r="C107" s="237" t="s">
        <v>695</v>
      </c>
      <c r="D107" s="238"/>
      <c r="E107" s="238" t="s">
        <v>589</v>
      </c>
      <c r="F107" s="681">
        <v>0</v>
      </c>
      <c r="G107" s="239"/>
      <c r="H107" s="226"/>
      <c r="I107" s="226"/>
      <c r="J107" s="226"/>
      <c r="K107" s="226"/>
      <c r="L107" s="226"/>
      <c r="M107" s="226"/>
      <c r="N107" s="226"/>
      <c r="O107" s="227">
        <f t="shared" si="96"/>
        <v>0</v>
      </c>
      <c r="P107" s="35"/>
      <c r="Q107" s="35"/>
      <c r="R107" s="228"/>
      <c r="S107" s="226"/>
      <c r="T107" s="226"/>
      <c r="U107" s="226"/>
      <c r="V107" s="227">
        <f t="shared" si="90"/>
        <v>0</v>
      </c>
      <c r="W107" s="228"/>
      <c r="X107" s="226"/>
      <c r="Y107" s="226"/>
      <c r="Z107" s="226"/>
      <c r="AA107" s="226"/>
      <c r="AB107" s="229">
        <f t="shared" si="91"/>
        <v>0</v>
      </c>
      <c r="AC107" s="228"/>
      <c r="AD107" s="226"/>
      <c r="AE107" s="226"/>
      <c r="AF107" s="226"/>
      <c r="AG107" s="226"/>
      <c r="AH107" s="229">
        <f t="shared" si="92"/>
        <v>0</v>
      </c>
      <c r="AI107" s="29"/>
      <c r="AJ107" s="230"/>
      <c r="AK107" s="231" t="s">
        <v>590</v>
      </c>
      <c r="AM107" s="125" t="str">
        <f t="shared" si="93"/>
        <v>Please complete all cells in row</v>
      </c>
      <c r="AN107" s="125">
        <f t="shared" si="94"/>
        <v>0</v>
      </c>
      <c r="BV107" s="126">
        <v>1</v>
      </c>
      <c r="BW107" s="126">
        <v>1</v>
      </c>
      <c r="BX107" s="126">
        <v>1</v>
      </c>
      <c r="BY107" s="126">
        <v>1</v>
      </c>
      <c r="BZ107" s="126">
        <v>1</v>
      </c>
      <c r="CA107" s="126">
        <v>1</v>
      </c>
      <c r="CB107" s="126">
        <v>1</v>
      </c>
      <c r="CC107" s="109"/>
      <c r="CD107" s="126">
        <v>1</v>
      </c>
      <c r="CE107" s="126">
        <v>1</v>
      </c>
      <c r="CF107" s="126">
        <v>1</v>
      </c>
      <c r="CG107" s="126">
        <v>1</v>
      </c>
      <c r="CH107" s="126">
        <v>1</v>
      </c>
      <c r="CI107" s="109"/>
      <c r="CJ107" s="126">
        <v>1</v>
      </c>
      <c r="CK107" s="126">
        <v>1</v>
      </c>
      <c r="CL107" s="126">
        <v>1</v>
      </c>
      <c r="CM107" s="126">
        <v>1</v>
      </c>
      <c r="CN107" s="126">
        <v>1</v>
      </c>
      <c r="CO107" s="109"/>
      <c r="CP107" s="126">
        <v>1</v>
      </c>
      <c r="CQ107" s="126">
        <v>1</v>
      </c>
      <c r="CR107" s="126">
        <v>1</v>
      </c>
      <c r="CS107" s="126">
        <v>1</v>
      </c>
      <c r="CT107" s="126">
        <v>1</v>
      </c>
      <c r="CW107" s="90"/>
      <c r="CX107" s="221"/>
      <c r="CY107" s="221"/>
      <c r="CZ107" s="221"/>
      <c r="DA107" s="221"/>
      <c r="DB107" s="221"/>
      <c r="DC107" s="221"/>
      <c r="DD107" s="126">
        <f t="shared" si="95"/>
        <v>0</v>
      </c>
      <c r="DE107" s="109"/>
      <c r="DF107" s="221"/>
      <c r="DG107" s="221"/>
      <c r="DH107" s="221"/>
      <c r="DI107" s="221"/>
      <c r="DJ107" s="221"/>
      <c r="DK107" s="221"/>
      <c r="DL107" s="221"/>
      <c r="DM107" s="221"/>
      <c r="DN107" s="221"/>
      <c r="DO107" s="221"/>
      <c r="DP107" s="221"/>
      <c r="DQ107" s="221"/>
      <c r="DR107" s="221"/>
      <c r="DS107" s="221"/>
      <c r="DT107" s="221"/>
      <c r="DU107" s="221"/>
      <c r="DV107" s="221"/>
      <c r="DW107" s="90"/>
    </row>
    <row r="108" spans="2:127" ht="14.25" customHeight="1" x14ac:dyDescent="0.35">
      <c r="B108" s="222">
        <v>6</v>
      </c>
      <c r="C108" s="223" t="s">
        <v>721</v>
      </c>
      <c r="D108" s="224"/>
      <c r="E108" s="224" t="s">
        <v>589</v>
      </c>
      <c r="F108" s="457">
        <v>0</v>
      </c>
      <c r="G108" s="225"/>
      <c r="H108" s="226"/>
      <c r="I108" s="226"/>
      <c r="J108" s="226"/>
      <c r="K108" s="226"/>
      <c r="L108" s="226"/>
      <c r="M108" s="226"/>
      <c r="N108" s="226"/>
      <c r="O108" s="227">
        <f t="shared" si="96"/>
        <v>0</v>
      </c>
      <c r="P108" s="35"/>
      <c r="Q108" s="35"/>
      <c r="R108" s="228"/>
      <c r="S108" s="226"/>
      <c r="T108" s="226"/>
      <c r="U108" s="226"/>
      <c r="V108" s="227">
        <f t="shared" si="90"/>
        <v>0</v>
      </c>
      <c r="W108" s="228"/>
      <c r="X108" s="226"/>
      <c r="Y108" s="226"/>
      <c r="Z108" s="226"/>
      <c r="AA108" s="226"/>
      <c r="AB108" s="229">
        <f t="shared" si="91"/>
        <v>0</v>
      </c>
      <c r="AC108" s="228"/>
      <c r="AD108" s="226"/>
      <c r="AE108" s="226"/>
      <c r="AF108" s="226"/>
      <c r="AG108" s="226"/>
      <c r="AH108" s="229">
        <f t="shared" si="92"/>
        <v>0</v>
      </c>
      <c r="AI108" s="29"/>
      <c r="AJ108" s="230"/>
      <c r="AK108" s="231" t="s">
        <v>590</v>
      </c>
      <c r="AM108" s="125" t="str">
        <f t="shared" si="93"/>
        <v>Please complete all cells in row</v>
      </c>
      <c r="AN108" s="125">
        <f t="shared" si="94"/>
        <v>0</v>
      </c>
      <c r="BV108" s="126">
        <v>1</v>
      </c>
      <c r="BW108" s="126">
        <v>1</v>
      </c>
      <c r="BX108" s="126">
        <v>1</v>
      </c>
      <c r="BY108" s="126">
        <v>1</v>
      </c>
      <c r="BZ108" s="126">
        <v>1</v>
      </c>
      <c r="CA108" s="126">
        <v>1</v>
      </c>
      <c r="CB108" s="126">
        <v>1</v>
      </c>
      <c r="CC108" s="109"/>
      <c r="CD108" s="126">
        <v>1</v>
      </c>
      <c r="CE108" s="126">
        <v>1</v>
      </c>
      <c r="CF108" s="126">
        <v>1</v>
      </c>
      <c r="CG108" s="126">
        <v>1</v>
      </c>
      <c r="CH108" s="126">
        <v>1</v>
      </c>
      <c r="CI108" s="109"/>
      <c r="CJ108" s="126">
        <v>1</v>
      </c>
      <c r="CK108" s="126">
        <v>1</v>
      </c>
      <c r="CL108" s="126">
        <v>1</v>
      </c>
      <c r="CM108" s="126">
        <v>1</v>
      </c>
      <c r="CN108" s="126">
        <v>1</v>
      </c>
      <c r="CO108" s="109"/>
      <c r="CP108" s="126">
        <v>1</v>
      </c>
      <c r="CQ108" s="126">
        <v>1</v>
      </c>
      <c r="CR108" s="126">
        <v>1</v>
      </c>
      <c r="CS108" s="126">
        <v>1</v>
      </c>
      <c r="CT108" s="126">
        <v>1</v>
      </c>
      <c r="CW108" s="90"/>
      <c r="CX108" s="221"/>
      <c r="CY108" s="221"/>
      <c r="CZ108" s="221"/>
      <c r="DA108" s="221"/>
      <c r="DB108" s="221"/>
      <c r="DC108" s="221"/>
      <c r="DD108" s="126">
        <f t="shared" si="95"/>
        <v>0</v>
      </c>
      <c r="DE108" s="109"/>
      <c r="DF108" s="221"/>
      <c r="DG108" s="221"/>
      <c r="DH108" s="221"/>
      <c r="DI108" s="221"/>
      <c r="DJ108" s="221"/>
      <c r="DK108" s="221"/>
      <c r="DL108" s="221"/>
      <c r="DM108" s="221"/>
      <c r="DN108" s="221"/>
      <c r="DO108" s="221"/>
      <c r="DP108" s="221"/>
      <c r="DQ108" s="221"/>
      <c r="DR108" s="221"/>
      <c r="DS108" s="221"/>
      <c r="DT108" s="221"/>
      <c r="DU108" s="221"/>
      <c r="DV108" s="221"/>
      <c r="DW108" s="90"/>
    </row>
    <row r="109" spans="2:127" ht="14.25" customHeight="1" thickBot="1" x14ac:dyDescent="0.55000000000000004">
      <c r="B109" s="222">
        <v>7</v>
      </c>
      <c r="C109" s="223" t="s">
        <v>747</v>
      </c>
      <c r="D109" s="224"/>
      <c r="E109" s="224" t="s">
        <v>589</v>
      </c>
      <c r="F109" s="457">
        <v>0</v>
      </c>
      <c r="G109" s="225"/>
      <c r="H109" s="241">
        <f t="shared" ref="H109:N109" si="97">+SUM(H103:H108)</f>
        <v>0</v>
      </c>
      <c r="I109" s="242">
        <f t="shared" si="97"/>
        <v>0</v>
      </c>
      <c r="J109" s="242">
        <f t="shared" si="97"/>
        <v>0</v>
      </c>
      <c r="K109" s="242">
        <f t="shared" si="97"/>
        <v>0</v>
      </c>
      <c r="L109" s="242">
        <f t="shared" si="97"/>
        <v>0</v>
      </c>
      <c r="M109" s="242">
        <f t="shared" si="97"/>
        <v>0</v>
      </c>
      <c r="N109" s="242">
        <f t="shared" si="97"/>
        <v>0</v>
      </c>
      <c r="O109" s="227">
        <f t="shared" si="96"/>
        <v>0</v>
      </c>
      <c r="P109" s="35"/>
      <c r="Q109" s="35"/>
      <c r="R109" s="241">
        <f t="shared" ref="R109:AH109" si="98">+SUM(R103:R108)</f>
        <v>0</v>
      </c>
      <c r="S109" s="242">
        <f t="shared" si="98"/>
        <v>0</v>
      </c>
      <c r="T109" s="242">
        <f t="shared" si="98"/>
        <v>0</v>
      </c>
      <c r="U109" s="242">
        <f t="shared" si="98"/>
        <v>0</v>
      </c>
      <c r="V109" s="243">
        <f t="shared" si="98"/>
        <v>0</v>
      </c>
      <c r="W109" s="244">
        <f t="shared" si="98"/>
        <v>0</v>
      </c>
      <c r="X109" s="245">
        <f t="shared" si="98"/>
        <v>0</v>
      </c>
      <c r="Y109" s="245">
        <f t="shared" si="98"/>
        <v>0</v>
      </c>
      <c r="Z109" s="245">
        <f t="shared" si="98"/>
        <v>0</v>
      </c>
      <c r="AA109" s="245">
        <f t="shared" si="98"/>
        <v>0</v>
      </c>
      <c r="AB109" s="246">
        <f t="shared" si="98"/>
        <v>0</v>
      </c>
      <c r="AC109" s="244">
        <f t="shared" si="98"/>
        <v>0</v>
      </c>
      <c r="AD109" s="245">
        <f t="shared" si="98"/>
        <v>0</v>
      </c>
      <c r="AE109" s="245">
        <f t="shared" si="98"/>
        <v>0</v>
      </c>
      <c r="AF109" s="245">
        <f t="shared" si="98"/>
        <v>0</v>
      </c>
      <c r="AG109" s="245">
        <f t="shared" si="98"/>
        <v>0</v>
      </c>
      <c r="AH109" s="246">
        <f t="shared" si="98"/>
        <v>0</v>
      </c>
      <c r="AI109" s="29"/>
      <c r="AJ109" s="247" t="s">
        <v>748</v>
      </c>
      <c r="AK109" s="248" t="s">
        <v>590</v>
      </c>
      <c r="AM109" s="125"/>
      <c r="AN109" s="125">
        <f t="shared" si="94"/>
        <v>0</v>
      </c>
      <c r="CW109" s="90"/>
      <c r="DD109" s="126">
        <f t="shared" si="95"/>
        <v>0</v>
      </c>
      <c r="DE109" s="91"/>
      <c r="DW109" s="90"/>
    </row>
    <row r="110" spans="2:127" ht="14.25" customHeight="1" thickBot="1" x14ac:dyDescent="0.55000000000000004">
      <c r="B110" s="252">
        <v>8</v>
      </c>
      <c r="C110" s="253" t="s">
        <v>774</v>
      </c>
      <c r="D110" s="254"/>
      <c r="E110" s="254" t="s">
        <v>589</v>
      </c>
      <c r="F110" s="465">
        <v>0</v>
      </c>
      <c r="G110" s="255"/>
      <c r="H110" s="35"/>
      <c r="I110" s="35"/>
      <c r="J110" s="35"/>
      <c r="K110" s="35"/>
      <c r="L110" s="35"/>
      <c r="M110" s="35"/>
      <c r="N110" s="35"/>
      <c r="O110" s="256"/>
      <c r="P110" s="35"/>
      <c r="Q110" s="35"/>
      <c r="R110" s="35"/>
      <c r="S110" s="35"/>
      <c r="T110" s="35"/>
      <c r="U110" s="35"/>
      <c r="V110" s="35"/>
      <c r="W110" s="34"/>
      <c r="X110" s="34"/>
      <c r="Y110" s="34"/>
      <c r="Z110" s="34"/>
      <c r="AA110" s="34"/>
      <c r="AB110" s="34"/>
      <c r="AC110" s="34"/>
      <c r="AD110" s="34"/>
      <c r="AE110" s="34"/>
      <c r="AF110" s="34"/>
      <c r="AG110" s="34"/>
      <c r="AH110" s="34"/>
      <c r="AI110" s="1"/>
      <c r="AJ110" s="267"/>
      <c r="AK110" s="257" t="s">
        <v>775</v>
      </c>
      <c r="AM110" s="125"/>
      <c r="AN110" s="125">
        <f xml:space="preserve"> IF( DD110 = 0, 0, AK110)</f>
        <v>0</v>
      </c>
      <c r="CW110" s="90"/>
      <c r="DD110" s="126">
        <f>IF(O110&gt;0.23*O109,1,0)</f>
        <v>0</v>
      </c>
      <c r="DE110" s="91"/>
      <c r="DW110" s="90"/>
    </row>
    <row r="111" spans="2:127" ht="14.25" customHeight="1" thickBot="1" x14ac:dyDescent="0.4">
      <c r="B111" s="1"/>
      <c r="C111" s="36"/>
      <c r="D111" s="200"/>
      <c r="E111" s="201"/>
      <c r="F111" s="201"/>
      <c r="G111" s="201"/>
      <c r="H111" s="202"/>
      <c r="I111" s="200"/>
      <c r="J111" s="200"/>
      <c r="K111" s="200"/>
      <c r="L111" s="200"/>
      <c r="M111" s="200"/>
      <c r="N111" s="200"/>
      <c r="O111" s="202"/>
      <c r="P111" s="30"/>
      <c r="Q111" s="30"/>
      <c r="R111" s="200"/>
      <c r="S111" s="200"/>
      <c r="T111" s="200"/>
      <c r="U111" s="200"/>
      <c r="V111" s="200"/>
      <c r="W111" s="200"/>
      <c r="X111" s="200"/>
      <c r="Y111" s="200"/>
      <c r="Z111" s="200"/>
      <c r="AA111" s="200"/>
      <c r="AB111" s="200"/>
      <c r="AC111" s="200"/>
      <c r="AD111" s="200"/>
      <c r="AE111" s="200"/>
      <c r="AF111" s="200"/>
      <c r="AG111" s="200"/>
      <c r="AH111" s="200"/>
      <c r="AI111" s="30"/>
      <c r="AJ111" s="260"/>
      <c r="AK111" s="260"/>
      <c r="AM111" s="125"/>
      <c r="AN111" s="206"/>
      <c r="CW111" s="90"/>
      <c r="DD111" s="221"/>
      <c r="DE111" s="91"/>
      <c r="DW111" s="90"/>
    </row>
    <row r="112" spans="2:127" ht="14.25" customHeight="1" thickBot="1" x14ac:dyDescent="0.55000000000000004">
      <c r="B112" s="103" t="s">
        <v>964</v>
      </c>
      <c r="C112" s="205" t="s">
        <v>966</v>
      </c>
      <c r="D112" s="14"/>
      <c r="E112" s="22"/>
      <c r="F112" s="22"/>
      <c r="G112" s="14"/>
      <c r="H112" s="14"/>
      <c r="I112" s="14"/>
      <c r="J112" s="14"/>
      <c r="K112" s="14"/>
      <c r="L112" s="14"/>
      <c r="M112" s="14"/>
      <c r="N112" s="14"/>
      <c r="O112" s="14"/>
      <c r="P112" s="14"/>
      <c r="Q112" s="14"/>
      <c r="R112" s="1"/>
      <c r="S112" s="1"/>
      <c r="T112" s="1"/>
      <c r="U112" s="1"/>
      <c r="V112" s="1"/>
      <c r="W112" s="27"/>
      <c r="X112" s="27"/>
      <c r="Y112" s="27"/>
      <c r="Z112" s="27"/>
      <c r="AA112" s="27"/>
      <c r="AB112" s="27"/>
      <c r="AC112" s="27"/>
      <c r="AD112" s="27"/>
      <c r="AE112" s="27"/>
      <c r="AF112" s="27"/>
      <c r="AG112" s="27"/>
      <c r="AH112" s="27"/>
      <c r="AI112" s="29"/>
      <c r="AJ112" s="261"/>
      <c r="AK112" s="261"/>
      <c r="AM112" s="125"/>
      <c r="AN112" s="206"/>
      <c r="CW112" s="90"/>
      <c r="DE112" s="91"/>
      <c r="DW112" s="90"/>
    </row>
    <row r="113" spans="2:127" ht="14.25" customHeight="1" x14ac:dyDescent="0.35">
      <c r="B113" s="207">
        <v>9</v>
      </c>
      <c r="C113" s="208" t="s">
        <v>778</v>
      </c>
      <c r="D113" s="209"/>
      <c r="E113" s="209" t="s">
        <v>123</v>
      </c>
      <c r="F113" s="462">
        <v>0</v>
      </c>
      <c r="G113" s="210"/>
      <c r="H113" s="211"/>
      <c r="I113" s="212"/>
      <c r="J113" s="212"/>
      <c r="K113" s="212"/>
      <c r="L113" s="212"/>
      <c r="M113" s="212"/>
      <c r="N113" s="212"/>
      <c r="O113" s="213">
        <f t="shared" ref="O113:O119" si="99">SUM(H113:N113)</f>
        <v>0</v>
      </c>
      <c r="P113" s="35"/>
      <c r="Q113" s="35"/>
      <c r="R113" s="211"/>
      <c r="S113" s="212"/>
      <c r="T113" s="212"/>
      <c r="U113" s="212"/>
      <c r="V113" s="213">
        <f t="shared" ref="V113:V118" si="100">+SUM(R113:U113)</f>
        <v>0</v>
      </c>
      <c r="W113" s="211"/>
      <c r="X113" s="212"/>
      <c r="Y113" s="212"/>
      <c r="Z113" s="212"/>
      <c r="AA113" s="212"/>
      <c r="AB113" s="214">
        <f t="shared" ref="AB113:AB118" si="101">+SUM(W113:AA113)</f>
        <v>0</v>
      </c>
      <c r="AC113" s="211"/>
      <c r="AD113" s="212"/>
      <c r="AE113" s="212"/>
      <c r="AF113" s="212"/>
      <c r="AG113" s="212"/>
      <c r="AH113" s="214">
        <f t="shared" ref="AH113:AH118" si="102">+SUM(AC113:AG113)</f>
        <v>0</v>
      </c>
      <c r="AI113" s="29"/>
      <c r="AJ113" s="215"/>
      <c r="AK113" s="216" t="s">
        <v>590</v>
      </c>
      <c r="AM113" s="125" t="str">
        <f t="shared" ref="AM113:AM118" si="103" xml:space="preserve"> IF( SUM( BV113:CT113 ) = 0, 0, $BV$5 )</f>
        <v>Please complete all cells in row</v>
      </c>
      <c r="AN113" s="125">
        <f t="shared" ref="AN113:AN119" si="104" xml:space="preserve"> IF( DD113 = 0, 0, AK113)</f>
        <v>0</v>
      </c>
      <c r="BV113" s="126">
        <v>1</v>
      </c>
      <c r="BW113" s="126">
        <v>1</v>
      </c>
      <c r="BX113" s="126">
        <v>1</v>
      </c>
      <c r="BY113" s="126">
        <v>1</v>
      </c>
      <c r="BZ113" s="126">
        <v>1</v>
      </c>
      <c r="CA113" s="126">
        <v>1</v>
      </c>
      <c r="CB113" s="126">
        <v>1</v>
      </c>
      <c r="CC113" s="109"/>
      <c r="CD113" s="126">
        <v>1</v>
      </c>
      <c r="CE113" s="126">
        <v>1</v>
      </c>
      <c r="CF113" s="126">
        <v>1</v>
      </c>
      <c r="CG113" s="126">
        <v>1</v>
      </c>
      <c r="CH113" s="126">
        <v>1</v>
      </c>
      <c r="CI113" s="109"/>
      <c r="CJ113" s="126">
        <v>1</v>
      </c>
      <c r="CK113" s="126">
        <v>1</v>
      </c>
      <c r="CL113" s="126">
        <v>1</v>
      </c>
      <c r="CM113" s="126">
        <v>1</v>
      </c>
      <c r="CN113" s="126">
        <v>1</v>
      </c>
      <c r="CO113" s="109"/>
      <c r="CP113" s="126">
        <v>1</v>
      </c>
      <c r="CQ113" s="126">
        <v>1</v>
      </c>
      <c r="CR113" s="126">
        <v>1</v>
      </c>
      <c r="CS113" s="126">
        <v>1</v>
      </c>
      <c r="CT113" s="126">
        <v>1</v>
      </c>
      <c r="CW113" s="90"/>
      <c r="CX113" s="221"/>
      <c r="CY113" s="221"/>
      <c r="CZ113" s="221"/>
      <c r="DA113" s="221"/>
      <c r="DB113" s="221"/>
      <c r="DC113" s="221"/>
      <c r="DD113" s="126">
        <f t="shared" ref="DD113:DD119" si="105">IF(AND(O113=AH113,AB113=AH113,V113=AH113),0,1)</f>
        <v>0</v>
      </c>
      <c r="DE113" s="109"/>
      <c r="DF113" s="221"/>
      <c r="DG113" s="221"/>
      <c r="DH113" s="221"/>
      <c r="DI113" s="221"/>
      <c r="DJ113" s="221"/>
      <c r="DK113" s="221"/>
      <c r="DL113" s="221"/>
      <c r="DM113" s="221"/>
      <c r="DN113" s="221"/>
      <c r="DO113" s="221"/>
      <c r="DP113" s="221"/>
      <c r="DQ113" s="221"/>
      <c r="DR113" s="221"/>
      <c r="DS113" s="221"/>
      <c r="DT113" s="221"/>
      <c r="DU113" s="221"/>
      <c r="DV113" s="221"/>
      <c r="DW113" s="90"/>
    </row>
    <row r="114" spans="2:127" ht="14.25" customHeight="1" x14ac:dyDescent="0.35">
      <c r="B114" s="222">
        <v>10</v>
      </c>
      <c r="C114" s="223" t="s">
        <v>804</v>
      </c>
      <c r="D114" s="224"/>
      <c r="E114" s="224" t="s">
        <v>123</v>
      </c>
      <c r="F114" s="457">
        <v>0</v>
      </c>
      <c r="G114" s="225"/>
      <c r="H114" s="226"/>
      <c r="I114" s="226"/>
      <c r="J114" s="226"/>
      <c r="K114" s="226"/>
      <c r="L114" s="226"/>
      <c r="M114" s="226"/>
      <c r="N114" s="226"/>
      <c r="O114" s="227">
        <f t="shared" si="99"/>
        <v>0</v>
      </c>
      <c r="P114" s="35"/>
      <c r="Q114" s="35"/>
      <c r="R114" s="228"/>
      <c r="S114" s="226"/>
      <c r="T114" s="226"/>
      <c r="U114" s="226"/>
      <c r="V114" s="227">
        <f t="shared" si="100"/>
        <v>0</v>
      </c>
      <c r="W114" s="228"/>
      <c r="X114" s="226"/>
      <c r="Y114" s="226"/>
      <c r="Z114" s="226"/>
      <c r="AA114" s="226"/>
      <c r="AB114" s="229">
        <f t="shared" si="101"/>
        <v>0</v>
      </c>
      <c r="AC114" s="228"/>
      <c r="AD114" s="226"/>
      <c r="AE114" s="226"/>
      <c r="AF114" s="226"/>
      <c r="AG114" s="226"/>
      <c r="AH114" s="229">
        <f t="shared" si="102"/>
        <v>0</v>
      </c>
      <c r="AI114" s="29"/>
      <c r="AJ114" s="230"/>
      <c r="AK114" s="231" t="s">
        <v>590</v>
      </c>
      <c r="AM114" s="125" t="str">
        <f t="shared" si="103"/>
        <v>Please complete all cells in row</v>
      </c>
      <c r="AN114" s="125">
        <f t="shared" si="104"/>
        <v>0</v>
      </c>
      <c r="BV114" s="126">
        <v>1</v>
      </c>
      <c r="BW114" s="126">
        <v>1</v>
      </c>
      <c r="BX114" s="126">
        <v>1</v>
      </c>
      <c r="BY114" s="126">
        <v>1</v>
      </c>
      <c r="BZ114" s="126">
        <v>1</v>
      </c>
      <c r="CA114" s="126">
        <v>1</v>
      </c>
      <c r="CB114" s="126">
        <v>1</v>
      </c>
      <c r="CC114" s="109"/>
      <c r="CD114" s="126">
        <v>1</v>
      </c>
      <c r="CE114" s="126">
        <v>1</v>
      </c>
      <c r="CF114" s="126">
        <v>1</v>
      </c>
      <c r="CG114" s="126">
        <v>1</v>
      </c>
      <c r="CH114" s="126">
        <v>1</v>
      </c>
      <c r="CI114" s="109"/>
      <c r="CJ114" s="126">
        <v>1</v>
      </c>
      <c r="CK114" s="126">
        <v>1</v>
      </c>
      <c r="CL114" s="126">
        <v>1</v>
      </c>
      <c r="CM114" s="126">
        <v>1</v>
      </c>
      <c r="CN114" s="126">
        <v>1</v>
      </c>
      <c r="CO114" s="109"/>
      <c r="CP114" s="126">
        <v>1</v>
      </c>
      <c r="CQ114" s="126">
        <v>1</v>
      </c>
      <c r="CR114" s="126">
        <v>1</v>
      </c>
      <c r="CS114" s="126">
        <v>1</v>
      </c>
      <c r="CT114" s="126">
        <v>1</v>
      </c>
      <c r="CW114" s="90"/>
      <c r="CX114" s="221"/>
      <c r="CY114" s="221"/>
      <c r="CZ114" s="221"/>
      <c r="DA114" s="221"/>
      <c r="DB114" s="221"/>
      <c r="DC114" s="221"/>
      <c r="DD114" s="126">
        <f t="shared" si="105"/>
        <v>0</v>
      </c>
      <c r="DE114" s="109"/>
      <c r="DF114" s="221"/>
      <c r="DG114" s="221"/>
      <c r="DH114" s="221"/>
      <c r="DI114" s="221"/>
      <c r="DJ114" s="221"/>
      <c r="DK114" s="221"/>
      <c r="DL114" s="221"/>
      <c r="DM114" s="221"/>
      <c r="DN114" s="221"/>
      <c r="DO114" s="221"/>
      <c r="DP114" s="221"/>
      <c r="DQ114" s="221"/>
      <c r="DR114" s="221"/>
      <c r="DS114" s="221"/>
      <c r="DT114" s="221"/>
      <c r="DU114" s="221"/>
      <c r="DV114" s="221"/>
      <c r="DW114" s="90"/>
    </row>
    <row r="115" spans="2:127" ht="14.25" customHeight="1" x14ac:dyDescent="0.35">
      <c r="B115" s="222">
        <v>11</v>
      </c>
      <c r="C115" s="223" t="s">
        <v>830</v>
      </c>
      <c r="D115" s="224"/>
      <c r="E115" s="224" t="s">
        <v>123</v>
      </c>
      <c r="F115" s="457">
        <v>0</v>
      </c>
      <c r="G115" s="225"/>
      <c r="H115" s="226"/>
      <c r="I115" s="226"/>
      <c r="J115" s="226"/>
      <c r="K115" s="226"/>
      <c r="L115" s="226"/>
      <c r="M115" s="226"/>
      <c r="N115" s="226"/>
      <c r="O115" s="227">
        <f t="shared" si="99"/>
        <v>0</v>
      </c>
      <c r="P115" s="35"/>
      <c r="Q115" s="35"/>
      <c r="R115" s="228"/>
      <c r="S115" s="226"/>
      <c r="T115" s="226"/>
      <c r="U115" s="226"/>
      <c r="V115" s="227">
        <f t="shared" si="100"/>
        <v>0</v>
      </c>
      <c r="W115" s="228"/>
      <c r="X115" s="226"/>
      <c r="Y115" s="226"/>
      <c r="Z115" s="226"/>
      <c r="AA115" s="226"/>
      <c r="AB115" s="229">
        <f t="shared" si="101"/>
        <v>0</v>
      </c>
      <c r="AC115" s="228"/>
      <c r="AD115" s="226"/>
      <c r="AE115" s="226"/>
      <c r="AF115" s="226"/>
      <c r="AG115" s="226"/>
      <c r="AH115" s="229">
        <f t="shared" si="102"/>
        <v>0</v>
      </c>
      <c r="AI115" s="29"/>
      <c r="AJ115" s="230"/>
      <c r="AK115" s="231" t="s">
        <v>590</v>
      </c>
      <c r="AM115" s="125" t="str">
        <f t="shared" si="103"/>
        <v>Please complete all cells in row</v>
      </c>
      <c r="AN115" s="125">
        <f t="shared" si="104"/>
        <v>0</v>
      </c>
      <c r="BV115" s="126">
        <v>1</v>
      </c>
      <c r="BW115" s="126">
        <v>1</v>
      </c>
      <c r="BX115" s="126">
        <v>1</v>
      </c>
      <c r="BY115" s="126">
        <v>1</v>
      </c>
      <c r="BZ115" s="126">
        <v>1</v>
      </c>
      <c r="CA115" s="126">
        <v>1</v>
      </c>
      <c r="CB115" s="126">
        <v>1</v>
      </c>
      <c r="CC115" s="109"/>
      <c r="CD115" s="126">
        <v>1</v>
      </c>
      <c r="CE115" s="126">
        <v>1</v>
      </c>
      <c r="CF115" s="126">
        <v>1</v>
      </c>
      <c r="CG115" s="126">
        <v>1</v>
      </c>
      <c r="CH115" s="126">
        <v>1</v>
      </c>
      <c r="CI115" s="109"/>
      <c r="CJ115" s="126">
        <v>1</v>
      </c>
      <c r="CK115" s="126">
        <v>1</v>
      </c>
      <c r="CL115" s="126">
        <v>1</v>
      </c>
      <c r="CM115" s="126">
        <v>1</v>
      </c>
      <c r="CN115" s="126">
        <v>1</v>
      </c>
      <c r="CO115" s="109"/>
      <c r="CP115" s="126">
        <v>1</v>
      </c>
      <c r="CQ115" s="126">
        <v>1</v>
      </c>
      <c r="CR115" s="126">
        <v>1</v>
      </c>
      <c r="CS115" s="126">
        <v>1</v>
      </c>
      <c r="CT115" s="126">
        <v>1</v>
      </c>
      <c r="CW115" s="90"/>
      <c r="CX115" s="221"/>
      <c r="CY115" s="221"/>
      <c r="CZ115" s="221"/>
      <c r="DA115" s="221"/>
      <c r="DB115" s="221"/>
      <c r="DC115" s="221"/>
      <c r="DD115" s="126">
        <f t="shared" si="105"/>
        <v>0</v>
      </c>
      <c r="DE115" s="109"/>
      <c r="DF115" s="221"/>
      <c r="DG115" s="221"/>
      <c r="DH115" s="221"/>
      <c r="DI115" s="221"/>
      <c r="DJ115" s="221"/>
      <c r="DK115" s="221"/>
      <c r="DL115" s="221"/>
      <c r="DM115" s="221"/>
      <c r="DN115" s="221"/>
      <c r="DO115" s="221"/>
      <c r="DP115" s="221"/>
      <c r="DQ115" s="221"/>
      <c r="DR115" s="221"/>
      <c r="DS115" s="221"/>
      <c r="DT115" s="221"/>
      <c r="DU115" s="221"/>
      <c r="DV115" s="221"/>
      <c r="DW115" s="90"/>
    </row>
    <row r="116" spans="2:127" ht="14.25" customHeight="1" x14ac:dyDescent="0.35">
      <c r="B116" s="222">
        <v>12</v>
      </c>
      <c r="C116" s="223" t="s">
        <v>856</v>
      </c>
      <c r="D116" s="224"/>
      <c r="E116" s="224" t="s">
        <v>123</v>
      </c>
      <c r="F116" s="457">
        <v>0</v>
      </c>
      <c r="G116" s="225"/>
      <c r="H116" s="226"/>
      <c r="I116" s="226"/>
      <c r="J116" s="226"/>
      <c r="K116" s="226"/>
      <c r="L116" s="226"/>
      <c r="M116" s="226"/>
      <c r="N116" s="226"/>
      <c r="O116" s="227">
        <f t="shared" si="99"/>
        <v>0</v>
      </c>
      <c r="P116" s="35"/>
      <c r="Q116" s="35"/>
      <c r="R116" s="228"/>
      <c r="S116" s="226"/>
      <c r="T116" s="226"/>
      <c r="U116" s="226"/>
      <c r="V116" s="227">
        <f t="shared" si="100"/>
        <v>0</v>
      </c>
      <c r="W116" s="228"/>
      <c r="X116" s="226"/>
      <c r="Y116" s="226"/>
      <c r="Z116" s="226"/>
      <c r="AA116" s="226"/>
      <c r="AB116" s="229">
        <f t="shared" si="101"/>
        <v>0</v>
      </c>
      <c r="AC116" s="228"/>
      <c r="AD116" s="226"/>
      <c r="AE116" s="226"/>
      <c r="AF116" s="226"/>
      <c r="AG116" s="226"/>
      <c r="AH116" s="229">
        <f t="shared" si="102"/>
        <v>0</v>
      </c>
      <c r="AI116" s="29"/>
      <c r="AJ116" s="230"/>
      <c r="AK116" s="231" t="s">
        <v>590</v>
      </c>
      <c r="AM116" s="125" t="str">
        <f t="shared" si="103"/>
        <v>Please complete all cells in row</v>
      </c>
      <c r="AN116" s="125">
        <f t="shared" si="104"/>
        <v>0</v>
      </c>
      <c r="BV116" s="126">
        <v>1</v>
      </c>
      <c r="BW116" s="126">
        <v>1</v>
      </c>
      <c r="BX116" s="126">
        <v>1</v>
      </c>
      <c r="BY116" s="126">
        <v>1</v>
      </c>
      <c r="BZ116" s="126">
        <v>1</v>
      </c>
      <c r="CA116" s="126">
        <v>1</v>
      </c>
      <c r="CB116" s="126">
        <v>1</v>
      </c>
      <c r="CC116" s="109"/>
      <c r="CD116" s="126">
        <v>1</v>
      </c>
      <c r="CE116" s="126">
        <v>1</v>
      </c>
      <c r="CF116" s="126">
        <v>1</v>
      </c>
      <c r="CG116" s="126">
        <v>1</v>
      </c>
      <c r="CH116" s="126">
        <v>1</v>
      </c>
      <c r="CI116" s="109"/>
      <c r="CJ116" s="126">
        <v>1</v>
      </c>
      <c r="CK116" s="126">
        <v>1</v>
      </c>
      <c r="CL116" s="126">
        <v>1</v>
      </c>
      <c r="CM116" s="126">
        <v>1</v>
      </c>
      <c r="CN116" s="126">
        <v>1</v>
      </c>
      <c r="CO116" s="109"/>
      <c r="CP116" s="126">
        <v>1</v>
      </c>
      <c r="CQ116" s="126">
        <v>1</v>
      </c>
      <c r="CR116" s="126">
        <v>1</v>
      </c>
      <c r="CS116" s="126">
        <v>1</v>
      </c>
      <c r="CT116" s="126">
        <v>1</v>
      </c>
      <c r="CW116" s="90"/>
      <c r="CX116" s="221"/>
      <c r="CY116" s="221"/>
      <c r="CZ116" s="221"/>
      <c r="DA116" s="221"/>
      <c r="DB116" s="221"/>
      <c r="DC116" s="221"/>
      <c r="DD116" s="126">
        <f t="shared" si="105"/>
        <v>0</v>
      </c>
      <c r="DE116" s="109"/>
      <c r="DF116" s="221"/>
      <c r="DG116" s="221"/>
      <c r="DH116" s="221"/>
      <c r="DI116" s="221"/>
      <c r="DJ116" s="221"/>
      <c r="DK116" s="221"/>
      <c r="DL116" s="221"/>
      <c r="DM116" s="221"/>
      <c r="DN116" s="221"/>
      <c r="DO116" s="221"/>
      <c r="DP116" s="221"/>
      <c r="DQ116" s="221"/>
      <c r="DR116" s="221"/>
      <c r="DS116" s="221"/>
      <c r="DT116" s="221"/>
      <c r="DU116" s="221"/>
      <c r="DV116" s="221"/>
      <c r="DW116" s="90"/>
    </row>
    <row r="117" spans="2:127" ht="14.25" customHeight="1" x14ac:dyDescent="0.35">
      <c r="B117" s="236">
        <v>13</v>
      </c>
      <c r="C117" s="237" t="s">
        <v>882</v>
      </c>
      <c r="D117" s="238"/>
      <c r="E117" s="238" t="s">
        <v>123</v>
      </c>
      <c r="F117" s="681">
        <v>0</v>
      </c>
      <c r="G117" s="239"/>
      <c r="H117" s="226"/>
      <c r="I117" s="226"/>
      <c r="J117" s="226"/>
      <c r="K117" s="226"/>
      <c r="L117" s="226"/>
      <c r="M117" s="226"/>
      <c r="N117" s="226"/>
      <c r="O117" s="227">
        <f t="shared" si="99"/>
        <v>0</v>
      </c>
      <c r="P117" s="35"/>
      <c r="Q117" s="35"/>
      <c r="R117" s="228"/>
      <c r="S117" s="226"/>
      <c r="T117" s="226"/>
      <c r="U117" s="226"/>
      <c r="V117" s="227">
        <f t="shared" si="100"/>
        <v>0</v>
      </c>
      <c r="W117" s="228"/>
      <c r="X117" s="226"/>
      <c r="Y117" s="226"/>
      <c r="Z117" s="226"/>
      <c r="AA117" s="226"/>
      <c r="AB117" s="229">
        <f t="shared" si="101"/>
        <v>0</v>
      </c>
      <c r="AC117" s="228"/>
      <c r="AD117" s="226"/>
      <c r="AE117" s="226"/>
      <c r="AF117" s="226"/>
      <c r="AG117" s="226"/>
      <c r="AH117" s="229">
        <f t="shared" si="102"/>
        <v>0</v>
      </c>
      <c r="AI117" s="29"/>
      <c r="AJ117" s="230"/>
      <c r="AK117" s="231" t="s">
        <v>590</v>
      </c>
      <c r="AM117" s="125" t="str">
        <f t="shared" si="103"/>
        <v>Please complete all cells in row</v>
      </c>
      <c r="AN117" s="125">
        <f t="shared" si="104"/>
        <v>0</v>
      </c>
      <c r="BV117" s="126">
        <v>1</v>
      </c>
      <c r="BW117" s="126">
        <v>1</v>
      </c>
      <c r="BX117" s="126">
        <v>1</v>
      </c>
      <c r="BY117" s="126">
        <v>1</v>
      </c>
      <c r="BZ117" s="126">
        <v>1</v>
      </c>
      <c r="CA117" s="126">
        <v>1</v>
      </c>
      <c r="CB117" s="126">
        <v>1</v>
      </c>
      <c r="CC117" s="109"/>
      <c r="CD117" s="126">
        <v>1</v>
      </c>
      <c r="CE117" s="126">
        <v>1</v>
      </c>
      <c r="CF117" s="126">
        <v>1</v>
      </c>
      <c r="CG117" s="126">
        <v>1</v>
      </c>
      <c r="CH117" s="126">
        <v>1</v>
      </c>
      <c r="CI117" s="109"/>
      <c r="CJ117" s="126">
        <v>1</v>
      </c>
      <c r="CK117" s="126">
        <v>1</v>
      </c>
      <c r="CL117" s="126">
        <v>1</v>
      </c>
      <c r="CM117" s="126">
        <v>1</v>
      </c>
      <c r="CN117" s="126">
        <v>1</v>
      </c>
      <c r="CO117" s="109"/>
      <c r="CP117" s="126">
        <v>1</v>
      </c>
      <c r="CQ117" s="126">
        <v>1</v>
      </c>
      <c r="CR117" s="126">
        <v>1</v>
      </c>
      <c r="CS117" s="126">
        <v>1</v>
      </c>
      <c r="CT117" s="126">
        <v>1</v>
      </c>
      <c r="CW117" s="90"/>
      <c r="CX117" s="221"/>
      <c r="CY117" s="221"/>
      <c r="CZ117" s="221"/>
      <c r="DA117" s="221"/>
      <c r="DB117" s="221"/>
      <c r="DC117" s="221"/>
      <c r="DD117" s="126">
        <f t="shared" si="105"/>
        <v>0</v>
      </c>
      <c r="DE117" s="109"/>
      <c r="DF117" s="221"/>
      <c r="DG117" s="221"/>
      <c r="DH117" s="221"/>
      <c r="DI117" s="221"/>
      <c r="DJ117" s="221"/>
      <c r="DK117" s="221"/>
      <c r="DL117" s="221"/>
      <c r="DM117" s="221"/>
      <c r="DN117" s="221"/>
      <c r="DO117" s="221"/>
      <c r="DP117" s="221"/>
      <c r="DQ117" s="221"/>
      <c r="DR117" s="221"/>
      <c r="DS117" s="221"/>
      <c r="DT117" s="221"/>
      <c r="DU117" s="221"/>
      <c r="DV117" s="221"/>
      <c r="DW117" s="90"/>
    </row>
    <row r="118" spans="2:127" ht="14.25" customHeight="1" x14ac:dyDescent="0.35">
      <c r="B118" s="222">
        <v>14</v>
      </c>
      <c r="C118" s="223" t="s">
        <v>908</v>
      </c>
      <c r="D118" s="224"/>
      <c r="E118" s="224" t="s">
        <v>123</v>
      </c>
      <c r="F118" s="457">
        <v>0</v>
      </c>
      <c r="G118" s="225"/>
      <c r="H118" s="226"/>
      <c r="I118" s="226"/>
      <c r="J118" s="226"/>
      <c r="K118" s="226"/>
      <c r="L118" s="226"/>
      <c r="M118" s="226"/>
      <c r="N118" s="226"/>
      <c r="O118" s="227">
        <f t="shared" si="99"/>
        <v>0</v>
      </c>
      <c r="P118" s="35"/>
      <c r="Q118" s="35"/>
      <c r="R118" s="228"/>
      <c r="S118" s="226"/>
      <c r="T118" s="226"/>
      <c r="U118" s="226"/>
      <c r="V118" s="227">
        <f t="shared" si="100"/>
        <v>0</v>
      </c>
      <c r="W118" s="228"/>
      <c r="X118" s="226"/>
      <c r="Y118" s="226"/>
      <c r="Z118" s="226"/>
      <c r="AA118" s="226"/>
      <c r="AB118" s="229">
        <f t="shared" si="101"/>
        <v>0</v>
      </c>
      <c r="AC118" s="228"/>
      <c r="AD118" s="226"/>
      <c r="AE118" s="226"/>
      <c r="AF118" s="226"/>
      <c r="AG118" s="226"/>
      <c r="AH118" s="229">
        <f t="shared" si="102"/>
        <v>0</v>
      </c>
      <c r="AI118" s="29"/>
      <c r="AJ118" s="230"/>
      <c r="AK118" s="231" t="s">
        <v>590</v>
      </c>
      <c r="AM118" s="125" t="str">
        <f t="shared" si="103"/>
        <v>Please complete all cells in row</v>
      </c>
      <c r="AN118" s="125">
        <f t="shared" si="104"/>
        <v>0</v>
      </c>
      <c r="BV118" s="126">
        <v>1</v>
      </c>
      <c r="BW118" s="126">
        <v>1</v>
      </c>
      <c r="BX118" s="126">
        <v>1</v>
      </c>
      <c r="BY118" s="126">
        <v>1</v>
      </c>
      <c r="BZ118" s="126">
        <v>1</v>
      </c>
      <c r="CA118" s="126">
        <v>1</v>
      </c>
      <c r="CB118" s="126">
        <v>1</v>
      </c>
      <c r="CC118" s="109"/>
      <c r="CD118" s="126">
        <v>1</v>
      </c>
      <c r="CE118" s="126">
        <v>1</v>
      </c>
      <c r="CF118" s="126">
        <v>1</v>
      </c>
      <c r="CG118" s="126">
        <v>1</v>
      </c>
      <c r="CH118" s="126">
        <v>1</v>
      </c>
      <c r="CI118" s="109"/>
      <c r="CJ118" s="126">
        <v>1</v>
      </c>
      <c r="CK118" s="126">
        <v>1</v>
      </c>
      <c r="CL118" s="126">
        <v>1</v>
      </c>
      <c r="CM118" s="126">
        <v>1</v>
      </c>
      <c r="CN118" s="126">
        <v>1</v>
      </c>
      <c r="CO118" s="109"/>
      <c r="CP118" s="126">
        <v>1</v>
      </c>
      <c r="CQ118" s="126">
        <v>1</v>
      </c>
      <c r="CR118" s="126">
        <v>1</v>
      </c>
      <c r="CS118" s="126">
        <v>1</v>
      </c>
      <c r="CT118" s="126">
        <v>1</v>
      </c>
      <c r="CW118" s="90"/>
      <c r="CX118" s="221"/>
      <c r="CY118" s="221"/>
      <c r="CZ118" s="221"/>
      <c r="DA118" s="221"/>
      <c r="DB118" s="221"/>
      <c r="DC118" s="221"/>
      <c r="DD118" s="126">
        <f t="shared" si="105"/>
        <v>0</v>
      </c>
      <c r="DE118" s="109"/>
      <c r="DF118" s="221"/>
      <c r="DG118" s="221"/>
      <c r="DH118" s="221"/>
      <c r="DI118" s="221"/>
      <c r="DJ118" s="221"/>
      <c r="DK118" s="221"/>
      <c r="DL118" s="221"/>
      <c r="DM118" s="221"/>
      <c r="DN118" s="221"/>
      <c r="DO118" s="221"/>
      <c r="DP118" s="221"/>
      <c r="DQ118" s="221"/>
      <c r="DR118" s="221"/>
      <c r="DS118" s="221"/>
      <c r="DT118" s="221"/>
      <c r="DU118" s="221"/>
      <c r="DV118" s="221"/>
      <c r="DW118" s="90"/>
    </row>
    <row r="119" spans="2:127" ht="14.25" customHeight="1" thickBot="1" x14ac:dyDescent="0.55000000000000004">
      <c r="B119" s="252">
        <v>15</v>
      </c>
      <c r="C119" s="253" t="s">
        <v>934</v>
      </c>
      <c r="D119" s="254"/>
      <c r="E119" s="254" t="s">
        <v>123</v>
      </c>
      <c r="F119" s="465">
        <v>0</v>
      </c>
      <c r="G119" s="255"/>
      <c r="H119" s="241">
        <f t="shared" ref="H119:N119" si="106">+SUM(H113:H118)</f>
        <v>0</v>
      </c>
      <c r="I119" s="242">
        <f t="shared" si="106"/>
        <v>0</v>
      </c>
      <c r="J119" s="242">
        <f t="shared" si="106"/>
        <v>0</v>
      </c>
      <c r="K119" s="242">
        <f t="shared" si="106"/>
        <v>0</v>
      </c>
      <c r="L119" s="242">
        <f t="shared" si="106"/>
        <v>0</v>
      </c>
      <c r="M119" s="242">
        <f t="shared" si="106"/>
        <v>0</v>
      </c>
      <c r="N119" s="242">
        <f t="shared" si="106"/>
        <v>0</v>
      </c>
      <c r="O119" s="262">
        <f t="shared" si="99"/>
        <v>0</v>
      </c>
      <c r="P119" s="35"/>
      <c r="Q119" s="35"/>
      <c r="R119" s="241">
        <f t="shared" ref="R119:AH119" si="107">+SUM(R113:R118)</f>
        <v>0</v>
      </c>
      <c r="S119" s="242">
        <f t="shared" si="107"/>
        <v>0</v>
      </c>
      <c r="T119" s="242">
        <f t="shared" si="107"/>
        <v>0</v>
      </c>
      <c r="U119" s="242">
        <f t="shared" si="107"/>
        <v>0</v>
      </c>
      <c r="V119" s="243">
        <f t="shared" si="107"/>
        <v>0</v>
      </c>
      <c r="W119" s="244">
        <f t="shared" si="107"/>
        <v>0</v>
      </c>
      <c r="X119" s="245">
        <f t="shared" si="107"/>
        <v>0</v>
      </c>
      <c r="Y119" s="245">
        <f t="shared" si="107"/>
        <v>0</v>
      </c>
      <c r="Z119" s="245">
        <f t="shared" si="107"/>
        <v>0</v>
      </c>
      <c r="AA119" s="245">
        <f t="shared" si="107"/>
        <v>0</v>
      </c>
      <c r="AB119" s="246">
        <f t="shared" si="107"/>
        <v>0</v>
      </c>
      <c r="AC119" s="244">
        <f t="shared" si="107"/>
        <v>0</v>
      </c>
      <c r="AD119" s="245">
        <f t="shared" si="107"/>
        <v>0</v>
      </c>
      <c r="AE119" s="245">
        <f t="shared" si="107"/>
        <v>0</v>
      </c>
      <c r="AF119" s="245">
        <f t="shared" si="107"/>
        <v>0</v>
      </c>
      <c r="AG119" s="245">
        <f t="shared" si="107"/>
        <v>0</v>
      </c>
      <c r="AH119" s="246">
        <f t="shared" si="107"/>
        <v>0</v>
      </c>
      <c r="AI119" s="29"/>
      <c r="AJ119" s="247" t="s">
        <v>935</v>
      </c>
      <c r="AK119" s="263" t="s">
        <v>590</v>
      </c>
      <c r="AM119" s="125"/>
      <c r="AN119" s="125">
        <f t="shared" si="104"/>
        <v>0</v>
      </c>
      <c r="CW119" s="90"/>
      <c r="DD119" s="126">
        <f t="shared" si="105"/>
        <v>0</v>
      </c>
      <c r="DE119" s="91"/>
      <c r="DW119" s="90"/>
    </row>
    <row r="120" spans="2:127" ht="14.25" customHeight="1" thickBot="1" x14ac:dyDescent="0.55000000000000004">
      <c r="B120" s="29"/>
      <c r="C120" s="36"/>
      <c r="D120" s="36"/>
      <c r="E120" s="40"/>
      <c r="F120" s="40"/>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261"/>
      <c r="AK120" s="261"/>
      <c r="AM120" s="125"/>
      <c r="AN120" s="206"/>
      <c r="CW120" s="90"/>
      <c r="CX120" s="91"/>
      <c r="CY120" s="91"/>
      <c r="CZ120" s="91"/>
      <c r="DA120" s="91"/>
      <c r="DB120" s="91"/>
      <c r="DC120" s="91"/>
      <c r="DD120" s="91"/>
      <c r="DE120" s="91"/>
      <c r="DF120" s="91"/>
      <c r="DG120" s="91"/>
      <c r="DH120" s="91"/>
      <c r="DI120" s="91"/>
      <c r="DJ120" s="91"/>
      <c r="DK120" s="91"/>
      <c r="DL120" s="91"/>
      <c r="DM120" s="91"/>
      <c r="DN120" s="91"/>
      <c r="DO120" s="91"/>
      <c r="DP120" s="91"/>
      <c r="DQ120" s="91"/>
      <c r="DR120" s="91"/>
      <c r="DS120" s="91"/>
      <c r="DT120" s="91"/>
      <c r="DU120" s="91"/>
      <c r="DV120" s="91"/>
      <c r="DW120" s="90"/>
    </row>
    <row r="121" spans="2:127" ht="32.5" thickBot="1" x14ac:dyDescent="0.55000000000000004">
      <c r="B121" s="915" t="s">
        <v>7</v>
      </c>
      <c r="C121" s="916"/>
      <c r="D121" s="193" t="s">
        <v>8</v>
      </c>
      <c r="E121" s="194" t="s">
        <v>139</v>
      </c>
      <c r="F121" s="334" t="s">
        <v>10</v>
      </c>
      <c r="G121" s="744" t="s">
        <v>1193</v>
      </c>
      <c r="H121" s="275" t="s">
        <v>199</v>
      </c>
      <c r="I121" s="276" t="s">
        <v>200</v>
      </c>
      <c r="J121" s="276" t="s">
        <v>201</v>
      </c>
      <c r="K121" s="276" t="s">
        <v>202</v>
      </c>
      <c r="L121" s="276" t="s">
        <v>203</v>
      </c>
      <c r="M121" s="277" t="s">
        <v>113</v>
      </c>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261"/>
      <c r="AK121" s="261"/>
      <c r="AM121" s="125"/>
      <c r="AN121" s="206"/>
      <c r="CW121" s="90"/>
      <c r="CX121" s="91"/>
      <c r="CY121" s="91"/>
      <c r="CZ121" s="91"/>
      <c r="DA121" s="91"/>
      <c r="DB121" s="91"/>
      <c r="DC121" s="91"/>
      <c r="DD121" s="91"/>
      <c r="DE121" s="91"/>
      <c r="DF121" s="91"/>
      <c r="DG121" s="91"/>
      <c r="DH121" s="91"/>
      <c r="DI121" s="91"/>
      <c r="DJ121" s="91"/>
      <c r="DK121" s="91"/>
      <c r="DL121" s="91"/>
      <c r="DM121" s="91"/>
      <c r="DN121" s="91"/>
      <c r="DO121" s="91"/>
      <c r="DP121" s="91"/>
      <c r="DQ121" s="91"/>
      <c r="DR121" s="91"/>
      <c r="DS121" s="91"/>
      <c r="DT121" s="91"/>
      <c r="DU121" s="91"/>
      <c r="DV121" s="91"/>
      <c r="DW121" s="90"/>
    </row>
    <row r="122" spans="2:127" ht="14.25" customHeight="1" thickBot="1" x14ac:dyDescent="0.4">
      <c r="B122" s="29"/>
      <c r="C122" s="36"/>
      <c r="D122" s="200"/>
      <c r="E122" s="201"/>
      <c r="F122" s="201"/>
      <c r="G122" s="201"/>
      <c r="H122" s="202"/>
      <c r="I122" s="200"/>
      <c r="J122" s="200"/>
      <c r="K122" s="200"/>
      <c r="L122" s="200"/>
      <c r="M122" s="200"/>
      <c r="N122" s="14"/>
      <c r="O122" s="14"/>
      <c r="P122" s="14"/>
      <c r="Q122" s="30"/>
      <c r="R122" s="200"/>
      <c r="S122" s="200"/>
      <c r="T122" s="200"/>
      <c r="U122" s="200"/>
      <c r="V122" s="200"/>
      <c r="W122" s="200"/>
      <c r="X122" s="200"/>
      <c r="Y122" s="200"/>
      <c r="Z122" s="200"/>
      <c r="AA122" s="200"/>
      <c r="AB122" s="200"/>
      <c r="AC122" s="200"/>
      <c r="AD122" s="200"/>
      <c r="AE122" s="200"/>
      <c r="AF122" s="200"/>
      <c r="AG122" s="200"/>
      <c r="AH122" s="200"/>
      <c r="AI122" s="30"/>
      <c r="AJ122" s="260"/>
      <c r="AK122" s="260"/>
      <c r="AM122" s="125"/>
      <c r="AN122" s="206"/>
      <c r="CW122" s="90"/>
      <c r="CX122" s="91"/>
      <c r="CY122" s="91"/>
      <c r="CZ122" s="91"/>
      <c r="DA122" s="91"/>
      <c r="DB122" s="91"/>
      <c r="DC122" s="91"/>
      <c r="DD122" s="91"/>
      <c r="DE122" s="91"/>
      <c r="DF122" s="91"/>
      <c r="DG122" s="91"/>
      <c r="DH122" s="91"/>
      <c r="DI122" s="91"/>
      <c r="DJ122" s="91"/>
      <c r="DK122" s="91"/>
      <c r="DL122" s="91"/>
      <c r="DM122" s="91"/>
      <c r="DN122" s="91"/>
      <c r="DO122" s="91"/>
      <c r="DP122" s="91"/>
      <c r="DQ122" s="91"/>
      <c r="DR122" s="91"/>
      <c r="DS122" s="91"/>
      <c r="DT122" s="91"/>
      <c r="DU122" s="91"/>
      <c r="DV122" s="91"/>
      <c r="DW122" s="90"/>
    </row>
    <row r="123" spans="2:127" ht="14.25" customHeight="1" thickBot="1" x14ac:dyDescent="0.55000000000000004">
      <c r="B123" s="103" t="s">
        <v>1039</v>
      </c>
      <c r="C123" s="205" t="s">
        <v>967</v>
      </c>
      <c r="D123" s="14"/>
      <c r="E123" s="22"/>
      <c r="F123" s="22"/>
      <c r="G123" s="14"/>
      <c r="H123" s="14"/>
      <c r="I123" s="14"/>
      <c r="J123" s="14"/>
      <c r="K123" s="14"/>
      <c r="L123" s="14"/>
      <c r="M123" s="14"/>
      <c r="N123" s="14"/>
      <c r="O123" s="14"/>
      <c r="P123" s="14"/>
      <c r="Q123" s="14"/>
      <c r="R123" s="1"/>
      <c r="S123" s="1"/>
      <c r="T123" s="1"/>
      <c r="U123" s="1"/>
      <c r="V123" s="1"/>
      <c r="W123" s="27"/>
      <c r="X123" s="27"/>
      <c r="Y123" s="27"/>
      <c r="Z123" s="27"/>
      <c r="AA123" s="27"/>
      <c r="AB123" s="27"/>
      <c r="AC123" s="27"/>
      <c r="AD123" s="27"/>
      <c r="AE123" s="27"/>
      <c r="AF123" s="27"/>
      <c r="AG123" s="27"/>
      <c r="AH123" s="27"/>
      <c r="AI123" s="29"/>
      <c r="AJ123" s="261"/>
      <c r="AK123" s="261"/>
      <c r="AM123" s="125"/>
      <c r="AN123" s="206"/>
      <c r="CW123" s="90"/>
      <c r="CX123" s="91"/>
      <c r="CY123" s="91"/>
      <c r="CZ123" s="91"/>
      <c r="DA123" s="91"/>
      <c r="DB123" s="91"/>
      <c r="DC123" s="91"/>
      <c r="DD123" s="91"/>
      <c r="DE123" s="91"/>
      <c r="DF123" s="91"/>
      <c r="DG123" s="91"/>
      <c r="DH123" s="91"/>
      <c r="DI123" s="91"/>
      <c r="DJ123" s="91"/>
      <c r="DK123" s="91"/>
      <c r="DL123" s="91"/>
      <c r="DM123" s="91"/>
      <c r="DN123" s="91"/>
      <c r="DO123" s="91"/>
      <c r="DP123" s="91"/>
      <c r="DQ123" s="91"/>
      <c r="DR123" s="91"/>
      <c r="DS123" s="91"/>
      <c r="DT123" s="91"/>
      <c r="DU123" s="91"/>
      <c r="DV123" s="91"/>
      <c r="DW123" s="90"/>
    </row>
    <row r="124" spans="2:127" ht="14.25" customHeight="1" x14ac:dyDescent="0.5">
      <c r="B124" s="207">
        <v>16</v>
      </c>
      <c r="C124" s="278" t="s">
        <v>968</v>
      </c>
      <c r="D124" s="209" t="s">
        <v>969</v>
      </c>
      <c r="E124" s="209" t="s">
        <v>115</v>
      </c>
      <c r="F124" s="462">
        <v>3</v>
      </c>
      <c r="G124" s="210"/>
      <c r="H124" s="279"/>
      <c r="I124" s="280"/>
      <c r="J124" s="280"/>
      <c r="K124" s="280"/>
      <c r="L124" s="280"/>
      <c r="M124" s="281"/>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282"/>
      <c r="AK124" s="283" t="s">
        <v>970</v>
      </c>
      <c r="AM124" s="125" t="str">
        <f t="shared" ref="AM124:AM132" si="108" xml:space="preserve"> IF( SUM( BV124:CT124 ) = 0, 0, $BV$5 )</f>
        <v>Please complete all cells in row</v>
      </c>
      <c r="AN124" s="125">
        <f xml:space="preserve"> IF( SUM(CX124:DE124)=0, 0, DF124)</f>
        <v>0</v>
      </c>
      <c r="BV124" s="126">
        <v>1</v>
      </c>
      <c r="BW124" s="126">
        <v>1</v>
      </c>
      <c r="BX124" s="126">
        <v>1</v>
      </c>
      <c r="BY124" s="126">
        <v>1</v>
      </c>
      <c r="BZ124" s="126">
        <v>1</v>
      </c>
      <c r="CA124" s="126">
        <v>1</v>
      </c>
      <c r="CB124" s="126">
        <v>1</v>
      </c>
      <c r="CC124" s="126">
        <v>1</v>
      </c>
      <c r="CW124" s="90"/>
      <c r="CX124" s="126">
        <v>0</v>
      </c>
      <c r="CY124" s="126">
        <v>0</v>
      </c>
      <c r="CZ124" s="126">
        <v>0</v>
      </c>
      <c r="DA124" s="126">
        <v>0</v>
      </c>
      <c r="DB124" s="126">
        <v>0</v>
      </c>
      <c r="DC124" s="126">
        <v>0</v>
      </c>
      <c r="DD124" s="126">
        <v>0</v>
      </c>
      <c r="DE124" s="126">
        <v>0</v>
      </c>
      <c r="DF124" s="284" t="s">
        <v>971</v>
      </c>
      <c r="DG124" s="91"/>
      <c r="DH124" s="91"/>
      <c r="DI124" s="91"/>
      <c r="DJ124" s="91"/>
      <c r="DK124" s="91"/>
      <c r="DL124" s="91"/>
      <c r="DM124" s="91"/>
      <c r="DN124" s="91"/>
      <c r="DO124" s="91"/>
      <c r="DP124" s="91"/>
      <c r="DQ124" s="91"/>
      <c r="DR124" s="91"/>
      <c r="DS124" s="91"/>
      <c r="DT124" s="91"/>
      <c r="DU124" s="91"/>
      <c r="DV124" s="91"/>
      <c r="DW124" s="90"/>
    </row>
    <row r="125" spans="2:127" ht="14.25" customHeight="1" x14ac:dyDescent="0.5">
      <c r="B125" s="222">
        <f>B124+1</f>
        <v>17</v>
      </c>
      <c r="C125" s="223" t="s">
        <v>972</v>
      </c>
      <c r="D125" s="224" t="s">
        <v>973</v>
      </c>
      <c r="E125" s="224" t="s">
        <v>115</v>
      </c>
      <c r="F125" s="457">
        <v>3</v>
      </c>
      <c r="G125" s="225"/>
      <c r="H125" s="285"/>
      <c r="I125" s="286"/>
      <c r="J125" s="286"/>
      <c r="K125" s="286"/>
      <c r="L125" s="286"/>
      <c r="M125" s="287"/>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288"/>
      <c r="AK125" s="248" t="s">
        <v>974</v>
      </c>
      <c r="AM125" s="125" t="str">
        <f t="shared" si="108"/>
        <v>Please complete all cells in row</v>
      </c>
      <c r="AN125" s="125">
        <f t="shared" ref="AN125:AN132" si="109" xml:space="preserve"> IF( SUM(CX125:DE125)=0, 0, AK125)</f>
        <v>0</v>
      </c>
      <c r="BV125" s="126">
        <v>1</v>
      </c>
      <c r="BW125" s="126">
        <v>1</v>
      </c>
      <c r="BX125" s="126">
        <v>1</v>
      </c>
      <c r="BY125" s="126">
        <v>1</v>
      </c>
      <c r="BZ125" s="126">
        <v>1</v>
      </c>
      <c r="CA125" s="126">
        <v>1</v>
      </c>
      <c r="CB125" s="126">
        <v>1</v>
      </c>
      <c r="CC125" s="126">
        <v>1</v>
      </c>
      <c r="CW125" s="90"/>
      <c r="CX125" s="126">
        <v>0</v>
      </c>
      <c r="CY125" s="126">
        <v>0</v>
      </c>
      <c r="CZ125" s="126">
        <v>0</v>
      </c>
      <c r="DA125" s="126">
        <v>0</v>
      </c>
      <c r="DB125" s="126">
        <v>0</v>
      </c>
      <c r="DC125" s="126">
        <v>0</v>
      </c>
      <c r="DD125" s="126">
        <v>0</v>
      </c>
      <c r="DE125" s="126">
        <v>0</v>
      </c>
      <c r="DF125" s="91"/>
      <c r="DG125" s="91"/>
      <c r="DH125" s="91"/>
      <c r="DI125" s="91"/>
      <c r="DJ125" s="91"/>
      <c r="DK125" s="91"/>
      <c r="DL125" s="91"/>
      <c r="DM125" s="91"/>
      <c r="DN125" s="91"/>
      <c r="DO125" s="91"/>
      <c r="DP125" s="91"/>
      <c r="DQ125" s="91"/>
      <c r="DR125" s="91"/>
      <c r="DS125" s="91"/>
      <c r="DT125" s="91"/>
      <c r="DU125" s="91"/>
      <c r="DV125" s="91"/>
      <c r="DW125" s="90"/>
    </row>
    <row r="126" spans="2:127" ht="14.25" customHeight="1" x14ac:dyDescent="0.5">
      <c r="B126" s="222">
        <f t="shared" ref="B126:B132" si="110">B125+1</f>
        <v>18</v>
      </c>
      <c r="C126" s="223" t="s">
        <v>975</v>
      </c>
      <c r="D126" s="224" t="s">
        <v>976</v>
      </c>
      <c r="E126" s="224" t="s">
        <v>115</v>
      </c>
      <c r="F126" s="457">
        <v>3</v>
      </c>
      <c r="G126" s="225"/>
      <c r="H126" s="285"/>
      <c r="I126" s="286"/>
      <c r="J126" s="286"/>
      <c r="K126" s="286"/>
      <c r="L126" s="286"/>
      <c r="M126" s="287"/>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288"/>
      <c r="AK126" s="248" t="s">
        <v>974</v>
      </c>
      <c r="AM126" s="125" t="str">
        <f t="shared" si="108"/>
        <v>Please complete all cells in row</v>
      </c>
      <c r="AN126" s="125">
        <f t="shared" si="109"/>
        <v>0</v>
      </c>
      <c r="BV126" s="126">
        <v>1</v>
      </c>
      <c r="BW126" s="126">
        <v>1</v>
      </c>
      <c r="BX126" s="126">
        <v>1</v>
      </c>
      <c r="BY126" s="126">
        <v>1</v>
      </c>
      <c r="BZ126" s="126">
        <v>1</v>
      </c>
      <c r="CA126" s="126">
        <v>1</v>
      </c>
      <c r="CB126" s="126">
        <v>1</v>
      </c>
      <c r="CC126" s="126">
        <v>1</v>
      </c>
      <c r="CW126" s="90"/>
      <c r="CX126" s="126">
        <v>0</v>
      </c>
      <c r="CY126" s="126">
        <v>0</v>
      </c>
      <c r="CZ126" s="126">
        <v>0</v>
      </c>
      <c r="DA126" s="126">
        <v>0</v>
      </c>
      <c r="DB126" s="126">
        <v>0</v>
      </c>
      <c r="DC126" s="126">
        <v>0</v>
      </c>
      <c r="DD126" s="126">
        <v>0</v>
      </c>
      <c r="DE126" s="126">
        <v>0</v>
      </c>
      <c r="DF126" s="91"/>
      <c r="DG126" s="91"/>
      <c r="DH126" s="91"/>
      <c r="DI126" s="91"/>
      <c r="DJ126" s="91"/>
      <c r="DK126" s="91"/>
      <c r="DL126" s="91"/>
      <c r="DM126" s="91"/>
      <c r="DN126" s="91"/>
      <c r="DO126" s="91"/>
      <c r="DP126" s="91"/>
      <c r="DQ126" s="91"/>
      <c r="DR126" s="91"/>
      <c r="DS126" s="91"/>
      <c r="DT126" s="91"/>
      <c r="DU126" s="91"/>
      <c r="DV126" s="91"/>
      <c r="DW126" s="90"/>
    </row>
    <row r="127" spans="2:127" ht="14.25" customHeight="1" x14ac:dyDescent="0.5">
      <c r="B127" s="222">
        <f t="shared" si="110"/>
        <v>19</v>
      </c>
      <c r="C127" s="223" t="s">
        <v>977</v>
      </c>
      <c r="D127" s="224" t="s">
        <v>978</v>
      </c>
      <c r="E127" s="224" t="s">
        <v>115</v>
      </c>
      <c r="F127" s="457">
        <v>3</v>
      </c>
      <c r="G127" s="225"/>
      <c r="H127" s="285"/>
      <c r="I127" s="286"/>
      <c r="J127" s="286"/>
      <c r="K127" s="286"/>
      <c r="L127" s="286"/>
      <c r="M127" s="287"/>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288"/>
      <c r="AK127" s="248" t="s">
        <v>974</v>
      </c>
      <c r="AM127" s="125" t="str">
        <f t="shared" si="108"/>
        <v>Please complete all cells in row</v>
      </c>
      <c r="AN127" s="125">
        <f t="shared" si="109"/>
        <v>0</v>
      </c>
      <c r="BV127" s="126">
        <v>1</v>
      </c>
      <c r="BW127" s="126">
        <v>1</v>
      </c>
      <c r="BX127" s="126">
        <v>1</v>
      </c>
      <c r="BY127" s="126">
        <v>1</v>
      </c>
      <c r="BZ127" s="126">
        <v>1</v>
      </c>
      <c r="CA127" s="126">
        <v>1</v>
      </c>
      <c r="CB127" s="126">
        <v>1</v>
      </c>
      <c r="CC127" s="126">
        <v>1</v>
      </c>
      <c r="CW127" s="90"/>
      <c r="CX127" s="126">
        <v>0</v>
      </c>
      <c r="CY127" s="126">
        <v>0</v>
      </c>
      <c r="CZ127" s="126">
        <v>0</v>
      </c>
      <c r="DA127" s="126">
        <v>0</v>
      </c>
      <c r="DB127" s="126">
        <v>0</v>
      </c>
      <c r="DC127" s="126">
        <v>0</v>
      </c>
      <c r="DD127" s="126">
        <v>0</v>
      </c>
      <c r="DE127" s="126">
        <v>0</v>
      </c>
      <c r="DF127" s="91"/>
      <c r="DG127" s="91"/>
      <c r="DH127" s="91"/>
      <c r="DI127" s="91"/>
      <c r="DJ127" s="91"/>
      <c r="DK127" s="91"/>
      <c r="DL127" s="91"/>
      <c r="DM127" s="91"/>
      <c r="DN127" s="91"/>
      <c r="DO127" s="91"/>
      <c r="DP127" s="91"/>
      <c r="DQ127" s="91"/>
      <c r="DR127" s="91"/>
      <c r="DS127" s="91"/>
      <c r="DT127" s="91"/>
      <c r="DU127" s="91"/>
      <c r="DV127" s="91"/>
      <c r="DW127" s="90"/>
    </row>
    <row r="128" spans="2:127" ht="14.25" customHeight="1" x14ac:dyDescent="0.5">
      <c r="B128" s="236">
        <f t="shared" si="110"/>
        <v>20</v>
      </c>
      <c r="C128" s="237" t="s">
        <v>979</v>
      </c>
      <c r="D128" s="238" t="s">
        <v>980</v>
      </c>
      <c r="E128" s="238" t="s">
        <v>115</v>
      </c>
      <c r="F128" s="681">
        <v>3</v>
      </c>
      <c r="G128" s="239"/>
      <c r="H128" s="285"/>
      <c r="I128" s="286"/>
      <c r="J128" s="286"/>
      <c r="K128" s="286"/>
      <c r="L128" s="286"/>
      <c r="M128" s="287"/>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288"/>
      <c r="AK128" s="248" t="s">
        <v>974</v>
      </c>
      <c r="AM128" s="125" t="str">
        <f t="shared" si="108"/>
        <v>Please complete all cells in row</v>
      </c>
      <c r="AN128" s="125">
        <f t="shared" si="109"/>
        <v>0</v>
      </c>
      <c r="BV128" s="126">
        <v>1</v>
      </c>
      <c r="BW128" s="126">
        <v>1</v>
      </c>
      <c r="BX128" s="126">
        <v>1</v>
      </c>
      <c r="BY128" s="126">
        <v>1</v>
      </c>
      <c r="BZ128" s="126">
        <v>1</v>
      </c>
      <c r="CA128" s="126">
        <v>1</v>
      </c>
      <c r="CB128" s="126">
        <v>1</v>
      </c>
      <c r="CC128" s="126">
        <v>1</v>
      </c>
      <c r="CW128" s="90"/>
      <c r="CX128" s="126">
        <v>0</v>
      </c>
      <c r="CY128" s="126">
        <v>0</v>
      </c>
      <c r="CZ128" s="126">
        <v>0</v>
      </c>
      <c r="DA128" s="126">
        <v>0</v>
      </c>
      <c r="DB128" s="126">
        <v>0</v>
      </c>
      <c r="DC128" s="126">
        <v>0</v>
      </c>
      <c r="DD128" s="126">
        <v>0</v>
      </c>
      <c r="DE128" s="126">
        <v>0</v>
      </c>
      <c r="DF128" s="91"/>
      <c r="DG128" s="91"/>
      <c r="DH128" s="91"/>
      <c r="DI128" s="91"/>
      <c r="DJ128" s="91"/>
      <c r="DK128" s="91"/>
      <c r="DL128" s="91"/>
      <c r="DM128" s="91"/>
      <c r="DN128" s="91"/>
      <c r="DO128" s="91"/>
      <c r="DP128" s="91"/>
      <c r="DQ128" s="91"/>
      <c r="DR128" s="91"/>
      <c r="DS128" s="91"/>
      <c r="DT128" s="91"/>
      <c r="DU128" s="91"/>
      <c r="DV128" s="91"/>
      <c r="DW128" s="90"/>
    </row>
    <row r="129" spans="2:127" ht="14.25" customHeight="1" x14ac:dyDescent="0.5">
      <c r="B129" s="222">
        <f t="shared" si="110"/>
        <v>21</v>
      </c>
      <c r="C129" s="223" t="s">
        <v>981</v>
      </c>
      <c r="D129" s="224" t="s">
        <v>982</v>
      </c>
      <c r="E129" s="224" t="s">
        <v>115</v>
      </c>
      <c r="F129" s="457">
        <v>3</v>
      </c>
      <c r="G129" s="225"/>
      <c r="H129" s="285"/>
      <c r="I129" s="286"/>
      <c r="J129" s="286"/>
      <c r="K129" s="286"/>
      <c r="L129" s="286"/>
      <c r="M129" s="287"/>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288"/>
      <c r="AK129" s="248" t="s">
        <v>974</v>
      </c>
      <c r="AM129" s="125" t="str">
        <f t="shared" si="108"/>
        <v>Please complete all cells in row</v>
      </c>
      <c r="AN129" s="125">
        <f t="shared" si="109"/>
        <v>0</v>
      </c>
      <c r="BV129" s="126">
        <v>1</v>
      </c>
      <c r="BW129" s="126">
        <v>1</v>
      </c>
      <c r="BX129" s="126">
        <v>1</v>
      </c>
      <c r="BY129" s="126">
        <v>1</v>
      </c>
      <c r="BZ129" s="126">
        <v>1</v>
      </c>
      <c r="CA129" s="126">
        <v>1</v>
      </c>
      <c r="CB129" s="126">
        <v>1</v>
      </c>
      <c r="CC129" s="126">
        <v>1</v>
      </c>
      <c r="CW129" s="90"/>
      <c r="CX129" s="126">
        <v>0</v>
      </c>
      <c r="CY129" s="126">
        <v>0</v>
      </c>
      <c r="CZ129" s="126">
        <v>0</v>
      </c>
      <c r="DA129" s="126">
        <v>0</v>
      </c>
      <c r="DB129" s="126">
        <v>0</v>
      </c>
      <c r="DC129" s="126">
        <v>0</v>
      </c>
      <c r="DD129" s="126">
        <v>0</v>
      </c>
      <c r="DE129" s="126">
        <v>0</v>
      </c>
      <c r="DF129" s="91"/>
      <c r="DG129" s="91"/>
      <c r="DH129" s="91"/>
      <c r="DI129" s="91"/>
      <c r="DJ129" s="91"/>
      <c r="DK129" s="91"/>
      <c r="DL129" s="91"/>
      <c r="DM129" s="91"/>
      <c r="DN129" s="91"/>
      <c r="DO129" s="91"/>
      <c r="DP129" s="91"/>
      <c r="DQ129" s="91"/>
      <c r="DR129" s="91"/>
      <c r="DS129" s="91"/>
      <c r="DT129" s="91"/>
      <c r="DU129" s="91"/>
      <c r="DV129" s="91"/>
      <c r="DW129" s="90"/>
    </row>
    <row r="130" spans="2:127" ht="14.25" customHeight="1" x14ac:dyDescent="0.5">
      <c r="B130" s="222">
        <f t="shared" si="110"/>
        <v>22</v>
      </c>
      <c r="C130" s="223" t="s">
        <v>983</v>
      </c>
      <c r="D130" s="224" t="s">
        <v>984</v>
      </c>
      <c r="E130" s="224" t="s">
        <v>115</v>
      </c>
      <c r="F130" s="457">
        <v>3</v>
      </c>
      <c r="G130" s="225"/>
      <c r="H130" s="285"/>
      <c r="I130" s="286"/>
      <c r="J130" s="286"/>
      <c r="K130" s="286"/>
      <c r="L130" s="286"/>
      <c r="M130" s="287"/>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288"/>
      <c r="AK130" s="248" t="s">
        <v>974</v>
      </c>
      <c r="AM130" s="125" t="str">
        <f t="shared" si="108"/>
        <v>Please complete all cells in row</v>
      </c>
      <c r="AN130" s="125">
        <f t="shared" si="109"/>
        <v>0</v>
      </c>
      <c r="BV130" s="126">
        <v>1</v>
      </c>
      <c r="BW130" s="126">
        <v>1</v>
      </c>
      <c r="BX130" s="126">
        <v>1</v>
      </c>
      <c r="BY130" s="126">
        <v>1</v>
      </c>
      <c r="BZ130" s="126">
        <v>1</v>
      </c>
      <c r="CA130" s="126">
        <v>1</v>
      </c>
      <c r="CB130" s="126">
        <v>1</v>
      </c>
      <c r="CC130" s="126">
        <v>1</v>
      </c>
      <c r="CW130" s="90"/>
      <c r="CX130" s="126">
        <v>0</v>
      </c>
      <c r="CY130" s="126">
        <v>0</v>
      </c>
      <c r="CZ130" s="126">
        <v>0</v>
      </c>
      <c r="DA130" s="126">
        <v>0</v>
      </c>
      <c r="DB130" s="126">
        <v>0</v>
      </c>
      <c r="DC130" s="126">
        <v>0</v>
      </c>
      <c r="DD130" s="126">
        <v>0</v>
      </c>
      <c r="DE130" s="126">
        <v>0</v>
      </c>
      <c r="DF130" s="91"/>
      <c r="DG130" s="91"/>
      <c r="DH130" s="91"/>
      <c r="DI130" s="91"/>
      <c r="DJ130" s="91"/>
      <c r="DK130" s="91"/>
      <c r="DL130" s="91"/>
      <c r="DM130" s="91"/>
      <c r="DN130" s="91"/>
      <c r="DO130" s="91"/>
      <c r="DP130" s="91"/>
      <c r="DQ130" s="91"/>
      <c r="DR130" s="91"/>
      <c r="DS130" s="91"/>
      <c r="DT130" s="91"/>
      <c r="DU130" s="91"/>
      <c r="DV130" s="91"/>
      <c r="DW130" s="90"/>
    </row>
    <row r="131" spans="2:127" ht="14.25" customHeight="1" x14ac:dyDescent="0.5">
      <c r="B131" s="222">
        <f t="shared" si="110"/>
        <v>23</v>
      </c>
      <c r="C131" s="223" t="s">
        <v>985</v>
      </c>
      <c r="D131" s="224" t="s">
        <v>986</v>
      </c>
      <c r="E131" s="224" t="s">
        <v>115</v>
      </c>
      <c r="F131" s="457">
        <v>3</v>
      </c>
      <c r="G131" s="225"/>
      <c r="H131" s="285"/>
      <c r="I131" s="286"/>
      <c r="J131" s="286"/>
      <c r="K131" s="286"/>
      <c r="L131" s="286"/>
      <c r="M131" s="287"/>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288"/>
      <c r="AK131" s="248" t="s">
        <v>974</v>
      </c>
      <c r="AM131" s="125" t="str">
        <f t="shared" si="108"/>
        <v>Please complete all cells in row</v>
      </c>
      <c r="AN131" s="125">
        <f t="shared" si="109"/>
        <v>0</v>
      </c>
      <c r="BV131" s="126">
        <v>1</v>
      </c>
      <c r="BW131" s="126">
        <v>1</v>
      </c>
      <c r="BX131" s="126">
        <v>1</v>
      </c>
      <c r="BY131" s="126">
        <v>1</v>
      </c>
      <c r="BZ131" s="126">
        <v>1</v>
      </c>
      <c r="CA131" s="126">
        <v>1</v>
      </c>
      <c r="CB131" s="126">
        <v>1</v>
      </c>
      <c r="CC131" s="126">
        <v>1</v>
      </c>
      <c r="CW131" s="90"/>
      <c r="CX131" s="126">
        <v>0</v>
      </c>
      <c r="CY131" s="126">
        <v>0</v>
      </c>
      <c r="CZ131" s="126">
        <v>0</v>
      </c>
      <c r="DA131" s="126">
        <v>0</v>
      </c>
      <c r="DB131" s="126">
        <v>0</v>
      </c>
      <c r="DC131" s="126">
        <v>0</v>
      </c>
      <c r="DD131" s="126">
        <v>0</v>
      </c>
      <c r="DE131" s="126">
        <v>0</v>
      </c>
      <c r="DF131" s="91"/>
      <c r="DG131" s="91"/>
      <c r="DH131" s="91"/>
      <c r="DI131" s="91"/>
      <c r="DJ131" s="91"/>
      <c r="DK131" s="91"/>
      <c r="DL131" s="91"/>
      <c r="DM131" s="91"/>
      <c r="DN131" s="91"/>
      <c r="DO131" s="91"/>
      <c r="DP131" s="91"/>
      <c r="DQ131" s="91"/>
      <c r="DR131" s="91"/>
      <c r="DS131" s="91"/>
      <c r="DT131" s="91"/>
      <c r="DU131" s="91"/>
      <c r="DV131" s="91"/>
      <c r="DW131" s="90"/>
    </row>
    <row r="132" spans="2:127" ht="14.25" customHeight="1" x14ac:dyDescent="0.5">
      <c r="B132" s="222">
        <f t="shared" si="110"/>
        <v>24</v>
      </c>
      <c r="C132" s="223" t="s">
        <v>987</v>
      </c>
      <c r="D132" s="224" t="s">
        <v>988</v>
      </c>
      <c r="E132" s="224" t="s">
        <v>115</v>
      </c>
      <c r="F132" s="457">
        <v>3</v>
      </c>
      <c r="G132" s="225"/>
      <c r="H132" s="285"/>
      <c r="I132" s="286"/>
      <c r="J132" s="286"/>
      <c r="K132" s="286"/>
      <c r="L132" s="286"/>
      <c r="M132" s="287"/>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288"/>
      <c r="AK132" s="248" t="s">
        <v>974</v>
      </c>
      <c r="AM132" s="125" t="str">
        <f t="shared" si="108"/>
        <v>Please complete all cells in row</v>
      </c>
      <c r="AN132" s="125">
        <f t="shared" si="109"/>
        <v>0</v>
      </c>
      <c r="BV132" s="126">
        <v>1</v>
      </c>
      <c r="BW132" s="126">
        <v>1</v>
      </c>
      <c r="BX132" s="126">
        <v>1</v>
      </c>
      <c r="BY132" s="126">
        <v>1</v>
      </c>
      <c r="BZ132" s="126">
        <v>1</v>
      </c>
      <c r="CA132" s="126">
        <v>1</v>
      </c>
      <c r="CB132" s="126">
        <v>1</v>
      </c>
      <c r="CC132" s="126">
        <v>1</v>
      </c>
      <c r="CW132" s="90"/>
      <c r="CX132" s="126">
        <v>0</v>
      </c>
      <c r="CY132" s="126">
        <v>0</v>
      </c>
      <c r="CZ132" s="126">
        <v>0</v>
      </c>
      <c r="DA132" s="126">
        <v>0</v>
      </c>
      <c r="DB132" s="126">
        <v>0</v>
      </c>
      <c r="DC132" s="126">
        <v>0</v>
      </c>
      <c r="DD132" s="126">
        <v>0</v>
      </c>
      <c r="DE132" s="126">
        <v>0</v>
      </c>
      <c r="DF132" s="91"/>
      <c r="DG132" s="91"/>
      <c r="DH132" s="91"/>
      <c r="DI132" s="91"/>
      <c r="DJ132" s="91"/>
      <c r="DK132" s="91"/>
      <c r="DL132" s="91"/>
      <c r="DM132" s="91"/>
      <c r="DN132" s="91"/>
      <c r="DO132" s="91"/>
      <c r="DP132" s="91"/>
      <c r="DQ132" s="91"/>
      <c r="DR132" s="91"/>
      <c r="DS132" s="91"/>
      <c r="DT132" s="91"/>
      <c r="DU132" s="91"/>
      <c r="DV132" s="91"/>
      <c r="DW132" s="90"/>
    </row>
    <row r="133" spans="2:127" ht="14.25" customHeight="1" x14ac:dyDescent="0.5">
      <c r="B133" s="292"/>
      <c r="C133" s="293"/>
      <c r="D133" s="294"/>
      <c r="E133" s="294"/>
      <c r="F133" s="294"/>
      <c r="G133" s="294"/>
      <c r="H133" s="295"/>
      <c r="I133" s="295"/>
      <c r="J133" s="295"/>
      <c r="K133" s="295"/>
      <c r="L133" s="295"/>
      <c r="M133" s="295"/>
      <c r="N133" s="296"/>
      <c r="O133" s="21"/>
      <c r="P133" s="21"/>
      <c r="Q133" s="21"/>
      <c r="R133" s="21"/>
      <c r="S133" s="21"/>
      <c r="T133" s="21"/>
      <c r="U133" s="21"/>
      <c r="V133" s="14"/>
      <c r="W133" s="14"/>
      <c r="X133" s="14"/>
      <c r="Y133" s="14"/>
      <c r="Z133" s="14"/>
      <c r="AA133" s="14"/>
      <c r="AB133" s="14"/>
      <c r="AC133" s="14"/>
      <c r="AD133" s="14"/>
      <c r="AE133" s="14"/>
      <c r="AF133" s="14"/>
      <c r="AG133" s="14"/>
      <c r="AH133" s="14"/>
      <c r="AI133" s="14"/>
      <c r="AJ133" s="190"/>
      <c r="AK133" s="190"/>
      <c r="AM133" s="125"/>
      <c r="AN133" s="206"/>
      <c r="CW133" s="90"/>
      <c r="CX133" s="91"/>
      <c r="CY133" s="91"/>
      <c r="CZ133" s="91"/>
      <c r="DA133" s="91"/>
      <c r="DB133" s="91"/>
      <c r="DC133" s="91"/>
      <c r="DD133" s="91"/>
      <c r="DE133" s="91"/>
      <c r="DF133" s="91"/>
      <c r="DG133" s="91"/>
      <c r="DH133" s="91"/>
      <c r="DI133" s="91"/>
      <c r="DJ133" s="91"/>
      <c r="DK133" s="91"/>
      <c r="DL133" s="91"/>
      <c r="DM133" s="91"/>
      <c r="DN133" s="91"/>
      <c r="DO133" s="91"/>
      <c r="DP133" s="91"/>
      <c r="DQ133" s="91"/>
      <c r="DR133" s="91"/>
      <c r="DS133" s="91"/>
      <c r="DT133" s="91"/>
      <c r="DU133" s="91"/>
      <c r="DV133" s="91"/>
      <c r="DW133" s="90"/>
    </row>
    <row r="134" spans="2:127" ht="14.25" customHeight="1" x14ac:dyDescent="0.5">
      <c r="B134" s="157" t="s">
        <v>85</v>
      </c>
      <c r="C134" s="157"/>
      <c r="D134" s="297"/>
      <c r="E134" s="298"/>
      <c r="F134" s="298"/>
      <c r="G134" s="299"/>
      <c r="H134" s="299"/>
      <c r="I134" s="299"/>
      <c r="J134" s="300"/>
      <c r="K134" s="300"/>
      <c r="L134" s="300"/>
      <c r="M134" s="300"/>
      <c r="N134" s="191"/>
      <c r="O134" s="191"/>
      <c r="P134" s="191"/>
      <c r="Q134" s="191"/>
      <c r="R134" s="191"/>
      <c r="S134" s="191"/>
      <c r="T134" s="191"/>
      <c r="U134" s="191"/>
      <c r="V134" s="191"/>
      <c r="W134" s="14"/>
      <c r="X134" s="14"/>
      <c r="Y134" s="14"/>
      <c r="Z134" s="14"/>
      <c r="AA134" s="14"/>
      <c r="AB134" s="14"/>
      <c r="AC134" s="14"/>
      <c r="AD134" s="14"/>
      <c r="AE134" s="14"/>
      <c r="AF134" s="14"/>
      <c r="AG134" s="14"/>
      <c r="AH134" s="14"/>
      <c r="AI134" s="14"/>
      <c r="AJ134" s="190"/>
      <c r="AK134" s="190"/>
      <c r="AM134" s="89"/>
      <c r="AN134" s="89"/>
      <c r="CW134" s="90"/>
      <c r="CX134" s="91"/>
      <c r="CY134" s="91"/>
      <c r="CZ134" s="91"/>
      <c r="DA134" s="91"/>
      <c r="DB134" s="91"/>
      <c r="DC134" s="91"/>
      <c r="DD134" s="91"/>
      <c r="DE134" s="91"/>
      <c r="DF134" s="91"/>
      <c r="DG134" s="91"/>
      <c r="DH134" s="91"/>
      <c r="DI134" s="91"/>
      <c r="DJ134" s="91"/>
      <c r="DK134" s="91"/>
      <c r="DL134" s="91"/>
      <c r="DM134" s="91"/>
      <c r="DN134" s="91"/>
      <c r="DO134" s="91"/>
      <c r="DP134" s="91"/>
      <c r="DQ134" s="91"/>
      <c r="DR134" s="91"/>
      <c r="DS134" s="91"/>
      <c r="DT134" s="91"/>
      <c r="DU134" s="91"/>
      <c r="DV134" s="91"/>
      <c r="DW134" s="90"/>
    </row>
    <row r="135" spans="2:127" x14ac:dyDescent="0.5">
      <c r="B135" s="162"/>
      <c r="C135" s="163" t="s">
        <v>86</v>
      </c>
      <c r="D135" s="297"/>
      <c r="E135" s="298"/>
      <c r="F135" s="298"/>
      <c r="G135" s="299"/>
      <c r="H135" s="299"/>
      <c r="I135" s="299"/>
      <c r="J135" s="300"/>
      <c r="K135" s="300"/>
      <c r="L135" s="300"/>
      <c r="M135" s="300"/>
      <c r="N135" s="191"/>
      <c r="O135" s="191"/>
      <c r="P135" s="191"/>
      <c r="Q135" s="191"/>
      <c r="R135" s="191"/>
      <c r="S135" s="191"/>
      <c r="T135" s="191"/>
      <c r="U135" s="191"/>
      <c r="V135" s="191"/>
      <c r="W135" s="14"/>
      <c r="X135" s="14"/>
      <c r="Y135" s="14"/>
      <c r="Z135" s="14"/>
      <c r="AA135" s="14"/>
      <c r="AB135" s="14"/>
      <c r="AC135" s="14"/>
      <c r="AD135" s="14"/>
      <c r="AE135" s="14"/>
      <c r="AF135" s="14"/>
      <c r="AG135" s="14"/>
      <c r="AH135" s="14"/>
      <c r="AI135" s="14"/>
      <c r="AJ135" s="190"/>
      <c r="AK135" s="190"/>
      <c r="AM135" s="89"/>
      <c r="AN135" s="89"/>
      <c r="CW135" s="90"/>
      <c r="CX135" s="301">
        <f>SUM(CX8:DV132)</f>
        <v>0</v>
      </c>
      <c r="CY135" s="91"/>
      <c r="CZ135" s="91"/>
      <c r="DA135" s="91"/>
      <c r="DB135" s="91"/>
      <c r="DC135" s="91"/>
      <c r="DD135" s="91"/>
      <c r="DE135" s="91"/>
      <c r="DF135" s="91"/>
      <c r="DG135" s="91"/>
      <c r="DH135" s="91"/>
      <c r="DI135" s="91"/>
      <c r="DJ135" s="91"/>
      <c r="DK135" s="91"/>
      <c r="DL135" s="91"/>
      <c r="DM135" s="91"/>
      <c r="DN135" s="91"/>
      <c r="DO135" s="91"/>
      <c r="DP135" s="91"/>
      <c r="DQ135" s="91"/>
      <c r="DR135" s="91"/>
      <c r="DS135" s="91"/>
      <c r="DT135" s="91"/>
      <c r="DU135" s="91"/>
      <c r="DV135" s="91"/>
      <c r="DW135" s="90"/>
    </row>
    <row r="136" spans="2:127" x14ac:dyDescent="0.5">
      <c r="B136" s="165"/>
      <c r="C136" s="163" t="s">
        <v>87</v>
      </c>
      <c r="D136" s="302"/>
      <c r="E136" s="303"/>
      <c r="F136" s="303"/>
      <c r="G136" s="303"/>
      <c r="H136" s="304"/>
      <c r="I136" s="304"/>
      <c r="J136" s="304"/>
      <c r="K136" s="304"/>
      <c r="L136" s="304"/>
      <c r="M136" s="304"/>
      <c r="N136" s="268"/>
      <c r="O136" s="304"/>
      <c r="P136" s="304"/>
      <c r="Q136" s="304"/>
      <c r="R136" s="304"/>
      <c r="S136" s="304"/>
      <c r="T136" s="304"/>
      <c r="U136" s="304"/>
      <c r="V136" s="304"/>
      <c r="W136" s="14"/>
      <c r="X136" s="14"/>
      <c r="Y136" s="14"/>
      <c r="Z136" s="14"/>
      <c r="AA136" s="14"/>
      <c r="AB136" s="14"/>
      <c r="AC136" s="14"/>
      <c r="AD136" s="14"/>
      <c r="AE136" s="14"/>
      <c r="AF136" s="14"/>
      <c r="AG136" s="14"/>
      <c r="AH136" s="14"/>
      <c r="AI136" s="14"/>
      <c r="AJ136" s="190"/>
      <c r="AK136" s="190"/>
      <c r="AM136" s="89"/>
      <c r="AN136" s="89"/>
      <c r="CW136" s="90"/>
      <c r="CX136" s="91"/>
      <c r="CY136" s="91"/>
      <c r="CZ136" s="91"/>
      <c r="DA136" s="91"/>
      <c r="DB136" s="91"/>
      <c r="DC136" s="91"/>
      <c r="DD136" s="91"/>
      <c r="DE136" s="91"/>
      <c r="DF136" s="91"/>
      <c r="DG136" s="91"/>
      <c r="DH136" s="91"/>
      <c r="DI136" s="91"/>
      <c r="DJ136" s="91"/>
      <c r="DK136" s="91"/>
      <c r="DL136" s="91"/>
      <c r="DM136" s="91"/>
      <c r="DN136" s="91"/>
      <c r="DO136" s="91"/>
      <c r="DP136" s="91"/>
      <c r="DQ136" s="91"/>
      <c r="DR136" s="91"/>
      <c r="DS136" s="91"/>
      <c r="DT136" s="91"/>
      <c r="DU136" s="91"/>
      <c r="DV136" s="91"/>
      <c r="DW136" s="90"/>
    </row>
    <row r="137" spans="2:127" x14ac:dyDescent="0.5">
      <c r="B137" s="166"/>
      <c r="C137" s="163" t="s">
        <v>88</v>
      </c>
      <c r="D137" s="305"/>
      <c r="E137" s="303"/>
      <c r="F137" s="303"/>
      <c r="G137" s="303"/>
      <c r="H137" s="304"/>
      <c r="I137" s="304"/>
      <c r="J137" s="304"/>
      <c r="K137" s="304"/>
      <c r="L137" s="304"/>
      <c r="M137" s="304"/>
      <c r="N137" s="268"/>
      <c r="O137" s="304"/>
      <c r="P137" s="304"/>
      <c r="Q137" s="304"/>
      <c r="R137" s="304"/>
      <c r="S137" s="304"/>
      <c r="T137" s="304"/>
      <c r="U137" s="304"/>
      <c r="V137" s="304"/>
      <c r="W137" s="14"/>
      <c r="X137" s="14"/>
      <c r="Y137" s="14"/>
      <c r="Z137" s="14"/>
      <c r="AA137" s="14"/>
      <c r="AB137" s="14"/>
      <c r="AC137" s="14"/>
      <c r="AD137" s="14"/>
      <c r="AE137" s="14"/>
      <c r="AF137" s="14"/>
      <c r="AG137" s="14"/>
      <c r="AH137" s="14"/>
      <c r="AI137" s="14"/>
      <c r="AJ137" s="190"/>
      <c r="AK137" s="190"/>
      <c r="AM137" s="89"/>
      <c r="AN137" s="89"/>
      <c r="CW137" s="90"/>
      <c r="CX137" s="91"/>
      <c r="CY137" s="91"/>
      <c r="CZ137" s="91"/>
      <c r="DA137" s="91"/>
      <c r="DB137" s="91"/>
      <c r="DC137" s="91"/>
      <c r="DD137" s="91"/>
      <c r="DE137" s="91"/>
      <c r="DF137" s="91"/>
      <c r="DG137" s="91"/>
      <c r="DH137" s="91"/>
      <c r="DI137" s="91"/>
      <c r="DJ137" s="91"/>
      <c r="DK137" s="91"/>
      <c r="DL137" s="91"/>
      <c r="DM137" s="91"/>
      <c r="DN137" s="91"/>
      <c r="DO137" s="91"/>
      <c r="DP137" s="91"/>
      <c r="DQ137" s="91"/>
      <c r="DR137" s="91"/>
      <c r="DS137" s="91"/>
      <c r="DT137" s="91"/>
      <c r="DU137" s="91"/>
      <c r="DV137" s="91"/>
      <c r="DW137" s="90"/>
    </row>
    <row r="138" spans="2:127" x14ac:dyDescent="0.5">
      <c r="B138" s="167"/>
      <c r="C138" s="163" t="s">
        <v>89</v>
      </c>
      <c r="D138" s="302"/>
      <c r="E138" s="303"/>
      <c r="F138" s="303"/>
      <c r="G138" s="303"/>
      <c r="H138" s="304"/>
      <c r="I138" s="304"/>
      <c r="J138" s="304"/>
      <c r="K138" s="304"/>
      <c r="L138" s="304"/>
      <c r="M138" s="304"/>
      <c r="N138" s="268"/>
      <c r="O138" s="304"/>
      <c r="P138" s="304"/>
      <c r="Q138" s="304"/>
      <c r="R138" s="304"/>
      <c r="S138" s="304"/>
      <c r="T138" s="304"/>
      <c r="U138" s="304"/>
      <c r="V138" s="304"/>
      <c r="W138" s="14"/>
      <c r="X138" s="14"/>
      <c r="Y138" s="14"/>
      <c r="Z138" s="14"/>
      <c r="AA138" s="14"/>
      <c r="AB138" s="14"/>
      <c r="AC138" s="14"/>
      <c r="AD138" s="14"/>
      <c r="AE138" s="14"/>
      <c r="AF138" s="14"/>
      <c r="AG138" s="14"/>
      <c r="AH138" s="14"/>
      <c r="AI138" s="14"/>
      <c r="AJ138" s="190"/>
      <c r="AK138" s="190"/>
      <c r="AM138" s="89"/>
      <c r="AN138" s="89"/>
    </row>
    <row r="139" spans="2:127" ht="14.25" customHeight="1" thickBot="1" x14ac:dyDescent="0.55000000000000004">
      <c r="B139" s="306"/>
      <c r="C139" s="307"/>
      <c r="D139" s="307"/>
      <c r="E139" s="306"/>
      <c r="F139" s="306"/>
      <c r="G139" s="306"/>
      <c r="H139" s="306"/>
      <c r="I139" s="306"/>
      <c r="J139" s="306"/>
      <c r="K139" s="306"/>
      <c r="L139" s="306"/>
      <c r="M139" s="306"/>
      <c r="N139" s="268"/>
      <c r="O139" s="306"/>
      <c r="P139" s="306"/>
      <c r="Q139" s="306"/>
      <c r="R139" s="306"/>
      <c r="S139" s="306"/>
      <c r="T139" s="306"/>
      <c r="U139" s="306"/>
      <c r="V139" s="306"/>
      <c r="W139" s="14"/>
      <c r="X139" s="14"/>
      <c r="Y139" s="14"/>
      <c r="Z139" s="14"/>
      <c r="AA139" s="14"/>
      <c r="AB139" s="14"/>
      <c r="AC139" s="14"/>
      <c r="AD139" s="14"/>
      <c r="AE139" s="14"/>
      <c r="AF139" s="14"/>
      <c r="AG139" s="14"/>
      <c r="AH139" s="14"/>
      <c r="AI139" s="14"/>
      <c r="AJ139" s="190"/>
      <c r="AK139" s="190"/>
      <c r="AM139" s="89"/>
      <c r="AN139" s="89"/>
    </row>
    <row r="140" spans="2:127" ht="17" thickBot="1" x14ac:dyDescent="0.55000000000000004">
      <c r="B140" s="799" t="s">
        <v>1045</v>
      </c>
      <c r="C140" s="800"/>
      <c r="D140" s="800"/>
      <c r="E140" s="800"/>
      <c r="F140" s="800"/>
      <c r="G140" s="800"/>
      <c r="H140" s="800"/>
      <c r="I140" s="800"/>
      <c r="J140" s="800"/>
      <c r="K140" s="800"/>
      <c r="L140" s="800"/>
      <c r="M140" s="800"/>
      <c r="N140" s="800"/>
      <c r="O140" s="800"/>
      <c r="P140" s="800"/>
      <c r="Q140" s="800"/>
      <c r="R140" s="800"/>
      <c r="S140" s="800"/>
      <c r="T140" s="801"/>
      <c r="U140" s="168"/>
      <c r="V140" s="168"/>
      <c r="W140" s="14"/>
      <c r="X140" s="14"/>
      <c r="Y140" s="14"/>
      <c r="Z140" s="14"/>
      <c r="AA140" s="14"/>
      <c r="AB140" s="14"/>
      <c r="AC140" s="14"/>
      <c r="AD140" s="14"/>
      <c r="AE140" s="14"/>
      <c r="AF140" s="14"/>
      <c r="AG140" s="14"/>
      <c r="AH140" s="14"/>
      <c r="AI140" s="14"/>
      <c r="AJ140" s="190"/>
      <c r="AK140" s="190"/>
      <c r="AM140" s="89"/>
      <c r="AN140" s="89"/>
    </row>
    <row r="141" spans="2:127" ht="14.25" customHeight="1" thickBot="1" x14ac:dyDescent="0.55000000000000004">
      <c r="B141" s="170"/>
      <c r="C141" s="171"/>
      <c r="D141" s="171"/>
      <c r="E141" s="170"/>
      <c r="F141" s="170"/>
      <c r="G141" s="170"/>
      <c r="H141" s="170"/>
      <c r="I141" s="170"/>
      <c r="J141" s="170"/>
      <c r="K141" s="306"/>
      <c r="L141" s="170"/>
      <c r="M141" s="170"/>
      <c r="N141" s="170"/>
      <c r="O141" s="306"/>
      <c r="P141" s="306"/>
      <c r="Q141" s="306"/>
      <c r="R141" s="306"/>
      <c r="S141" s="306"/>
      <c r="T141" s="306"/>
      <c r="U141" s="308"/>
      <c r="V141" s="308"/>
      <c r="W141" s="14"/>
      <c r="X141" s="14"/>
      <c r="Y141" s="14"/>
      <c r="Z141" s="14"/>
      <c r="AA141" s="14"/>
      <c r="AB141" s="14"/>
      <c r="AC141" s="14"/>
      <c r="AD141" s="14"/>
      <c r="AE141" s="14"/>
      <c r="AF141" s="14"/>
      <c r="AG141" s="14"/>
      <c r="AH141" s="14"/>
      <c r="AI141" s="14"/>
      <c r="AJ141" s="190"/>
      <c r="AK141" s="190"/>
      <c r="AM141" s="89"/>
      <c r="AN141" s="89"/>
    </row>
    <row r="142" spans="2:127" ht="30" customHeight="1" thickBot="1" x14ac:dyDescent="0.55000000000000004">
      <c r="B142" s="818" t="s">
        <v>1125</v>
      </c>
      <c r="C142" s="819"/>
      <c r="D142" s="819"/>
      <c r="E142" s="819"/>
      <c r="F142" s="819"/>
      <c r="G142" s="819"/>
      <c r="H142" s="819"/>
      <c r="I142" s="819"/>
      <c r="J142" s="819"/>
      <c r="K142" s="819"/>
      <c r="L142" s="819"/>
      <c r="M142" s="819"/>
      <c r="N142" s="819"/>
      <c r="O142" s="819"/>
      <c r="P142" s="819"/>
      <c r="Q142" s="819"/>
      <c r="R142" s="819"/>
      <c r="S142" s="819"/>
      <c r="T142" s="820"/>
      <c r="U142" s="309"/>
      <c r="V142" s="309"/>
      <c r="W142" s="14"/>
      <c r="X142" s="14"/>
      <c r="Y142" s="14"/>
      <c r="Z142" s="14"/>
      <c r="AA142" s="14"/>
      <c r="AB142" s="14"/>
      <c r="AC142" s="14"/>
      <c r="AD142" s="14"/>
      <c r="AE142" s="14"/>
      <c r="AF142" s="14"/>
      <c r="AG142" s="14"/>
      <c r="AH142" s="14"/>
      <c r="AI142" s="14"/>
      <c r="AJ142" s="190"/>
      <c r="AK142" s="190"/>
      <c r="AM142" s="89"/>
      <c r="AN142" s="89"/>
    </row>
    <row r="143" spans="2:127" ht="14.25" customHeight="1" thickBot="1" x14ac:dyDescent="0.55000000000000004">
      <c r="B143" s="310"/>
      <c r="C143" s="25"/>
      <c r="D143" s="25"/>
      <c r="E143" s="26"/>
      <c r="F143" s="26"/>
      <c r="G143" s="27"/>
      <c r="H143" s="311"/>
      <c r="I143" s="312"/>
      <c r="J143" s="312"/>
      <c r="K143" s="312"/>
      <c r="L143" s="312"/>
      <c r="M143" s="312"/>
      <c r="N143" s="14"/>
      <c r="O143" s="14"/>
      <c r="P143" s="14"/>
      <c r="Q143" s="14"/>
      <c r="R143" s="14"/>
      <c r="S143" s="14"/>
      <c r="T143" s="14"/>
      <c r="U143" s="1"/>
      <c r="V143" s="1"/>
      <c r="W143" s="14"/>
      <c r="X143" s="14"/>
      <c r="Y143" s="14"/>
      <c r="Z143" s="14"/>
      <c r="AA143" s="14"/>
      <c r="AB143" s="14"/>
      <c r="AC143" s="14"/>
      <c r="AD143" s="14"/>
      <c r="AE143" s="14"/>
      <c r="AF143" s="14"/>
      <c r="AG143" s="14"/>
      <c r="AH143" s="14"/>
      <c r="AI143" s="14"/>
      <c r="AJ143" s="190"/>
      <c r="AK143" s="190"/>
      <c r="AM143" s="89"/>
      <c r="AN143" s="89"/>
    </row>
    <row r="144" spans="2:127" ht="17" thickBot="1" x14ac:dyDescent="0.55000000000000004">
      <c r="B144" s="939" t="s">
        <v>989</v>
      </c>
      <c r="C144" s="940"/>
      <c r="D144" s="940"/>
      <c r="E144" s="940"/>
      <c r="F144" s="940"/>
      <c r="G144" s="940"/>
      <c r="H144" s="940"/>
      <c r="I144" s="940"/>
      <c r="J144" s="940"/>
      <c r="K144" s="940"/>
      <c r="L144" s="940"/>
      <c r="M144" s="940"/>
      <c r="N144" s="940"/>
      <c r="O144" s="940"/>
      <c r="P144" s="940"/>
      <c r="Q144" s="940"/>
      <c r="R144" s="940"/>
      <c r="S144" s="940"/>
      <c r="T144" s="941"/>
      <c r="U144" s="313"/>
      <c r="V144" s="313"/>
      <c r="W144" s="14"/>
      <c r="X144" s="14"/>
      <c r="Y144" s="14"/>
      <c r="Z144" s="14"/>
      <c r="AA144" s="14"/>
      <c r="AB144" s="14"/>
      <c r="AC144" s="14"/>
      <c r="AD144" s="14"/>
      <c r="AE144" s="14"/>
      <c r="AF144" s="14"/>
      <c r="AG144" s="14"/>
      <c r="AH144" s="14"/>
      <c r="AI144" s="14"/>
      <c r="AJ144" s="190"/>
      <c r="AK144" s="190"/>
      <c r="AM144" s="89"/>
      <c r="AN144" s="89"/>
    </row>
    <row r="145" spans="2:40" ht="14.25" customHeight="1" thickBot="1" x14ac:dyDescent="0.55000000000000004">
      <c r="B145" s="24"/>
      <c r="C145" s="30"/>
      <c r="D145" s="14"/>
      <c r="E145" s="28"/>
      <c r="F145" s="28"/>
      <c r="G145" s="14"/>
      <c r="H145" s="14"/>
      <c r="I145" s="14"/>
      <c r="J145" s="14"/>
      <c r="K145" s="14"/>
      <c r="L145" s="14"/>
      <c r="M145" s="14"/>
      <c r="N145" s="14"/>
      <c r="O145" s="14"/>
      <c r="P145" s="14"/>
      <c r="Q145" s="14"/>
      <c r="R145" s="14"/>
      <c r="S145" s="14"/>
      <c r="T145" s="14"/>
      <c r="U145" s="1"/>
      <c r="V145" s="1"/>
      <c r="W145" s="14"/>
      <c r="X145" s="14"/>
      <c r="Y145" s="14"/>
      <c r="Z145" s="14"/>
      <c r="AA145" s="14"/>
      <c r="AB145" s="14"/>
      <c r="AC145" s="14"/>
      <c r="AD145" s="14"/>
      <c r="AE145" s="14"/>
      <c r="AF145" s="14"/>
      <c r="AG145" s="14"/>
      <c r="AH145" s="14"/>
      <c r="AI145" s="14"/>
      <c r="AJ145" s="190"/>
      <c r="AK145" s="190"/>
      <c r="AM145" s="89"/>
      <c r="AN145" s="89"/>
    </row>
    <row r="146" spans="2:40" ht="30" customHeight="1" x14ac:dyDescent="0.5">
      <c r="B146" s="24"/>
      <c r="C146" s="942" t="s">
        <v>990</v>
      </c>
      <c r="D146" s="943"/>
      <c r="E146" s="943"/>
      <c r="F146" s="943"/>
      <c r="G146" s="943"/>
      <c r="H146" s="943"/>
      <c r="I146" s="943"/>
      <c r="J146" s="943"/>
      <c r="K146" s="943"/>
      <c r="L146" s="943"/>
      <c r="M146" s="943"/>
      <c r="N146" s="943"/>
      <c r="O146" s="943"/>
      <c r="P146" s="943"/>
      <c r="Q146" s="943"/>
      <c r="R146" s="943"/>
      <c r="S146" s="943"/>
      <c r="T146" s="944"/>
      <c r="U146" s="314"/>
      <c r="V146" s="314"/>
      <c r="W146" s="15"/>
      <c r="X146" s="14"/>
      <c r="Y146" s="14"/>
      <c r="Z146" s="14"/>
      <c r="AA146" s="14"/>
      <c r="AB146" s="14"/>
      <c r="AC146" s="14"/>
      <c r="AD146" s="14"/>
      <c r="AE146" s="14"/>
      <c r="AF146" s="14"/>
      <c r="AG146" s="14"/>
      <c r="AH146" s="14"/>
      <c r="AI146" s="14"/>
      <c r="AJ146" s="190"/>
      <c r="AK146" s="190"/>
      <c r="AM146" s="89"/>
      <c r="AN146" s="89"/>
    </row>
    <row r="147" spans="2:40" ht="30" customHeight="1" x14ac:dyDescent="0.5">
      <c r="B147" s="24"/>
      <c r="C147" s="315" t="s">
        <v>991</v>
      </c>
      <c r="D147" s="936" t="s">
        <v>992</v>
      </c>
      <c r="E147" s="937"/>
      <c r="F147" s="937"/>
      <c r="G147" s="937"/>
      <c r="H147" s="937"/>
      <c r="I147" s="937"/>
      <c r="J147" s="937"/>
      <c r="K147" s="937"/>
      <c r="L147" s="937"/>
      <c r="M147" s="937"/>
      <c r="N147" s="937"/>
      <c r="O147" s="937"/>
      <c r="P147" s="937"/>
      <c r="Q147" s="937"/>
      <c r="R147" s="937"/>
      <c r="S147" s="937"/>
      <c r="T147" s="938"/>
      <c r="U147" s="314"/>
      <c r="V147" s="314"/>
      <c r="W147" s="15"/>
      <c r="X147" s="14"/>
      <c r="Y147" s="14"/>
      <c r="Z147" s="14"/>
      <c r="AA147" s="14"/>
      <c r="AB147" s="14"/>
      <c r="AC147" s="14"/>
      <c r="AD147" s="14"/>
      <c r="AE147" s="14"/>
      <c r="AF147" s="14"/>
      <c r="AG147" s="14"/>
      <c r="AH147" s="14"/>
      <c r="AI147" s="14"/>
      <c r="AJ147" s="190"/>
      <c r="AK147" s="190"/>
      <c r="AM147" s="89"/>
      <c r="AN147" s="89"/>
    </row>
    <row r="148" spans="2:40" ht="45" customHeight="1" x14ac:dyDescent="0.5">
      <c r="B148" s="24"/>
      <c r="C148" s="316" t="s">
        <v>993</v>
      </c>
      <c r="D148" s="936" t="s">
        <v>994</v>
      </c>
      <c r="E148" s="937"/>
      <c r="F148" s="937"/>
      <c r="G148" s="937"/>
      <c r="H148" s="937"/>
      <c r="I148" s="937"/>
      <c r="J148" s="937"/>
      <c r="K148" s="937"/>
      <c r="L148" s="937"/>
      <c r="M148" s="937"/>
      <c r="N148" s="937"/>
      <c r="O148" s="937"/>
      <c r="P148" s="937"/>
      <c r="Q148" s="937"/>
      <c r="R148" s="937"/>
      <c r="S148" s="937"/>
      <c r="T148" s="938"/>
      <c r="U148" s="314"/>
      <c r="V148" s="314"/>
      <c r="W148" s="14"/>
      <c r="X148" s="14"/>
      <c r="Y148" s="14"/>
      <c r="Z148" s="14"/>
      <c r="AA148" s="14"/>
      <c r="AB148" s="14"/>
      <c r="AC148" s="14"/>
      <c r="AD148" s="14"/>
      <c r="AE148" s="14"/>
      <c r="AF148" s="14"/>
      <c r="AG148" s="14"/>
      <c r="AH148" s="14"/>
      <c r="AI148" s="14"/>
      <c r="AJ148" s="190"/>
      <c r="AK148" s="190"/>
      <c r="AM148" s="89"/>
      <c r="AN148" s="89"/>
    </row>
    <row r="149" spans="2:40" ht="45" customHeight="1" x14ac:dyDescent="0.5">
      <c r="B149" s="24"/>
      <c r="C149" s="316" t="s">
        <v>995</v>
      </c>
      <c r="D149" s="936" t="s">
        <v>996</v>
      </c>
      <c r="E149" s="937"/>
      <c r="F149" s="937"/>
      <c r="G149" s="937"/>
      <c r="H149" s="937"/>
      <c r="I149" s="937"/>
      <c r="J149" s="937"/>
      <c r="K149" s="937"/>
      <c r="L149" s="937"/>
      <c r="M149" s="937"/>
      <c r="N149" s="937"/>
      <c r="O149" s="937"/>
      <c r="P149" s="937"/>
      <c r="Q149" s="937"/>
      <c r="R149" s="937"/>
      <c r="S149" s="937"/>
      <c r="T149" s="938"/>
      <c r="U149" s="314"/>
      <c r="V149" s="314"/>
      <c r="W149" s="14"/>
      <c r="X149" s="14"/>
      <c r="Y149" s="14"/>
      <c r="Z149" s="14"/>
      <c r="AA149" s="14"/>
      <c r="AB149" s="14"/>
      <c r="AC149" s="14"/>
      <c r="AD149" s="14"/>
      <c r="AE149" s="14"/>
      <c r="AF149" s="14"/>
      <c r="AG149" s="14"/>
      <c r="AH149" s="14"/>
      <c r="AI149" s="14"/>
      <c r="AJ149" s="190"/>
      <c r="AK149" s="190"/>
      <c r="AM149" s="89"/>
      <c r="AN149" s="89"/>
    </row>
    <row r="150" spans="2:40" ht="75" customHeight="1" x14ac:dyDescent="0.5">
      <c r="B150" s="24"/>
      <c r="C150" s="316" t="s">
        <v>997</v>
      </c>
      <c r="D150" s="936" t="s">
        <v>998</v>
      </c>
      <c r="E150" s="937"/>
      <c r="F150" s="937"/>
      <c r="G150" s="937"/>
      <c r="H150" s="937"/>
      <c r="I150" s="937"/>
      <c r="J150" s="937"/>
      <c r="K150" s="937"/>
      <c r="L150" s="937"/>
      <c r="M150" s="937"/>
      <c r="N150" s="937"/>
      <c r="O150" s="937"/>
      <c r="P150" s="937"/>
      <c r="Q150" s="937"/>
      <c r="R150" s="937"/>
      <c r="S150" s="937"/>
      <c r="T150" s="938"/>
      <c r="U150" s="314"/>
      <c r="V150" s="314"/>
      <c r="W150" s="14"/>
      <c r="X150" s="14"/>
      <c r="Y150" s="14"/>
      <c r="Z150" s="14"/>
      <c r="AA150" s="14"/>
      <c r="AB150" s="14"/>
      <c r="AC150" s="14"/>
      <c r="AD150" s="14"/>
      <c r="AE150" s="14"/>
      <c r="AF150" s="14"/>
      <c r="AG150" s="14"/>
      <c r="AH150" s="14"/>
      <c r="AI150" s="14"/>
      <c r="AJ150" s="190"/>
      <c r="AK150" s="190"/>
      <c r="AM150" s="89"/>
      <c r="AN150" s="89"/>
    </row>
    <row r="151" spans="2:40" ht="75" customHeight="1" thickBot="1" x14ac:dyDescent="0.55000000000000004">
      <c r="B151" s="24"/>
      <c r="C151" s="317" t="s">
        <v>999</v>
      </c>
      <c r="D151" s="945" t="s">
        <v>1000</v>
      </c>
      <c r="E151" s="946"/>
      <c r="F151" s="946"/>
      <c r="G151" s="946"/>
      <c r="H151" s="946"/>
      <c r="I151" s="946"/>
      <c r="J151" s="946"/>
      <c r="K151" s="946"/>
      <c r="L151" s="946"/>
      <c r="M151" s="946"/>
      <c r="N151" s="946"/>
      <c r="O151" s="946"/>
      <c r="P151" s="946"/>
      <c r="Q151" s="946"/>
      <c r="R151" s="946"/>
      <c r="S151" s="946"/>
      <c r="T151" s="947"/>
      <c r="U151" s="314"/>
      <c r="V151" s="314"/>
      <c r="W151" s="14"/>
      <c r="X151" s="14"/>
      <c r="Y151" s="14"/>
      <c r="Z151" s="14"/>
      <c r="AA151" s="14"/>
      <c r="AB151" s="14"/>
      <c r="AC151" s="14"/>
      <c r="AD151" s="14"/>
      <c r="AE151" s="14"/>
      <c r="AF151" s="14"/>
      <c r="AG151" s="14"/>
      <c r="AH151" s="14"/>
      <c r="AI151" s="14"/>
      <c r="AJ151" s="190"/>
      <c r="AK151" s="190"/>
      <c r="AM151" s="89"/>
      <c r="AN151" s="89"/>
    </row>
    <row r="152" spans="2:40" ht="14.25" customHeight="1" thickBot="1" x14ac:dyDescent="0.55000000000000004">
      <c r="B152" s="24"/>
      <c r="C152" s="14"/>
      <c r="D152" s="28"/>
      <c r="E152" s="14"/>
      <c r="F152" s="14"/>
      <c r="G152" s="14"/>
      <c r="H152" s="14"/>
      <c r="I152" s="14"/>
      <c r="J152" s="14"/>
      <c r="K152" s="14"/>
      <c r="L152" s="14"/>
      <c r="M152" s="14"/>
      <c r="N152" s="14"/>
      <c r="O152" s="14"/>
      <c r="P152" s="14"/>
      <c r="Q152" s="14"/>
      <c r="R152" s="14"/>
      <c r="S152" s="14"/>
      <c r="T152" s="14"/>
      <c r="U152" s="1"/>
      <c r="V152" s="1"/>
      <c r="W152" s="14"/>
      <c r="X152" s="14"/>
      <c r="Y152" s="14"/>
      <c r="Z152" s="14"/>
      <c r="AA152" s="14"/>
      <c r="AB152" s="14"/>
      <c r="AC152" s="14"/>
      <c r="AD152" s="14"/>
      <c r="AE152" s="14"/>
      <c r="AF152" s="14"/>
      <c r="AG152" s="14"/>
      <c r="AH152" s="14"/>
      <c r="AI152" s="14"/>
      <c r="AJ152" s="190"/>
      <c r="AK152" s="190"/>
      <c r="AM152" s="89"/>
      <c r="AN152" s="89"/>
    </row>
    <row r="153" spans="2:40" ht="45" customHeight="1" x14ac:dyDescent="0.5">
      <c r="B153" s="24"/>
      <c r="C153" s="318" t="s">
        <v>588</v>
      </c>
      <c r="D153" s="948" t="s">
        <v>1052</v>
      </c>
      <c r="E153" s="949"/>
      <c r="F153" s="949"/>
      <c r="G153" s="949"/>
      <c r="H153" s="949"/>
      <c r="I153" s="949"/>
      <c r="J153" s="949"/>
      <c r="K153" s="949"/>
      <c r="L153" s="949"/>
      <c r="M153" s="949"/>
      <c r="N153" s="949"/>
      <c r="O153" s="949"/>
      <c r="P153" s="949"/>
      <c r="Q153" s="949"/>
      <c r="R153" s="949"/>
      <c r="S153" s="949"/>
      <c r="T153" s="950"/>
      <c r="U153" s="314"/>
      <c r="V153" s="314"/>
      <c r="W153" s="14"/>
      <c r="X153" s="14"/>
      <c r="Y153" s="14"/>
      <c r="Z153" s="14"/>
      <c r="AA153" s="14"/>
      <c r="AB153" s="14"/>
      <c r="AC153" s="14"/>
      <c r="AD153" s="14"/>
      <c r="AE153" s="14"/>
      <c r="AF153" s="14"/>
      <c r="AG153" s="14"/>
      <c r="AH153" s="14"/>
      <c r="AI153" s="14"/>
      <c r="AJ153" s="190"/>
      <c r="AK153" s="190"/>
      <c r="AM153" s="89"/>
      <c r="AN153" s="89"/>
    </row>
    <row r="154" spans="2:40" ht="45" customHeight="1" x14ac:dyDescent="0.5">
      <c r="B154" s="24"/>
      <c r="C154" s="319" t="s">
        <v>616</v>
      </c>
      <c r="D154" s="936" t="s">
        <v>1053</v>
      </c>
      <c r="E154" s="937"/>
      <c r="F154" s="937"/>
      <c r="G154" s="937"/>
      <c r="H154" s="937"/>
      <c r="I154" s="937"/>
      <c r="J154" s="937"/>
      <c r="K154" s="937"/>
      <c r="L154" s="937"/>
      <c r="M154" s="937"/>
      <c r="N154" s="937"/>
      <c r="O154" s="937"/>
      <c r="P154" s="937"/>
      <c r="Q154" s="937"/>
      <c r="R154" s="937"/>
      <c r="S154" s="937"/>
      <c r="T154" s="938"/>
      <c r="U154" s="314"/>
      <c r="V154" s="314"/>
      <c r="W154" s="14"/>
      <c r="X154" s="14"/>
      <c r="Y154" s="14"/>
      <c r="Z154" s="14"/>
      <c r="AA154" s="14"/>
      <c r="AB154" s="14"/>
      <c r="AC154" s="14"/>
      <c r="AD154" s="14"/>
      <c r="AE154" s="14"/>
      <c r="AF154" s="14"/>
      <c r="AG154" s="14"/>
      <c r="AH154" s="14"/>
      <c r="AI154" s="14"/>
      <c r="AJ154" s="190"/>
      <c r="AK154" s="190"/>
      <c r="AM154" s="89"/>
      <c r="AN154" s="89"/>
    </row>
    <row r="155" spans="2:40" ht="45" customHeight="1" x14ac:dyDescent="0.5">
      <c r="B155" s="24"/>
      <c r="C155" s="319" t="s">
        <v>642</v>
      </c>
      <c r="D155" s="936" t="s">
        <v>1054</v>
      </c>
      <c r="E155" s="937"/>
      <c r="F155" s="937"/>
      <c r="G155" s="937"/>
      <c r="H155" s="937"/>
      <c r="I155" s="937"/>
      <c r="J155" s="937"/>
      <c r="K155" s="937"/>
      <c r="L155" s="937"/>
      <c r="M155" s="937"/>
      <c r="N155" s="937"/>
      <c r="O155" s="937"/>
      <c r="P155" s="937"/>
      <c r="Q155" s="937"/>
      <c r="R155" s="937"/>
      <c r="S155" s="937"/>
      <c r="T155" s="938"/>
      <c r="U155" s="314"/>
      <c r="V155" s="314"/>
      <c r="W155" s="14"/>
      <c r="X155" s="14"/>
      <c r="Y155" s="14"/>
      <c r="Z155" s="14"/>
      <c r="AA155" s="14"/>
      <c r="AB155" s="14"/>
      <c r="AC155" s="14"/>
      <c r="AD155" s="14"/>
      <c r="AE155" s="14"/>
      <c r="AF155" s="14"/>
      <c r="AG155" s="14"/>
      <c r="AH155" s="14"/>
      <c r="AI155" s="14"/>
      <c r="AJ155" s="190"/>
      <c r="AK155" s="190"/>
      <c r="AM155" s="89"/>
      <c r="AN155" s="89"/>
    </row>
    <row r="156" spans="2:40" ht="45" customHeight="1" x14ac:dyDescent="0.5">
      <c r="B156" s="24"/>
      <c r="C156" s="319" t="s">
        <v>668</v>
      </c>
      <c r="D156" s="936" t="s">
        <v>1055</v>
      </c>
      <c r="E156" s="937"/>
      <c r="F156" s="937"/>
      <c r="G156" s="937"/>
      <c r="H156" s="937"/>
      <c r="I156" s="937"/>
      <c r="J156" s="937"/>
      <c r="K156" s="937"/>
      <c r="L156" s="937"/>
      <c r="M156" s="937"/>
      <c r="N156" s="937"/>
      <c r="O156" s="937"/>
      <c r="P156" s="937"/>
      <c r="Q156" s="937"/>
      <c r="R156" s="937"/>
      <c r="S156" s="937"/>
      <c r="T156" s="938"/>
      <c r="U156" s="314"/>
      <c r="V156" s="314"/>
      <c r="W156" s="14"/>
      <c r="X156" s="14"/>
      <c r="Y156" s="14"/>
      <c r="Z156" s="14"/>
      <c r="AA156" s="14"/>
      <c r="AB156" s="14"/>
      <c r="AC156" s="14"/>
      <c r="AD156" s="14"/>
      <c r="AE156" s="14"/>
      <c r="AF156" s="14"/>
      <c r="AG156" s="14"/>
      <c r="AH156" s="14"/>
      <c r="AI156" s="14"/>
      <c r="AJ156" s="190"/>
      <c r="AK156" s="190"/>
      <c r="AM156" s="89"/>
      <c r="AN156" s="89"/>
    </row>
    <row r="157" spans="2:40" ht="45" customHeight="1" x14ac:dyDescent="0.5">
      <c r="B157" s="24"/>
      <c r="C157" s="319" t="s">
        <v>695</v>
      </c>
      <c r="D157" s="936" t="s">
        <v>1056</v>
      </c>
      <c r="E157" s="937"/>
      <c r="F157" s="937"/>
      <c r="G157" s="937"/>
      <c r="H157" s="937"/>
      <c r="I157" s="937"/>
      <c r="J157" s="937"/>
      <c r="K157" s="937"/>
      <c r="L157" s="937"/>
      <c r="M157" s="937"/>
      <c r="N157" s="937"/>
      <c r="O157" s="937"/>
      <c r="P157" s="937"/>
      <c r="Q157" s="937"/>
      <c r="R157" s="937"/>
      <c r="S157" s="937"/>
      <c r="T157" s="938"/>
      <c r="U157" s="314"/>
      <c r="V157" s="314"/>
      <c r="W157" s="14"/>
      <c r="X157" s="14"/>
      <c r="Y157" s="14"/>
      <c r="Z157" s="14"/>
      <c r="AA157" s="14"/>
      <c r="AB157" s="14"/>
      <c r="AC157" s="14"/>
      <c r="AD157" s="14"/>
      <c r="AE157" s="14"/>
      <c r="AF157" s="14"/>
      <c r="AG157" s="14"/>
      <c r="AH157" s="14"/>
      <c r="AI157" s="14"/>
      <c r="AJ157" s="190"/>
      <c r="AM157" s="89"/>
      <c r="AN157" s="89"/>
    </row>
    <row r="158" spans="2:40" ht="45" customHeight="1" thickBot="1" x14ac:dyDescent="0.55000000000000004">
      <c r="B158" s="24"/>
      <c r="C158" s="320" t="s">
        <v>721</v>
      </c>
      <c r="D158" s="945" t="s">
        <v>1057</v>
      </c>
      <c r="E158" s="946"/>
      <c r="F158" s="946"/>
      <c r="G158" s="946"/>
      <c r="H158" s="946"/>
      <c r="I158" s="946"/>
      <c r="J158" s="946"/>
      <c r="K158" s="946"/>
      <c r="L158" s="946"/>
      <c r="M158" s="946"/>
      <c r="N158" s="946"/>
      <c r="O158" s="946"/>
      <c r="P158" s="946"/>
      <c r="Q158" s="946"/>
      <c r="R158" s="946"/>
      <c r="S158" s="946"/>
      <c r="T158" s="947"/>
      <c r="U158" s="314"/>
      <c r="V158" s="314"/>
      <c r="W158" s="14"/>
      <c r="X158" s="14"/>
      <c r="Y158" s="14"/>
      <c r="Z158" s="14"/>
      <c r="AA158" s="14"/>
      <c r="AB158" s="14"/>
      <c r="AC158" s="14"/>
      <c r="AD158" s="14"/>
      <c r="AE158" s="14"/>
      <c r="AF158" s="14"/>
      <c r="AG158" s="14"/>
      <c r="AH158" s="14"/>
      <c r="AI158" s="14"/>
      <c r="AJ158" s="190"/>
      <c r="AM158" s="89"/>
      <c r="AN158" s="89"/>
    </row>
    <row r="159" spans="2:40" ht="14.25" customHeight="1" thickBot="1" x14ac:dyDescent="0.55000000000000004">
      <c r="B159" s="24"/>
      <c r="C159" s="25"/>
      <c r="D159" s="25"/>
      <c r="E159" s="26"/>
      <c r="F159" s="26"/>
      <c r="G159" s="27"/>
      <c r="H159" s="311"/>
      <c r="I159" s="312"/>
      <c r="J159" s="312"/>
      <c r="K159" s="312"/>
      <c r="L159" s="312"/>
      <c r="M159" s="312"/>
      <c r="N159" s="14"/>
      <c r="O159" s="14"/>
      <c r="P159" s="14"/>
      <c r="Q159" s="14"/>
      <c r="R159" s="14"/>
      <c r="S159" s="14"/>
      <c r="T159" s="14"/>
      <c r="U159" s="1"/>
      <c r="V159" s="1"/>
      <c r="W159" s="14"/>
      <c r="X159" s="14"/>
      <c r="Y159" s="14"/>
      <c r="Z159" s="14"/>
      <c r="AA159" s="14"/>
      <c r="AB159" s="14"/>
      <c r="AC159" s="14"/>
      <c r="AD159" s="14"/>
      <c r="AE159" s="14"/>
      <c r="AF159" s="14"/>
      <c r="AG159" s="14"/>
      <c r="AH159" s="14"/>
      <c r="AI159" s="14"/>
      <c r="AJ159" s="190"/>
      <c r="AM159" s="89"/>
      <c r="AN159" s="89"/>
    </row>
    <row r="160" spans="2:40" ht="15" customHeight="1" x14ac:dyDescent="0.5">
      <c r="B160" s="321" t="s">
        <v>90</v>
      </c>
      <c r="C160" s="832" t="s">
        <v>91</v>
      </c>
      <c r="D160" s="821"/>
      <c r="E160" s="821"/>
      <c r="F160" s="821"/>
      <c r="G160" s="821"/>
      <c r="H160" s="821"/>
      <c r="I160" s="821"/>
      <c r="J160" s="821"/>
      <c r="K160" s="821"/>
      <c r="L160" s="821"/>
      <c r="M160" s="821"/>
      <c r="N160" s="821"/>
      <c r="O160" s="821"/>
      <c r="P160" s="821"/>
      <c r="Q160" s="821"/>
      <c r="R160" s="821"/>
      <c r="S160" s="821"/>
      <c r="T160" s="822"/>
      <c r="U160" s="322"/>
      <c r="V160" s="322"/>
      <c r="W160" s="14"/>
      <c r="X160" s="14"/>
      <c r="Y160" s="14"/>
      <c r="Z160" s="14"/>
      <c r="AA160" s="14"/>
      <c r="AB160" s="14"/>
      <c r="AC160" s="14"/>
      <c r="AD160" s="14"/>
      <c r="AE160" s="14"/>
      <c r="AF160" s="14"/>
      <c r="AG160" s="14"/>
      <c r="AH160" s="14"/>
      <c r="AI160" s="14"/>
      <c r="AJ160" s="190"/>
      <c r="AM160" s="89"/>
      <c r="AN160" s="89"/>
    </row>
    <row r="161" spans="2:40" ht="15" customHeight="1" x14ac:dyDescent="0.5">
      <c r="B161" s="323" t="s">
        <v>1071</v>
      </c>
      <c r="C161" s="324"/>
      <c r="D161" s="324"/>
      <c r="E161" s="324"/>
      <c r="F161" s="324"/>
      <c r="G161" s="324"/>
      <c r="H161" s="324"/>
      <c r="I161" s="324"/>
      <c r="J161" s="324"/>
      <c r="K161" s="324"/>
      <c r="L161" s="324"/>
      <c r="M161" s="324"/>
      <c r="N161" s="324"/>
      <c r="O161" s="324"/>
      <c r="P161" s="324"/>
      <c r="Q161" s="324"/>
      <c r="R161" s="324"/>
      <c r="S161" s="324"/>
      <c r="T161" s="325"/>
      <c r="U161" s="322"/>
      <c r="V161" s="322"/>
      <c r="W161" s="14"/>
      <c r="X161" s="14"/>
      <c r="Y161" s="14"/>
      <c r="Z161" s="14"/>
      <c r="AA161" s="14"/>
      <c r="AB161" s="14"/>
      <c r="AC161" s="14"/>
      <c r="AD161" s="14"/>
      <c r="AE161" s="14"/>
      <c r="AF161" s="14"/>
      <c r="AG161" s="14"/>
      <c r="AH161" s="14"/>
      <c r="AI161" s="14"/>
      <c r="AJ161" s="190"/>
      <c r="AM161" s="89"/>
      <c r="AN161" s="89"/>
    </row>
    <row r="162" spans="2:40" ht="15" customHeight="1" x14ac:dyDescent="0.5">
      <c r="B162" s="326">
        <v>1</v>
      </c>
      <c r="C162" s="815" t="s">
        <v>1001</v>
      </c>
      <c r="D162" s="816"/>
      <c r="E162" s="816"/>
      <c r="F162" s="816"/>
      <c r="G162" s="816"/>
      <c r="H162" s="816"/>
      <c r="I162" s="816"/>
      <c r="J162" s="816"/>
      <c r="K162" s="816"/>
      <c r="L162" s="816"/>
      <c r="M162" s="816"/>
      <c r="N162" s="816"/>
      <c r="O162" s="816"/>
      <c r="P162" s="816"/>
      <c r="Q162" s="816"/>
      <c r="R162" s="816"/>
      <c r="S162" s="816"/>
      <c r="T162" s="817"/>
      <c r="U162" s="327"/>
      <c r="V162" s="327"/>
      <c r="W162" s="14"/>
      <c r="X162" s="14"/>
      <c r="Y162" s="14"/>
      <c r="Z162" s="14"/>
      <c r="AA162" s="14"/>
      <c r="AB162" s="14"/>
      <c r="AC162" s="14"/>
      <c r="AD162" s="14"/>
      <c r="AE162" s="14"/>
      <c r="AF162" s="14"/>
      <c r="AG162" s="14"/>
      <c r="AH162" s="14"/>
      <c r="AI162" s="14"/>
      <c r="AJ162" s="190"/>
      <c r="AM162" s="89"/>
      <c r="AN162" s="89"/>
    </row>
    <row r="163" spans="2:40" ht="15" customHeight="1" x14ac:dyDescent="0.5">
      <c r="B163" s="326">
        <v>2</v>
      </c>
      <c r="C163" s="815" t="s">
        <v>1002</v>
      </c>
      <c r="D163" s="816"/>
      <c r="E163" s="816"/>
      <c r="F163" s="816"/>
      <c r="G163" s="816"/>
      <c r="H163" s="816"/>
      <c r="I163" s="816"/>
      <c r="J163" s="816"/>
      <c r="K163" s="816"/>
      <c r="L163" s="816"/>
      <c r="M163" s="816"/>
      <c r="N163" s="816"/>
      <c r="O163" s="816"/>
      <c r="P163" s="816"/>
      <c r="Q163" s="816"/>
      <c r="R163" s="816"/>
      <c r="S163" s="816"/>
      <c r="T163" s="817"/>
      <c r="U163" s="327"/>
      <c r="V163" s="327"/>
      <c r="W163" s="14"/>
      <c r="X163" s="14"/>
      <c r="Y163" s="14"/>
      <c r="Z163" s="14"/>
      <c r="AA163" s="14"/>
      <c r="AB163" s="14"/>
      <c r="AC163" s="14"/>
      <c r="AD163" s="14"/>
      <c r="AE163" s="14"/>
      <c r="AF163" s="14"/>
      <c r="AG163" s="14"/>
      <c r="AH163" s="14"/>
      <c r="AI163" s="14"/>
      <c r="AJ163" s="190"/>
      <c r="AM163" s="89"/>
      <c r="AN163" s="89"/>
    </row>
    <row r="164" spans="2:40" ht="15" customHeight="1" x14ac:dyDescent="0.5">
      <c r="B164" s="326">
        <v>3</v>
      </c>
      <c r="C164" s="815" t="s">
        <v>1003</v>
      </c>
      <c r="D164" s="816"/>
      <c r="E164" s="816"/>
      <c r="F164" s="816"/>
      <c r="G164" s="816"/>
      <c r="H164" s="816"/>
      <c r="I164" s="816"/>
      <c r="J164" s="816"/>
      <c r="K164" s="816"/>
      <c r="L164" s="816"/>
      <c r="M164" s="816"/>
      <c r="N164" s="816"/>
      <c r="O164" s="816"/>
      <c r="P164" s="816"/>
      <c r="Q164" s="816"/>
      <c r="R164" s="816"/>
      <c r="S164" s="816"/>
      <c r="T164" s="817"/>
      <c r="U164" s="327"/>
      <c r="V164" s="327"/>
      <c r="W164" s="14"/>
      <c r="X164" s="14"/>
      <c r="Y164" s="14"/>
      <c r="Z164" s="14"/>
      <c r="AA164" s="14"/>
      <c r="AB164" s="14"/>
      <c r="AC164" s="14"/>
      <c r="AD164" s="14"/>
      <c r="AE164" s="14"/>
      <c r="AF164" s="14"/>
      <c r="AG164" s="14"/>
      <c r="AH164" s="14"/>
      <c r="AI164" s="14"/>
      <c r="AJ164" s="190"/>
      <c r="AM164" s="89"/>
      <c r="AN164" s="89"/>
    </row>
    <row r="165" spans="2:40" ht="15" customHeight="1" x14ac:dyDescent="0.5">
      <c r="B165" s="326">
        <v>4</v>
      </c>
      <c r="C165" s="815" t="s">
        <v>1004</v>
      </c>
      <c r="D165" s="816"/>
      <c r="E165" s="816"/>
      <c r="F165" s="816"/>
      <c r="G165" s="816"/>
      <c r="H165" s="816"/>
      <c r="I165" s="816"/>
      <c r="J165" s="816"/>
      <c r="K165" s="816"/>
      <c r="L165" s="816"/>
      <c r="M165" s="816"/>
      <c r="N165" s="816"/>
      <c r="O165" s="816"/>
      <c r="P165" s="816"/>
      <c r="Q165" s="816"/>
      <c r="R165" s="816"/>
      <c r="S165" s="816"/>
      <c r="T165" s="817"/>
      <c r="U165" s="327"/>
      <c r="V165" s="327"/>
      <c r="W165" s="14"/>
      <c r="X165" s="14"/>
      <c r="Y165" s="14"/>
      <c r="Z165" s="14"/>
      <c r="AA165" s="14"/>
      <c r="AB165" s="14"/>
      <c r="AC165" s="14"/>
      <c r="AD165" s="14"/>
      <c r="AE165" s="14"/>
      <c r="AF165" s="14"/>
      <c r="AG165" s="14"/>
      <c r="AH165" s="14"/>
      <c r="AI165" s="14"/>
      <c r="AJ165" s="190"/>
      <c r="AM165" s="89"/>
      <c r="AN165" s="89"/>
    </row>
    <row r="166" spans="2:40" ht="15" customHeight="1" x14ac:dyDescent="0.5">
      <c r="B166" s="326">
        <v>5</v>
      </c>
      <c r="C166" s="815" t="s">
        <v>1005</v>
      </c>
      <c r="D166" s="816"/>
      <c r="E166" s="816"/>
      <c r="F166" s="816"/>
      <c r="G166" s="816"/>
      <c r="H166" s="816"/>
      <c r="I166" s="816"/>
      <c r="J166" s="816"/>
      <c r="K166" s="816"/>
      <c r="L166" s="816"/>
      <c r="M166" s="816"/>
      <c r="N166" s="816"/>
      <c r="O166" s="816"/>
      <c r="P166" s="816"/>
      <c r="Q166" s="816"/>
      <c r="R166" s="816"/>
      <c r="S166" s="816"/>
      <c r="T166" s="817"/>
      <c r="U166" s="327"/>
      <c r="V166" s="327"/>
      <c r="W166" s="14"/>
      <c r="X166" s="14"/>
      <c r="Y166" s="14"/>
      <c r="Z166" s="14"/>
      <c r="AA166" s="14"/>
      <c r="AB166" s="14"/>
      <c r="AC166" s="14"/>
      <c r="AD166" s="14"/>
      <c r="AE166" s="14"/>
      <c r="AF166" s="14"/>
      <c r="AG166" s="14"/>
      <c r="AH166" s="14"/>
      <c r="AI166" s="14"/>
      <c r="AJ166" s="190"/>
      <c r="AM166" s="89"/>
      <c r="AN166" s="89"/>
    </row>
    <row r="167" spans="2:40" ht="15" customHeight="1" x14ac:dyDescent="0.5">
      <c r="B167" s="326">
        <v>6</v>
      </c>
      <c r="C167" s="815" t="s">
        <v>1074</v>
      </c>
      <c r="D167" s="816"/>
      <c r="E167" s="816"/>
      <c r="F167" s="816"/>
      <c r="G167" s="816"/>
      <c r="H167" s="816"/>
      <c r="I167" s="816"/>
      <c r="J167" s="816"/>
      <c r="K167" s="816"/>
      <c r="L167" s="816"/>
      <c r="M167" s="816"/>
      <c r="N167" s="816"/>
      <c r="O167" s="816"/>
      <c r="P167" s="816"/>
      <c r="Q167" s="816"/>
      <c r="R167" s="816"/>
      <c r="S167" s="816"/>
      <c r="T167" s="817"/>
      <c r="U167" s="327"/>
      <c r="V167" s="327"/>
      <c r="W167" s="14"/>
      <c r="X167" s="14"/>
      <c r="Y167" s="14"/>
      <c r="Z167" s="14"/>
      <c r="AA167" s="14"/>
      <c r="AB167" s="14"/>
      <c r="AC167" s="14"/>
      <c r="AD167" s="14"/>
      <c r="AE167" s="14"/>
      <c r="AF167" s="14"/>
      <c r="AG167" s="14"/>
      <c r="AH167" s="14"/>
      <c r="AI167" s="14"/>
      <c r="AJ167" s="190"/>
      <c r="AM167" s="89"/>
      <c r="AN167" s="89"/>
    </row>
    <row r="168" spans="2:40" ht="15" customHeight="1" x14ac:dyDescent="0.5">
      <c r="B168" s="326">
        <v>7</v>
      </c>
      <c r="C168" s="815" t="s">
        <v>1006</v>
      </c>
      <c r="D168" s="816"/>
      <c r="E168" s="816"/>
      <c r="F168" s="816"/>
      <c r="G168" s="816"/>
      <c r="H168" s="816"/>
      <c r="I168" s="816"/>
      <c r="J168" s="816"/>
      <c r="K168" s="816"/>
      <c r="L168" s="816"/>
      <c r="M168" s="816"/>
      <c r="N168" s="816"/>
      <c r="O168" s="816"/>
      <c r="P168" s="816"/>
      <c r="Q168" s="816"/>
      <c r="R168" s="816"/>
      <c r="S168" s="816"/>
      <c r="T168" s="817"/>
      <c r="U168" s="327"/>
      <c r="V168" s="327"/>
      <c r="W168" s="14"/>
      <c r="X168" s="14"/>
      <c r="Y168" s="14"/>
      <c r="Z168" s="14"/>
      <c r="AA168" s="14"/>
      <c r="AB168" s="14"/>
      <c r="AC168" s="14"/>
      <c r="AD168" s="14"/>
      <c r="AE168" s="14"/>
      <c r="AF168" s="14"/>
      <c r="AG168" s="14"/>
      <c r="AH168" s="14"/>
      <c r="AI168" s="14"/>
      <c r="AJ168" s="190"/>
      <c r="AM168" s="89"/>
      <c r="AN168" s="89"/>
    </row>
    <row r="169" spans="2:40" ht="15" customHeight="1" x14ac:dyDescent="0.5">
      <c r="B169" s="326">
        <v>8</v>
      </c>
      <c r="C169" s="815" t="s">
        <v>1007</v>
      </c>
      <c r="D169" s="816"/>
      <c r="E169" s="816"/>
      <c r="F169" s="816"/>
      <c r="G169" s="816"/>
      <c r="H169" s="816"/>
      <c r="I169" s="816"/>
      <c r="J169" s="816"/>
      <c r="K169" s="816"/>
      <c r="L169" s="816"/>
      <c r="M169" s="816"/>
      <c r="N169" s="816"/>
      <c r="O169" s="816"/>
      <c r="P169" s="816"/>
      <c r="Q169" s="816"/>
      <c r="R169" s="816"/>
      <c r="S169" s="816"/>
      <c r="T169" s="817"/>
      <c r="U169" s="327"/>
      <c r="V169" s="327"/>
      <c r="W169" s="14"/>
      <c r="X169" s="14"/>
      <c r="Y169" s="14"/>
      <c r="Z169" s="14"/>
      <c r="AA169" s="14"/>
      <c r="AB169" s="14"/>
      <c r="AC169" s="14"/>
      <c r="AD169" s="14"/>
      <c r="AE169" s="14"/>
      <c r="AF169" s="14"/>
      <c r="AG169" s="14"/>
      <c r="AH169" s="14"/>
      <c r="AI169" s="14"/>
      <c r="AJ169" s="190"/>
      <c r="AM169" s="89"/>
      <c r="AN169" s="89"/>
    </row>
    <row r="170" spans="2:40" ht="15" customHeight="1" x14ac:dyDescent="0.5">
      <c r="B170" s="328" t="s">
        <v>1072</v>
      </c>
      <c r="C170" s="329"/>
      <c r="D170" s="329"/>
      <c r="E170" s="329"/>
      <c r="F170" s="329"/>
      <c r="G170" s="329"/>
      <c r="H170" s="329"/>
      <c r="I170" s="329"/>
      <c r="J170" s="329"/>
      <c r="K170" s="329"/>
      <c r="L170" s="329"/>
      <c r="M170" s="329"/>
      <c r="N170" s="329"/>
      <c r="O170" s="329"/>
      <c r="P170" s="329"/>
      <c r="Q170" s="329"/>
      <c r="R170" s="329"/>
      <c r="S170" s="329"/>
      <c r="T170" s="330"/>
      <c r="U170" s="327"/>
      <c r="V170" s="327"/>
      <c r="W170" s="14"/>
      <c r="X170" s="14"/>
      <c r="Y170" s="14"/>
      <c r="Z170" s="14"/>
      <c r="AA170" s="14"/>
      <c r="AB170" s="14"/>
      <c r="AC170" s="14"/>
      <c r="AD170" s="14"/>
      <c r="AE170" s="14"/>
      <c r="AF170" s="14"/>
      <c r="AG170" s="14"/>
      <c r="AH170" s="14"/>
      <c r="AI170" s="14"/>
      <c r="AJ170" s="190"/>
      <c r="AM170" s="89"/>
      <c r="AN170" s="89"/>
    </row>
    <row r="171" spans="2:40" ht="15" customHeight="1" x14ac:dyDescent="0.5">
      <c r="B171" s="326">
        <v>9</v>
      </c>
      <c r="C171" s="815" t="s">
        <v>1008</v>
      </c>
      <c r="D171" s="816"/>
      <c r="E171" s="816"/>
      <c r="F171" s="816"/>
      <c r="G171" s="816"/>
      <c r="H171" s="816"/>
      <c r="I171" s="816"/>
      <c r="J171" s="816"/>
      <c r="K171" s="816"/>
      <c r="L171" s="816"/>
      <c r="M171" s="816"/>
      <c r="N171" s="816"/>
      <c r="O171" s="816"/>
      <c r="P171" s="816"/>
      <c r="Q171" s="816"/>
      <c r="R171" s="816"/>
      <c r="S171" s="816"/>
      <c r="T171" s="817"/>
      <c r="U171" s="327"/>
      <c r="V171" s="327"/>
      <c r="W171" s="14"/>
      <c r="X171" s="14"/>
      <c r="Y171" s="14"/>
      <c r="Z171" s="14"/>
      <c r="AA171" s="14"/>
      <c r="AB171" s="14"/>
      <c r="AC171" s="14"/>
      <c r="AD171" s="14"/>
      <c r="AE171" s="14"/>
      <c r="AF171" s="14"/>
      <c r="AG171" s="14"/>
      <c r="AH171" s="14"/>
      <c r="AI171" s="14"/>
      <c r="AJ171" s="190"/>
      <c r="AM171" s="89"/>
      <c r="AN171" s="89"/>
    </row>
    <row r="172" spans="2:40" ht="15" customHeight="1" x14ac:dyDescent="0.5">
      <c r="B172" s="326">
        <v>10</v>
      </c>
      <c r="C172" s="815" t="s">
        <v>1009</v>
      </c>
      <c r="D172" s="816"/>
      <c r="E172" s="816"/>
      <c r="F172" s="816"/>
      <c r="G172" s="816"/>
      <c r="H172" s="816"/>
      <c r="I172" s="816"/>
      <c r="J172" s="816"/>
      <c r="K172" s="816"/>
      <c r="L172" s="816"/>
      <c r="M172" s="816"/>
      <c r="N172" s="816"/>
      <c r="O172" s="816"/>
      <c r="P172" s="816"/>
      <c r="Q172" s="816"/>
      <c r="R172" s="816"/>
      <c r="S172" s="816"/>
      <c r="T172" s="817"/>
      <c r="U172" s="327"/>
      <c r="V172" s="327"/>
      <c r="W172" s="14"/>
      <c r="X172" s="14"/>
      <c r="Y172" s="14"/>
      <c r="Z172" s="14"/>
      <c r="AA172" s="14"/>
      <c r="AB172" s="14"/>
      <c r="AC172" s="14"/>
      <c r="AD172" s="14"/>
      <c r="AE172" s="14"/>
      <c r="AF172" s="14"/>
      <c r="AG172" s="14"/>
      <c r="AH172" s="14"/>
      <c r="AI172" s="14"/>
      <c r="AJ172" s="190"/>
      <c r="AM172" s="89"/>
      <c r="AN172" s="89"/>
    </row>
    <row r="173" spans="2:40" ht="15" customHeight="1" x14ac:dyDescent="0.5">
      <c r="B173" s="326">
        <v>11</v>
      </c>
      <c r="C173" s="815" t="s">
        <v>1010</v>
      </c>
      <c r="D173" s="816"/>
      <c r="E173" s="816"/>
      <c r="F173" s="816"/>
      <c r="G173" s="816"/>
      <c r="H173" s="816"/>
      <c r="I173" s="816"/>
      <c r="J173" s="816"/>
      <c r="K173" s="816"/>
      <c r="L173" s="816"/>
      <c r="M173" s="816"/>
      <c r="N173" s="816"/>
      <c r="O173" s="816"/>
      <c r="P173" s="816"/>
      <c r="Q173" s="816"/>
      <c r="R173" s="816"/>
      <c r="S173" s="816"/>
      <c r="T173" s="817"/>
      <c r="U173" s="327"/>
      <c r="V173" s="327"/>
      <c r="W173" s="14"/>
      <c r="X173" s="14"/>
      <c r="Y173" s="14"/>
      <c r="Z173" s="14"/>
      <c r="AA173" s="14"/>
      <c r="AB173" s="14"/>
      <c r="AC173" s="14"/>
      <c r="AD173" s="14"/>
      <c r="AE173" s="14"/>
      <c r="AF173" s="14"/>
      <c r="AG173" s="14"/>
      <c r="AH173" s="14"/>
      <c r="AI173" s="14"/>
      <c r="AJ173" s="190"/>
      <c r="AM173" s="89"/>
      <c r="AN173" s="89"/>
    </row>
    <row r="174" spans="2:40" ht="15" customHeight="1" x14ac:dyDescent="0.5">
      <c r="B174" s="326">
        <v>12</v>
      </c>
      <c r="C174" s="815" t="s">
        <v>1011</v>
      </c>
      <c r="D174" s="816"/>
      <c r="E174" s="816"/>
      <c r="F174" s="816"/>
      <c r="G174" s="816"/>
      <c r="H174" s="816"/>
      <c r="I174" s="816"/>
      <c r="J174" s="816"/>
      <c r="K174" s="816"/>
      <c r="L174" s="816"/>
      <c r="M174" s="816"/>
      <c r="N174" s="816"/>
      <c r="O174" s="816"/>
      <c r="P174" s="816"/>
      <c r="Q174" s="816"/>
      <c r="R174" s="816"/>
      <c r="S174" s="816"/>
      <c r="T174" s="817"/>
      <c r="U174" s="327"/>
      <c r="V174" s="327"/>
      <c r="W174" s="14"/>
      <c r="X174" s="14"/>
      <c r="Y174" s="14"/>
      <c r="Z174" s="14"/>
      <c r="AA174" s="14"/>
      <c r="AB174" s="14"/>
      <c r="AC174" s="14"/>
      <c r="AD174" s="14"/>
      <c r="AE174" s="14"/>
      <c r="AF174" s="14"/>
      <c r="AG174" s="14"/>
      <c r="AH174" s="14"/>
      <c r="AI174" s="14"/>
      <c r="AJ174" s="190"/>
      <c r="AM174" s="89"/>
      <c r="AN174" s="89"/>
    </row>
    <row r="175" spans="2:40" ht="15" customHeight="1" x14ac:dyDescent="0.5">
      <c r="B175" s="326">
        <v>13</v>
      </c>
      <c r="C175" s="815" t="s">
        <v>1012</v>
      </c>
      <c r="D175" s="816"/>
      <c r="E175" s="816"/>
      <c r="F175" s="816"/>
      <c r="G175" s="816"/>
      <c r="H175" s="816"/>
      <c r="I175" s="816"/>
      <c r="J175" s="816"/>
      <c r="K175" s="816"/>
      <c r="L175" s="816"/>
      <c r="M175" s="816"/>
      <c r="N175" s="816"/>
      <c r="O175" s="816"/>
      <c r="P175" s="816"/>
      <c r="Q175" s="816"/>
      <c r="R175" s="816"/>
      <c r="S175" s="816"/>
      <c r="T175" s="817"/>
      <c r="U175" s="327"/>
      <c r="V175" s="327"/>
      <c r="W175" s="14"/>
      <c r="X175" s="14"/>
      <c r="Y175" s="14"/>
      <c r="Z175" s="14"/>
      <c r="AA175" s="14"/>
      <c r="AB175" s="14"/>
      <c r="AC175" s="14"/>
      <c r="AD175" s="14"/>
      <c r="AE175" s="14"/>
      <c r="AF175" s="14"/>
      <c r="AG175" s="14"/>
      <c r="AH175" s="14"/>
      <c r="AI175" s="14"/>
      <c r="AJ175" s="190"/>
      <c r="AM175" s="89"/>
      <c r="AN175" s="89"/>
    </row>
    <row r="176" spans="2:40" ht="15" customHeight="1" x14ac:dyDescent="0.5">
      <c r="B176" s="326">
        <v>14</v>
      </c>
      <c r="C176" s="815" t="s">
        <v>1013</v>
      </c>
      <c r="D176" s="816"/>
      <c r="E176" s="816"/>
      <c r="F176" s="816"/>
      <c r="G176" s="816"/>
      <c r="H176" s="816"/>
      <c r="I176" s="816"/>
      <c r="J176" s="816"/>
      <c r="K176" s="816"/>
      <c r="L176" s="816"/>
      <c r="M176" s="816"/>
      <c r="N176" s="816"/>
      <c r="O176" s="816"/>
      <c r="P176" s="816"/>
      <c r="Q176" s="816"/>
      <c r="R176" s="816"/>
      <c r="S176" s="816"/>
      <c r="T176" s="817"/>
      <c r="U176" s="327"/>
      <c r="V176" s="327"/>
      <c r="W176" s="14"/>
      <c r="X176" s="14"/>
      <c r="Y176" s="14"/>
      <c r="Z176" s="14"/>
      <c r="AA176" s="14"/>
      <c r="AB176" s="14"/>
      <c r="AC176" s="14"/>
      <c r="AD176" s="14"/>
      <c r="AE176" s="14"/>
      <c r="AF176" s="14"/>
      <c r="AG176" s="14"/>
      <c r="AH176" s="14"/>
      <c r="AI176" s="14"/>
      <c r="AJ176" s="190"/>
      <c r="AM176" s="89"/>
      <c r="AN176" s="89"/>
    </row>
    <row r="177" spans="2:99" ht="15" customHeight="1" x14ac:dyDescent="0.5">
      <c r="B177" s="326">
        <v>15</v>
      </c>
      <c r="C177" s="815" t="s">
        <v>1014</v>
      </c>
      <c r="D177" s="816"/>
      <c r="E177" s="816"/>
      <c r="F177" s="816"/>
      <c r="G177" s="816"/>
      <c r="H177" s="816"/>
      <c r="I177" s="816"/>
      <c r="J177" s="816"/>
      <c r="K177" s="816"/>
      <c r="L177" s="816"/>
      <c r="M177" s="816"/>
      <c r="N177" s="816"/>
      <c r="O177" s="816"/>
      <c r="P177" s="816"/>
      <c r="Q177" s="816"/>
      <c r="R177" s="816"/>
      <c r="S177" s="816"/>
      <c r="T177" s="817"/>
      <c r="U177" s="327"/>
      <c r="V177" s="327"/>
      <c r="W177" s="14"/>
      <c r="X177" s="14"/>
      <c r="Y177" s="14"/>
      <c r="Z177" s="14"/>
      <c r="AA177" s="14"/>
      <c r="AB177" s="14"/>
      <c r="AC177" s="14"/>
      <c r="AD177" s="14"/>
      <c r="AE177" s="14"/>
      <c r="AF177" s="14"/>
      <c r="AG177" s="14"/>
      <c r="AH177" s="14"/>
      <c r="AI177" s="14"/>
      <c r="AJ177" s="190"/>
      <c r="AM177" s="89"/>
      <c r="AN177" s="89"/>
    </row>
    <row r="178" spans="2:99" ht="15" customHeight="1" x14ac:dyDescent="0.5">
      <c r="B178" s="328" t="s">
        <v>1073</v>
      </c>
      <c r="C178" s="329"/>
      <c r="D178" s="329"/>
      <c r="E178" s="329"/>
      <c r="F178" s="329"/>
      <c r="G178" s="329"/>
      <c r="H178" s="329"/>
      <c r="I178" s="329"/>
      <c r="J178" s="329"/>
      <c r="K178" s="329"/>
      <c r="L178" s="329"/>
      <c r="M178" s="329"/>
      <c r="N178" s="329"/>
      <c r="O178" s="329"/>
      <c r="P178" s="329"/>
      <c r="Q178" s="329"/>
      <c r="R178" s="329"/>
      <c r="S178" s="329"/>
      <c r="T178" s="330"/>
      <c r="U178" s="327"/>
      <c r="V178" s="327"/>
      <c r="W178" s="14"/>
      <c r="X178" s="14"/>
      <c r="Y178" s="14"/>
      <c r="Z178" s="14"/>
      <c r="AA178" s="14"/>
      <c r="AB178" s="14"/>
      <c r="AC178" s="14"/>
      <c r="AD178" s="14"/>
      <c r="AE178" s="14"/>
      <c r="AF178" s="14"/>
      <c r="AG178" s="14"/>
      <c r="AH178" s="14"/>
      <c r="AI178" s="14"/>
      <c r="AJ178" s="190"/>
      <c r="AM178" s="89"/>
      <c r="AN178" s="89"/>
    </row>
    <row r="179" spans="2:99" ht="15" customHeight="1" x14ac:dyDescent="0.5">
      <c r="B179" s="326">
        <v>16</v>
      </c>
      <c r="C179" s="815" t="s">
        <v>1015</v>
      </c>
      <c r="D179" s="816"/>
      <c r="E179" s="816"/>
      <c r="F179" s="816"/>
      <c r="G179" s="816"/>
      <c r="H179" s="816"/>
      <c r="I179" s="816"/>
      <c r="J179" s="816"/>
      <c r="K179" s="816"/>
      <c r="L179" s="816"/>
      <c r="M179" s="816"/>
      <c r="N179" s="816"/>
      <c r="O179" s="816"/>
      <c r="P179" s="816"/>
      <c r="Q179" s="816"/>
      <c r="R179" s="816"/>
      <c r="S179" s="816"/>
      <c r="T179" s="817"/>
      <c r="U179" s="327"/>
      <c r="V179" s="327"/>
      <c r="W179" s="14"/>
      <c r="X179" s="14"/>
      <c r="Y179" s="14"/>
      <c r="Z179" s="14"/>
      <c r="AA179" s="14"/>
      <c r="AB179" s="14"/>
      <c r="AC179" s="14"/>
      <c r="AD179" s="14"/>
      <c r="AE179" s="14"/>
      <c r="AF179" s="14"/>
      <c r="AG179" s="14"/>
      <c r="AH179" s="14"/>
      <c r="AI179" s="14"/>
      <c r="AJ179" s="190"/>
      <c r="AM179" s="89"/>
      <c r="AN179" s="89"/>
    </row>
    <row r="180" spans="2:99" ht="15" customHeight="1" x14ac:dyDescent="0.5">
      <c r="B180" s="326">
        <v>17</v>
      </c>
      <c r="C180" s="815" t="s">
        <v>1126</v>
      </c>
      <c r="D180" s="816"/>
      <c r="E180" s="816"/>
      <c r="F180" s="816"/>
      <c r="G180" s="816"/>
      <c r="H180" s="816"/>
      <c r="I180" s="816"/>
      <c r="J180" s="816"/>
      <c r="K180" s="816"/>
      <c r="L180" s="816"/>
      <c r="M180" s="816"/>
      <c r="N180" s="816"/>
      <c r="O180" s="816"/>
      <c r="P180" s="816"/>
      <c r="Q180" s="816"/>
      <c r="R180" s="816"/>
      <c r="S180" s="816"/>
      <c r="T180" s="817"/>
      <c r="U180" s="327"/>
      <c r="V180" s="327"/>
      <c r="W180" s="14"/>
      <c r="X180" s="14"/>
      <c r="Y180" s="14"/>
      <c r="Z180" s="14"/>
      <c r="AA180" s="14"/>
      <c r="AB180" s="14"/>
      <c r="AC180" s="14"/>
      <c r="AD180" s="14"/>
      <c r="AE180" s="14"/>
      <c r="AF180" s="14"/>
      <c r="AG180" s="14"/>
      <c r="AH180" s="14"/>
      <c r="AI180" s="14"/>
      <c r="AJ180" s="190"/>
      <c r="AM180" s="89"/>
      <c r="AN180" s="89"/>
    </row>
    <row r="181" spans="2:99" ht="30" customHeight="1" x14ac:dyDescent="0.5">
      <c r="B181" s="326">
        <v>18</v>
      </c>
      <c r="C181" s="815" t="s">
        <v>1127</v>
      </c>
      <c r="D181" s="816"/>
      <c r="E181" s="816"/>
      <c r="F181" s="816"/>
      <c r="G181" s="816"/>
      <c r="H181" s="816"/>
      <c r="I181" s="816"/>
      <c r="J181" s="816"/>
      <c r="K181" s="816"/>
      <c r="L181" s="816"/>
      <c r="M181" s="816"/>
      <c r="N181" s="816"/>
      <c r="O181" s="816"/>
      <c r="P181" s="816"/>
      <c r="Q181" s="816"/>
      <c r="R181" s="816"/>
      <c r="S181" s="816"/>
      <c r="T181" s="817"/>
      <c r="U181" s="327"/>
      <c r="V181" s="327"/>
      <c r="W181" s="14"/>
      <c r="X181" s="14"/>
      <c r="Y181" s="14"/>
      <c r="Z181" s="14"/>
      <c r="AA181" s="14"/>
      <c r="AB181" s="14"/>
      <c r="AC181" s="14"/>
      <c r="AD181" s="14"/>
      <c r="AE181" s="14"/>
      <c r="AF181" s="14"/>
      <c r="AG181" s="14"/>
      <c r="AH181" s="14"/>
      <c r="AI181" s="14"/>
      <c r="AJ181" s="190"/>
      <c r="AM181" s="89"/>
      <c r="AN181" s="89"/>
    </row>
    <row r="182" spans="2:99" ht="30" customHeight="1" x14ac:dyDescent="0.5">
      <c r="B182" s="326">
        <v>19</v>
      </c>
      <c r="C182" s="815" t="s">
        <v>1128</v>
      </c>
      <c r="D182" s="816"/>
      <c r="E182" s="816"/>
      <c r="F182" s="816"/>
      <c r="G182" s="816"/>
      <c r="H182" s="816"/>
      <c r="I182" s="816"/>
      <c r="J182" s="816"/>
      <c r="K182" s="816"/>
      <c r="L182" s="816"/>
      <c r="M182" s="816"/>
      <c r="N182" s="816"/>
      <c r="O182" s="816"/>
      <c r="P182" s="816"/>
      <c r="Q182" s="816"/>
      <c r="R182" s="816"/>
      <c r="S182" s="816"/>
      <c r="T182" s="817"/>
      <c r="U182" s="327"/>
      <c r="V182" s="327"/>
      <c r="W182" s="14"/>
      <c r="X182" s="14"/>
      <c r="Y182" s="14"/>
      <c r="Z182" s="14"/>
      <c r="AA182" s="14"/>
      <c r="AB182" s="14"/>
      <c r="AC182" s="14"/>
      <c r="AD182" s="14"/>
      <c r="AE182" s="14"/>
      <c r="AF182" s="14"/>
      <c r="AG182" s="14"/>
      <c r="AH182" s="14"/>
      <c r="AI182" s="14"/>
      <c r="AJ182" s="190"/>
      <c r="AM182" s="89"/>
      <c r="AN182" s="89"/>
    </row>
    <row r="183" spans="2:99" ht="30" customHeight="1" x14ac:dyDescent="0.5">
      <c r="B183" s="326">
        <v>20</v>
      </c>
      <c r="C183" s="815" t="s">
        <v>1129</v>
      </c>
      <c r="D183" s="816"/>
      <c r="E183" s="816"/>
      <c r="F183" s="816"/>
      <c r="G183" s="816"/>
      <c r="H183" s="816"/>
      <c r="I183" s="816"/>
      <c r="J183" s="816"/>
      <c r="K183" s="816"/>
      <c r="L183" s="816"/>
      <c r="M183" s="816"/>
      <c r="N183" s="816"/>
      <c r="O183" s="816"/>
      <c r="P183" s="816"/>
      <c r="Q183" s="816"/>
      <c r="R183" s="816"/>
      <c r="S183" s="816"/>
      <c r="T183" s="817"/>
      <c r="U183" s="327"/>
      <c r="V183" s="327"/>
      <c r="W183" s="14"/>
      <c r="X183" s="14"/>
      <c r="Y183" s="14"/>
      <c r="Z183" s="14"/>
      <c r="AA183" s="14"/>
      <c r="AB183" s="14"/>
      <c r="AC183" s="14"/>
      <c r="AD183" s="14"/>
      <c r="AE183" s="14"/>
      <c r="AF183" s="14"/>
      <c r="AG183" s="14"/>
      <c r="AH183" s="14"/>
      <c r="AI183" s="14"/>
      <c r="AJ183" s="190"/>
      <c r="AM183" s="89"/>
      <c r="AN183" s="89"/>
    </row>
    <row r="184" spans="2:99" ht="15" customHeight="1" x14ac:dyDescent="0.5">
      <c r="B184" s="326">
        <v>21</v>
      </c>
      <c r="C184" s="815" t="s">
        <v>1130</v>
      </c>
      <c r="D184" s="816"/>
      <c r="E184" s="816"/>
      <c r="F184" s="816"/>
      <c r="G184" s="816"/>
      <c r="H184" s="816"/>
      <c r="I184" s="816"/>
      <c r="J184" s="816"/>
      <c r="K184" s="816"/>
      <c r="L184" s="816"/>
      <c r="M184" s="816"/>
      <c r="N184" s="816"/>
      <c r="O184" s="816"/>
      <c r="P184" s="816"/>
      <c r="Q184" s="816"/>
      <c r="R184" s="816"/>
      <c r="S184" s="816"/>
      <c r="T184" s="817"/>
      <c r="U184" s="327"/>
      <c r="V184" s="327"/>
      <c r="W184" s="14"/>
      <c r="X184" s="14"/>
      <c r="Y184" s="14"/>
      <c r="Z184" s="14"/>
      <c r="AA184" s="14"/>
      <c r="AB184" s="14"/>
      <c r="AC184" s="14"/>
      <c r="AD184" s="14"/>
      <c r="AE184" s="14"/>
      <c r="AF184" s="14"/>
      <c r="AG184" s="14"/>
      <c r="AH184" s="14"/>
      <c r="AI184" s="14"/>
      <c r="AJ184" s="190"/>
      <c r="AM184" s="89"/>
      <c r="AN184" s="89"/>
    </row>
    <row r="185" spans="2:99" ht="30" customHeight="1" x14ac:dyDescent="0.5">
      <c r="B185" s="326">
        <v>22</v>
      </c>
      <c r="C185" s="815" t="s">
        <v>1131</v>
      </c>
      <c r="D185" s="816"/>
      <c r="E185" s="816"/>
      <c r="F185" s="816"/>
      <c r="G185" s="816"/>
      <c r="H185" s="816"/>
      <c r="I185" s="816"/>
      <c r="J185" s="816"/>
      <c r="K185" s="816"/>
      <c r="L185" s="816"/>
      <c r="M185" s="816"/>
      <c r="N185" s="816"/>
      <c r="O185" s="816"/>
      <c r="P185" s="816"/>
      <c r="Q185" s="816"/>
      <c r="R185" s="816"/>
      <c r="S185" s="816"/>
      <c r="T185" s="817"/>
      <c r="U185" s="327"/>
      <c r="V185" s="327"/>
      <c r="W185" s="14"/>
      <c r="X185" s="14"/>
      <c r="Y185" s="14"/>
      <c r="Z185" s="14"/>
      <c r="AA185" s="14"/>
      <c r="AB185" s="14"/>
      <c r="AC185" s="14"/>
      <c r="AD185" s="14"/>
      <c r="AE185" s="14"/>
      <c r="AF185" s="14"/>
      <c r="AG185" s="14"/>
      <c r="AH185" s="14"/>
      <c r="AI185" s="14"/>
      <c r="AJ185" s="190"/>
      <c r="AM185" s="89"/>
      <c r="AN185" s="89"/>
    </row>
    <row r="186" spans="2:99" s="89" customFormat="1" ht="30" customHeight="1" x14ac:dyDescent="0.5">
      <c r="B186" s="326">
        <v>23</v>
      </c>
      <c r="C186" s="815" t="s">
        <v>1132</v>
      </c>
      <c r="D186" s="816"/>
      <c r="E186" s="816"/>
      <c r="F186" s="816"/>
      <c r="G186" s="816"/>
      <c r="H186" s="816"/>
      <c r="I186" s="816"/>
      <c r="J186" s="816"/>
      <c r="K186" s="816"/>
      <c r="L186" s="816"/>
      <c r="M186" s="816"/>
      <c r="N186" s="816"/>
      <c r="O186" s="816"/>
      <c r="P186" s="816"/>
      <c r="Q186" s="816"/>
      <c r="R186" s="816"/>
      <c r="S186" s="816"/>
      <c r="T186" s="817"/>
      <c r="U186" s="327"/>
      <c r="V186" s="327"/>
      <c r="W186" s="14"/>
      <c r="X186" s="14"/>
      <c r="Y186" s="14"/>
      <c r="Z186" s="14"/>
      <c r="AA186" s="14"/>
      <c r="AB186" s="14"/>
      <c r="AC186" s="14"/>
      <c r="AD186" s="14"/>
      <c r="AE186" s="14"/>
      <c r="AF186" s="14"/>
      <c r="AG186" s="14"/>
      <c r="AH186" s="14"/>
      <c r="AI186" s="14"/>
      <c r="AJ186" s="190"/>
      <c r="AK186" s="189"/>
      <c r="AL186" s="189"/>
      <c r="AP186" s="189"/>
      <c r="AQ186" s="189"/>
      <c r="AR186" s="189"/>
      <c r="AS186" s="189"/>
      <c r="AT186" s="189"/>
      <c r="AU186" s="189"/>
      <c r="AV186" s="189"/>
      <c r="AW186" s="189"/>
      <c r="AX186" s="189"/>
      <c r="AY186" s="189"/>
      <c r="AZ186" s="189"/>
      <c r="BA186" s="189"/>
      <c r="BB186" s="189"/>
      <c r="BC186" s="189"/>
      <c r="BD186" s="189"/>
      <c r="BE186" s="189"/>
      <c r="BF186" s="189"/>
      <c r="BG186" s="189"/>
      <c r="BH186" s="189"/>
      <c r="BI186" s="189"/>
      <c r="BJ186" s="189"/>
      <c r="BK186" s="189"/>
      <c r="BL186" s="189"/>
      <c r="BM186" s="189"/>
      <c r="BN186" s="189"/>
      <c r="BO186" s="189"/>
      <c r="BP186" s="189"/>
      <c r="BQ186" s="189"/>
      <c r="BR186" s="189"/>
      <c r="BS186" s="189"/>
      <c r="BT186" s="189"/>
      <c r="BU186" s="90"/>
      <c r="BV186" s="91"/>
      <c r="BW186" s="91"/>
      <c r="BX186" s="91"/>
      <c r="BY186" s="91"/>
      <c r="BZ186" s="91"/>
      <c r="CA186" s="91"/>
      <c r="CB186" s="91"/>
      <c r="CC186" s="91"/>
      <c r="CD186" s="91"/>
      <c r="CE186" s="91"/>
      <c r="CF186" s="91"/>
      <c r="CG186" s="91"/>
      <c r="CH186" s="91"/>
      <c r="CI186" s="91"/>
      <c r="CJ186" s="91"/>
      <c r="CK186" s="91"/>
      <c r="CL186" s="91"/>
      <c r="CM186" s="91"/>
      <c r="CN186" s="91"/>
      <c r="CO186" s="91"/>
      <c r="CP186" s="91"/>
      <c r="CQ186" s="91"/>
      <c r="CR186" s="91"/>
      <c r="CS186" s="91"/>
      <c r="CT186" s="91"/>
      <c r="CU186" s="90"/>
    </row>
    <row r="187" spans="2:99" s="89" customFormat="1" ht="30" customHeight="1" x14ac:dyDescent="0.5">
      <c r="B187" s="326">
        <v>24</v>
      </c>
      <c r="C187" s="815" t="s">
        <v>1133</v>
      </c>
      <c r="D187" s="816"/>
      <c r="E187" s="816"/>
      <c r="F187" s="816"/>
      <c r="G187" s="816"/>
      <c r="H187" s="816"/>
      <c r="I187" s="816"/>
      <c r="J187" s="816"/>
      <c r="K187" s="816"/>
      <c r="L187" s="816"/>
      <c r="M187" s="816"/>
      <c r="N187" s="816"/>
      <c r="O187" s="816"/>
      <c r="P187" s="816"/>
      <c r="Q187" s="816"/>
      <c r="R187" s="816"/>
      <c r="S187" s="816"/>
      <c r="T187" s="817"/>
      <c r="U187" s="327"/>
      <c r="V187" s="327"/>
      <c r="W187" s="14"/>
      <c r="X187" s="14"/>
      <c r="Y187" s="14"/>
      <c r="Z187" s="14"/>
      <c r="AA187" s="14"/>
      <c r="AB187" s="14"/>
      <c r="AC187" s="14"/>
      <c r="AD187" s="14"/>
      <c r="AE187" s="14"/>
      <c r="AF187" s="14"/>
      <c r="AG187" s="14"/>
      <c r="AH187" s="14"/>
      <c r="AI187" s="14"/>
      <c r="AJ187" s="190"/>
      <c r="AK187" s="189"/>
      <c r="AL187" s="189"/>
      <c r="AP187" s="189"/>
      <c r="AQ187" s="189"/>
      <c r="AR187" s="189"/>
      <c r="AS187" s="189"/>
      <c r="AT187" s="189"/>
      <c r="AU187" s="189"/>
      <c r="AV187" s="189"/>
      <c r="AW187" s="189"/>
      <c r="AX187" s="189"/>
      <c r="AY187" s="189"/>
      <c r="AZ187" s="189"/>
      <c r="BA187" s="189"/>
      <c r="BB187" s="189"/>
      <c r="BC187" s="189"/>
      <c r="BD187" s="189"/>
      <c r="BE187" s="189"/>
      <c r="BF187" s="189"/>
      <c r="BG187" s="189"/>
      <c r="BH187" s="189"/>
      <c r="BI187" s="189"/>
      <c r="BJ187" s="189"/>
      <c r="BK187" s="189"/>
      <c r="BL187" s="189"/>
      <c r="BM187" s="189"/>
      <c r="BN187" s="189"/>
      <c r="BO187" s="189"/>
      <c r="BP187" s="189"/>
      <c r="BQ187" s="189"/>
      <c r="BR187" s="189"/>
      <c r="BS187" s="189"/>
      <c r="BT187" s="189"/>
      <c r="BU187" s="90"/>
      <c r="BV187" s="91"/>
      <c r="BW187" s="91"/>
      <c r="BX187" s="91"/>
      <c r="BY187" s="91"/>
      <c r="BZ187" s="91"/>
      <c r="CA187" s="91"/>
      <c r="CB187" s="91"/>
      <c r="CC187" s="91"/>
      <c r="CD187" s="91"/>
      <c r="CE187" s="91"/>
      <c r="CF187" s="91"/>
      <c r="CG187" s="91"/>
      <c r="CH187" s="91"/>
      <c r="CI187" s="91"/>
      <c r="CJ187" s="91"/>
      <c r="CK187" s="91"/>
      <c r="CL187" s="91"/>
      <c r="CM187" s="91"/>
      <c r="CN187" s="91"/>
      <c r="CO187" s="91"/>
      <c r="CP187" s="91"/>
      <c r="CQ187" s="91"/>
      <c r="CR187" s="91"/>
      <c r="CS187" s="91"/>
      <c r="CT187" s="91"/>
      <c r="CU187" s="90"/>
    </row>
    <row r="188" spans="2:99" s="89" customFormat="1" x14ac:dyDescent="0.35">
      <c r="B188" s="189"/>
      <c r="C188" s="189"/>
      <c r="D188" s="189"/>
      <c r="E188" s="189"/>
      <c r="F188" s="189"/>
      <c r="G188" s="189"/>
      <c r="H188" s="189"/>
      <c r="I188" s="189"/>
      <c r="J188" s="189"/>
      <c r="K188" s="189"/>
      <c r="L188" s="189"/>
      <c r="M188" s="189"/>
      <c r="N188" s="189"/>
      <c r="O188" s="189"/>
      <c r="P188" s="189"/>
      <c r="Q188" s="189"/>
      <c r="R188" s="189"/>
      <c r="S188" s="189"/>
      <c r="T188" s="189"/>
      <c r="U188" s="189"/>
      <c r="V188" s="189"/>
      <c r="W188" s="189"/>
      <c r="X188" s="189"/>
      <c r="Y188" s="189"/>
      <c r="Z188" s="189"/>
      <c r="AA188" s="189"/>
      <c r="AB188" s="189"/>
      <c r="AC188" s="189"/>
      <c r="AD188" s="189"/>
      <c r="AE188" s="189"/>
      <c r="AF188" s="189"/>
      <c r="AG188" s="189"/>
      <c r="AH188" s="189"/>
      <c r="AI188" s="189"/>
      <c r="AJ188" s="189"/>
      <c r="AK188" s="189"/>
      <c r="AL188" s="189"/>
      <c r="AM188" s="92"/>
      <c r="AN188" s="92"/>
      <c r="AP188" s="189"/>
      <c r="AQ188" s="189"/>
      <c r="AR188" s="189"/>
      <c r="AS188" s="189"/>
      <c r="AT188" s="189"/>
      <c r="AU188" s="189"/>
      <c r="AV188" s="189"/>
      <c r="AW188" s="189"/>
      <c r="AX188" s="189"/>
      <c r="AY188" s="189"/>
      <c r="AZ188" s="189"/>
      <c r="BA188" s="189"/>
      <c r="BB188" s="189"/>
      <c r="BC188" s="189"/>
      <c r="BD188" s="189"/>
      <c r="BE188" s="189"/>
      <c r="BF188" s="189"/>
      <c r="BG188" s="189"/>
      <c r="BH188" s="189"/>
      <c r="BI188" s="189"/>
      <c r="BJ188" s="189"/>
      <c r="BK188" s="189"/>
      <c r="BL188" s="189"/>
      <c r="BM188" s="189"/>
      <c r="BN188" s="189"/>
      <c r="BO188" s="189"/>
      <c r="BP188" s="189"/>
      <c r="BQ188" s="189"/>
      <c r="BR188" s="189"/>
      <c r="BS188" s="189"/>
      <c r="BT188" s="189"/>
      <c r="BU188" s="90"/>
      <c r="BV188" s="91"/>
      <c r="BW188" s="91"/>
      <c r="BX188" s="91"/>
      <c r="BY188" s="91"/>
      <c r="BZ188" s="91"/>
      <c r="CA188" s="91"/>
      <c r="CB188" s="91"/>
      <c r="CC188" s="91"/>
      <c r="CD188" s="91"/>
      <c r="CE188" s="91"/>
      <c r="CF188" s="91"/>
      <c r="CG188" s="91"/>
      <c r="CH188" s="91"/>
      <c r="CI188" s="91"/>
      <c r="CJ188" s="91"/>
      <c r="CK188" s="91"/>
      <c r="CL188" s="91"/>
      <c r="CM188" s="91"/>
      <c r="CN188" s="91"/>
      <c r="CO188" s="91"/>
      <c r="CP188" s="91"/>
      <c r="CQ188" s="91"/>
      <c r="CR188" s="91"/>
      <c r="CS188" s="91"/>
      <c r="CT188" s="91"/>
      <c r="CU188" s="90"/>
    </row>
    <row r="189" spans="2:99" x14ac:dyDescent="0.35"/>
    <row r="190" spans="2:99" x14ac:dyDescent="0.35"/>
    <row r="191" spans="2:99" x14ac:dyDescent="0.35"/>
    <row r="192" spans="2:99"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sheetData>
  <mergeCells count="68">
    <mergeCell ref="C184:T184"/>
    <mergeCell ref="C185:T185"/>
    <mergeCell ref="C186:T186"/>
    <mergeCell ref="C187:T187"/>
    <mergeCell ref="C183:T183"/>
    <mergeCell ref="C180:T180"/>
    <mergeCell ref="C181:T181"/>
    <mergeCell ref="C171:T171"/>
    <mergeCell ref="C172:T172"/>
    <mergeCell ref="C173:T173"/>
    <mergeCell ref="C174:T174"/>
    <mergeCell ref="C175:T175"/>
    <mergeCell ref="C182:T182"/>
    <mergeCell ref="C169:T169"/>
    <mergeCell ref="D156:T156"/>
    <mergeCell ref="D157:T157"/>
    <mergeCell ref="D158:T158"/>
    <mergeCell ref="C160:T160"/>
    <mergeCell ref="C162:T162"/>
    <mergeCell ref="C163:T163"/>
    <mergeCell ref="C164:T164"/>
    <mergeCell ref="C165:T165"/>
    <mergeCell ref="C166:T166"/>
    <mergeCell ref="C167:T167"/>
    <mergeCell ref="C168:T168"/>
    <mergeCell ref="C176:T176"/>
    <mergeCell ref="C177:T177"/>
    <mergeCell ref="C179:T179"/>
    <mergeCell ref="D155:T155"/>
    <mergeCell ref="B140:T140"/>
    <mergeCell ref="B142:T142"/>
    <mergeCell ref="B144:T144"/>
    <mergeCell ref="C146:T146"/>
    <mergeCell ref="D147:T147"/>
    <mergeCell ref="D148:T148"/>
    <mergeCell ref="D149:T149"/>
    <mergeCell ref="D150:T150"/>
    <mergeCell ref="D151:T151"/>
    <mergeCell ref="D153:T153"/>
    <mergeCell ref="D154:T154"/>
    <mergeCell ref="BN4:BS4"/>
    <mergeCell ref="BV4:CT4"/>
    <mergeCell ref="CX4:DV4"/>
    <mergeCell ref="B5:C5"/>
    <mergeCell ref="AP5:AQ5"/>
    <mergeCell ref="BC4:BG4"/>
    <mergeCell ref="BH4:BM4"/>
    <mergeCell ref="B121:C121"/>
    <mergeCell ref="AT4:AT5"/>
    <mergeCell ref="AU4:AV4"/>
    <mergeCell ref="AW4:AZ4"/>
    <mergeCell ref="BA4:BA5"/>
    <mergeCell ref="W4:AB4"/>
    <mergeCell ref="AC4:AH4"/>
    <mergeCell ref="AJ4:AJ5"/>
    <mergeCell ref="AK4:AK5"/>
    <mergeCell ref="AM4:AM5"/>
    <mergeCell ref="AN4:AN5"/>
    <mergeCell ref="H4:H5"/>
    <mergeCell ref="I4:J4"/>
    <mergeCell ref="K4:N4"/>
    <mergeCell ref="O4:O5"/>
    <mergeCell ref="R4:V4"/>
    <mergeCell ref="AJ1:AM1"/>
    <mergeCell ref="H3:O3"/>
    <mergeCell ref="R3:AH3"/>
    <mergeCell ref="AT3:BA3"/>
    <mergeCell ref="BC3:BS3"/>
  </mergeCells>
  <conditionalFormatting sqref="AM7:AN133">
    <cfRule type="cellIs" dxfId="84" priority="124" operator="equal">
      <formula>0</formula>
    </cfRule>
  </conditionalFormatting>
  <dataValidations count="3">
    <dataValidation type="custom" errorStyle="warning" allowBlank="1" showInputMessage="1" showErrorMessage="1" error="NO" sqref="O14" xr:uid="{00000000-0002-0000-0B00-000000000000}">
      <formula1>"'=IF((AF14+Z14+T14) =N14)"</formula1>
    </dataValidation>
    <dataValidation type="custom" errorStyle="warning" allowBlank="1" showInputMessage="1" showErrorMessage="1" error="Trade effluent load represents unexpectedly high proportion of load load received. Please check" sqref="O34 O53 O72 O91 O110 O15" xr:uid="{00000000-0002-0000-0B00-000001000000}">
      <formula1>IF(O15&gt;O14*0.23,0,1)</formula1>
    </dataValidation>
    <dataValidation type="list" allowBlank="1" showInputMessage="1" showErrorMessage="1" sqref="G124:G132 G18:G24 G27:G34 G37:G43 G46:G53 G56:G62 G65:G72 G75:G81 G84:G91 G94:G100 G103:G110 G113:G119 G9:G15 G8" xr:uid="{DAAFCD4B-8455-4122-ABC0-43819A800C57}">
      <formula1>"A1,A2,A3,A4,AX,B2,B3,B4,BX,C2,C3,C4,C5,CX,D3,D4,D5,D6,DX"</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23" id="{BE6936DE-A6F7-4C4A-972B-C32D288FD0EA}">
            <xm:f>'https://cepalondon.sharepoint.com/projectslive/PT835_NIAUR_PC21_Efficiency_Advice/Shared Documents/Supporting Information/[20180518-PR19-Business-plan-data-tables.xlsx]Validation flags'!#REF!=1</xm:f>
            <x14:dxf>
              <fill>
                <patternFill>
                  <bgColor rgb="FFE0DCD8"/>
                </patternFill>
              </fill>
            </x14:dxf>
          </x14:cfRule>
          <xm:sqref>H8:N13 H130:M132</xm:sqref>
        </x14:conditionalFormatting>
        <x14:conditionalFormatting xmlns:xm="http://schemas.microsoft.com/office/excel/2006/main">
          <x14:cfRule type="expression" priority="122" id="{BBD86FF5-8F86-4284-8474-07527A82C5CF}">
            <xm:f>'https://cepalondon.sharepoint.com/projectslive/PT835_NIAUR_PC21_Efficiency_Advice/Shared Documents/Supporting Information/[20180518-PR19-Business-plan-data-tables.xlsx]Validation flags'!#REF!=1</xm:f>
            <x14:dxf>
              <fill>
                <patternFill>
                  <bgColor rgb="FFE0DCD8"/>
                </patternFill>
              </fill>
            </x14:dxf>
          </x14:cfRule>
          <xm:sqref>H18:N23</xm:sqref>
        </x14:conditionalFormatting>
        <x14:conditionalFormatting xmlns:xm="http://schemas.microsoft.com/office/excel/2006/main">
          <x14:cfRule type="expression" priority="121" id="{4FD4A346-6C13-4670-863A-2E7ED744DD5E}">
            <xm:f>'https://cepalondon.sharepoint.com/projectslive/PT835_NIAUR_PC21_Efficiency_Advice/Shared Documents/Supporting Information/[20180518-PR19-Business-plan-data-tables.xlsx]Validation flags'!#REF!=1</xm:f>
            <x14:dxf>
              <fill>
                <patternFill>
                  <bgColor rgb="FFE0DCD8"/>
                </patternFill>
              </fill>
            </x14:dxf>
          </x14:cfRule>
          <xm:sqref>H27:N32</xm:sqref>
        </x14:conditionalFormatting>
        <x14:conditionalFormatting xmlns:xm="http://schemas.microsoft.com/office/excel/2006/main">
          <x14:cfRule type="expression" priority="120" id="{DD524900-688A-437A-8023-6C294FF06E93}">
            <xm:f>'https://cepalondon.sharepoint.com/projectslive/PT835_NIAUR_PC21_Efficiency_Advice/Shared Documents/Supporting Information/[20180518-PR19-Business-plan-data-tables.xlsx]Validation flags'!#REF!=1</xm:f>
            <x14:dxf>
              <fill>
                <patternFill>
                  <bgColor rgb="FFE0DCD8"/>
                </patternFill>
              </fill>
            </x14:dxf>
          </x14:cfRule>
          <xm:sqref>H37:N42</xm:sqref>
        </x14:conditionalFormatting>
        <x14:conditionalFormatting xmlns:xm="http://schemas.microsoft.com/office/excel/2006/main">
          <x14:cfRule type="expression" priority="119" id="{5A742B12-6EE8-4478-BC2A-945C04478CF7}">
            <xm:f>'https://cepalondon.sharepoint.com/projectslive/PT835_NIAUR_PC21_Efficiency_Advice/Shared Documents/Supporting Information/[20180518-PR19-Business-plan-data-tables.xlsx]Validation flags'!#REF!=1</xm:f>
            <x14:dxf>
              <fill>
                <patternFill>
                  <bgColor rgb="FFE0DCD8"/>
                </patternFill>
              </fill>
            </x14:dxf>
          </x14:cfRule>
          <xm:sqref>H46:N51</xm:sqref>
        </x14:conditionalFormatting>
        <x14:conditionalFormatting xmlns:xm="http://schemas.microsoft.com/office/excel/2006/main">
          <x14:cfRule type="expression" priority="118" id="{AB2A1A20-B5AD-4A56-91AD-0B7656F67496}">
            <xm:f>'https://cepalondon.sharepoint.com/projectslive/PT835_NIAUR_PC21_Efficiency_Advice/Shared Documents/Supporting Information/[20180518-PR19-Business-plan-data-tables.xlsx]Validation flags'!#REF!=1</xm:f>
            <x14:dxf>
              <fill>
                <patternFill>
                  <bgColor rgb="FFE0DCD8"/>
                </patternFill>
              </fill>
            </x14:dxf>
          </x14:cfRule>
          <xm:sqref>H56:N61</xm:sqref>
        </x14:conditionalFormatting>
        <x14:conditionalFormatting xmlns:xm="http://schemas.microsoft.com/office/excel/2006/main">
          <x14:cfRule type="expression" priority="117" id="{07C8A3E8-ECAD-4596-BF1C-D5B5BAAEE75D}">
            <xm:f>'https://cepalondon.sharepoint.com/projectslive/PT835_NIAUR_PC21_Efficiency_Advice/Shared Documents/Supporting Information/[20180518-PR19-Business-plan-data-tables.xlsx]Validation flags'!#REF!=1</xm:f>
            <x14:dxf>
              <fill>
                <patternFill>
                  <bgColor rgb="FFE0DCD8"/>
                </patternFill>
              </fill>
            </x14:dxf>
          </x14:cfRule>
          <xm:sqref>H65:N70</xm:sqref>
        </x14:conditionalFormatting>
        <x14:conditionalFormatting xmlns:xm="http://schemas.microsoft.com/office/excel/2006/main">
          <x14:cfRule type="expression" priority="116" id="{70E0FC3C-9D0B-48AD-8236-F8BF69F73457}">
            <xm:f>'https://cepalondon.sharepoint.com/projectslive/PT835_NIAUR_PC21_Efficiency_Advice/Shared Documents/Supporting Information/[20180518-PR19-Business-plan-data-tables.xlsx]Validation flags'!#REF!=1</xm:f>
            <x14:dxf>
              <fill>
                <patternFill>
                  <bgColor rgb="FFE0DCD8"/>
                </patternFill>
              </fill>
            </x14:dxf>
          </x14:cfRule>
          <xm:sqref>H75:N80</xm:sqref>
        </x14:conditionalFormatting>
        <x14:conditionalFormatting xmlns:xm="http://schemas.microsoft.com/office/excel/2006/main">
          <x14:cfRule type="expression" priority="115" id="{7221204A-8339-4BEC-A206-350AA6C311E0}">
            <xm:f>'https://cepalondon.sharepoint.com/projectslive/PT835_NIAUR_PC21_Efficiency_Advice/Shared Documents/Supporting Information/[20180518-PR19-Business-plan-data-tables.xlsx]Validation flags'!#REF!=1</xm:f>
            <x14:dxf>
              <fill>
                <patternFill>
                  <bgColor rgb="FFE0DCD8"/>
                </patternFill>
              </fill>
            </x14:dxf>
          </x14:cfRule>
          <xm:sqref>H84:N89</xm:sqref>
        </x14:conditionalFormatting>
        <x14:conditionalFormatting xmlns:xm="http://schemas.microsoft.com/office/excel/2006/main">
          <x14:cfRule type="expression" priority="114" id="{919EEDA2-6D2F-4AF4-B06F-526C1021291F}">
            <xm:f>'https://cepalondon.sharepoint.com/projectslive/PT835_NIAUR_PC21_Efficiency_Advice/Shared Documents/Supporting Information/[20180518-PR19-Business-plan-data-tables.xlsx]Validation flags'!#REF!=1</xm:f>
            <x14:dxf>
              <fill>
                <patternFill>
                  <bgColor rgb="FFE0DCD8"/>
                </patternFill>
              </fill>
            </x14:dxf>
          </x14:cfRule>
          <xm:sqref>H94:N99</xm:sqref>
        </x14:conditionalFormatting>
        <x14:conditionalFormatting xmlns:xm="http://schemas.microsoft.com/office/excel/2006/main">
          <x14:cfRule type="expression" priority="113" id="{337E094F-8883-4480-9F16-05D241986537}">
            <xm:f>'https://cepalondon.sharepoint.com/projectslive/PT835_NIAUR_PC21_Efficiency_Advice/Shared Documents/Supporting Information/[20180518-PR19-Business-plan-data-tables.xlsx]Validation flags'!#REF!=1</xm:f>
            <x14:dxf>
              <fill>
                <patternFill>
                  <bgColor rgb="FFE0DCD8"/>
                </patternFill>
              </fill>
            </x14:dxf>
          </x14:cfRule>
          <xm:sqref>H103:N108</xm:sqref>
        </x14:conditionalFormatting>
        <x14:conditionalFormatting xmlns:xm="http://schemas.microsoft.com/office/excel/2006/main">
          <x14:cfRule type="expression" priority="112" id="{B7ACD370-CE11-4833-9A24-66B2AD36B0B0}">
            <xm:f>'https://cepalondon.sharepoint.com/projectslive/PT835_NIAUR_PC21_Efficiency_Advice/Shared Documents/Supporting Information/[20180518-PR19-Business-plan-data-tables.xlsx]Validation flags'!#REF!=1</xm:f>
            <x14:dxf>
              <fill>
                <patternFill>
                  <bgColor rgb="FFE0DCD8"/>
                </patternFill>
              </fill>
            </x14:dxf>
          </x14:cfRule>
          <xm:sqref>H113:N118</xm:sqref>
        </x14:conditionalFormatting>
        <x14:conditionalFormatting xmlns:xm="http://schemas.microsoft.com/office/excel/2006/main">
          <x14:cfRule type="expression" priority="107" id="{0EF30D50-209A-41A1-9964-24C3006D3F88}">
            <xm:f>'https://cepalondon.sharepoint.com/projectslive/PT835_NIAUR_PC21_Efficiency_Advice/Shared Documents/Supporting Information/[20180518-PR19-Business-plan-data-tables.xlsx]Validation flags'!#REF!=1</xm:f>
            <x14:dxf>
              <fill>
                <patternFill>
                  <bgColor rgb="FFE0DCD8"/>
                </patternFill>
              </fill>
            </x14:dxf>
          </x14:cfRule>
          <xm:sqref>H124:M129</xm:sqref>
        </x14:conditionalFormatting>
        <x14:conditionalFormatting xmlns:xm="http://schemas.microsoft.com/office/excel/2006/main">
          <x14:cfRule type="expression" priority="100" id="{2AD61799-85DE-490B-B700-D68ECE305EC2}">
            <xm:f>'https://cepalondon.sharepoint.com/projectslive/PT835_NIAUR_PC21_Efficiency_Advice/Shared Documents/Supporting Information/[20180518-PR19-Business-plan-data-tables.xlsx]Validation flags'!#REF!=1</xm:f>
            <x14:dxf>
              <fill>
                <patternFill>
                  <bgColor rgb="FFE0DCD8"/>
                </patternFill>
              </fill>
            </x14:dxf>
          </x14:cfRule>
          <xm:sqref>R113:U118</xm:sqref>
        </x14:conditionalFormatting>
        <x14:conditionalFormatting xmlns:xm="http://schemas.microsoft.com/office/excel/2006/main">
          <x14:cfRule type="expression" priority="99" id="{88B3717B-ACB3-453B-92C3-5AD4F3DC5E9F}">
            <xm:f>'https://cepalondon.sharepoint.com/projectslive/PT835_NIAUR_PC21_Efficiency_Advice/Shared Documents/Supporting Information/[20180518-PR19-Business-plan-data-tables.xlsx]Validation flags'!#REF!=1</xm:f>
            <x14:dxf>
              <fill>
                <patternFill>
                  <bgColor rgb="FFE0DCD8"/>
                </patternFill>
              </fill>
            </x14:dxf>
          </x14:cfRule>
          <xm:sqref>R103:U108</xm:sqref>
        </x14:conditionalFormatting>
        <x14:conditionalFormatting xmlns:xm="http://schemas.microsoft.com/office/excel/2006/main">
          <x14:cfRule type="expression" priority="98" id="{960A0D83-AF70-47EB-8D88-98F3070CD6B1}">
            <xm:f>'https://cepalondon.sharepoint.com/projectslive/PT835_NIAUR_PC21_Efficiency_Advice/Shared Documents/Supporting Information/[20180518-PR19-Business-plan-data-tables.xlsx]Validation flags'!#REF!=1</xm:f>
            <x14:dxf>
              <fill>
                <patternFill>
                  <bgColor rgb="FFE0DCD8"/>
                </patternFill>
              </fill>
            </x14:dxf>
          </x14:cfRule>
          <xm:sqref>R94:U99</xm:sqref>
        </x14:conditionalFormatting>
        <x14:conditionalFormatting xmlns:xm="http://schemas.microsoft.com/office/excel/2006/main">
          <x14:cfRule type="expression" priority="97" id="{AD2CD5FB-2835-44F4-840E-C3731CFE056A}">
            <xm:f>'https://cepalondon.sharepoint.com/projectslive/PT835_NIAUR_PC21_Efficiency_Advice/Shared Documents/Supporting Information/[20180518-PR19-Business-plan-data-tables.xlsx]Validation flags'!#REF!=1</xm:f>
            <x14:dxf>
              <fill>
                <patternFill>
                  <bgColor rgb="FFE0DCD8"/>
                </patternFill>
              </fill>
            </x14:dxf>
          </x14:cfRule>
          <xm:sqref>R84:U89</xm:sqref>
        </x14:conditionalFormatting>
        <x14:conditionalFormatting xmlns:xm="http://schemas.microsoft.com/office/excel/2006/main">
          <x14:cfRule type="expression" priority="96" id="{96A00D9F-85E3-4171-BA80-1B08CCF678C4}">
            <xm:f>'https://cepalondon.sharepoint.com/projectslive/PT835_NIAUR_PC21_Efficiency_Advice/Shared Documents/Supporting Information/[20180518-PR19-Business-plan-data-tables.xlsx]Validation flags'!#REF!=1</xm:f>
            <x14:dxf>
              <fill>
                <patternFill>
                  <bgColor rgb="FFE0DCD8"/>
                </patternFill>
              </fill>
            </x14:dxf>
          </x14:cfRule>
          <xm:sqref>R75:U80</xm:sqref>
        </x14:conditionalFormatting>
        <x14:conditionalFormatting xmlns:xm="http://schemas.microsoft.com/office/excel/2006/main">
          <x14:cfRule type="expression" priority="95" id="{5750269F-92AB-4495-8B8A-B68D14B0283C}">
            <xm:f>'https://cepalondon.sharepoint.com/projectslive/PT835_NIAUR_PC21_Efficiency_Advice/Shared Documents/Supporting Information/[20180518-PR19-Business-plan-data-tables.xlsx]Validation flags'!#REF!=1</xm:f>
            <x14:dxf>
              <fill>
                <patternFill>
                  <bgColor rgb="FFE0DCD8"/>
                </patternFill>
              </fill>
            </x14:dxf>
          </x14:cfRule>
          <xm:sqref>R65:U70</xm:sqref>
        </x14:conditionalFormatting>
        <x14:conditionalFormatting xmlns:xm="http://schemas.microsoft.com/office/excel/2006/main">
          <x14:cfRule type="expression" priority="94" id="{3849F2E2-C843-474B-97B3-93CA3BED509C}">
            <xm:f>'https://cepalondon.sharepoint.com/projectslive/PT835_NIAUR_PC21_Efficiency_Advice/Shared Documents/Supporting Information/[20180518-PR19-Business-plan-data-tables.xlsx]Validation flags'!#REF!=1</xm:f>
            <x14:dxf>
              <fill>
                <patternFill>
                  <bgColor rgb="FFE0DCD8"/>
                </patternFill>
              </fill>
            </x14:dxf>
          </x14:cfRule>
          <xm:sqref>R56:U61</xm:sqref>
        </x14:conditionalFormatting>
        <x14:conditionalFormatting xmlns:xm="http://schemas.microsoft.com/office/excel/2006/main">
          <x14:cfRule type="expression" priority="93" id="{41D22CC4-B935-4A9D-9549-021421121968}">
            <xm:f>'https://cepalondon.sharepoint.com/projectslive/PT835_NIAUR_PC21_Efficiency_Advice/Shared Documents/Supporting Information/[20180518-PR19-Business-plan-data-tables.xlsx]Validation flags'!#REF!=1</xm:f>
            <x14:dxf>
              <fill>
                <patternFill>
                  <bgColor rgb="FFE0DCD8"/>
                </patternFill>
              </fill>
            </x14:dxf>
          </x14:cfRule>
          <xm:sqref>R46:U51</xm:sqref>
        </x14:conditionalFormatting>
        <x14:conditionalFormatting xmlns:xm="http://schemas.microsoft.com/office/excel/2006/main">
          <x14:cfRule type="expression" priority="92" id="{1E482695-4AAA-4070-B2BC-7DF0CF67FBEB}">
            <xm:f>'https://cepalondon.sharepoint.com/projectslive/PT835_NIAUR_PC21_Efficiency_Advice/Shared Documents/Supporting Information/[20180518-PR19-Business-plan-data-tables.xlsx]Validation flags'!#REF!=1</xm:f>
            <x14:dxf>
              <fill>
                <patternFill>
                  <bgColor rgb="FFE0DCD8"/>
                </patternFill>
              </fill>
            </x14:dxf>
          </x14:cfRule>
          <xm:sqref>R37:U42</xm:sqref>
        </x14:conditionalFormatting>
        <x14:conditionalFormatting xmlns:xm="http://schemas.microsoft.com/office/excel/2006/main">
          <x14:cfRule type="expression" priority="91" id="{67B26230-4D54-4F5C-A548-DA4D471025CF}">
            <xm:f>'https://cepalondon.sharepoint.com/projectslive/PT835_NIAUR_PC21_Efficiency_Advice/Shared Documents/Supporting Information/[20180518-PR19-Business-plan-data-tables.xlsx]Validation flags'!#REF!=1</xm:f>
            <x14:dxf>
              <fill>
                <patternFill>
                  <bgColor rgb="FFE0DCD8"/>
                </patternFill>
              </fill>
            </x14:dxf>
          </x14:cfRule>
          <xm:sqref>R27:U32</xm:sqref>
        </x14:conditionalFormatting>
        <x14:conditionalFormatting xmlns:xm="http://schemas.microsoft.com/office/excel/2006/main">
          <x14:cfRule type="expression" priority="90" id="{FA94F92D-2964-4C63-BD02-976F3A47E15A}">
            <xm:f>'https://cepalondon.sharepoint.com/projectslive/PT835_NIAUR_PC21_Efficiency_Advice/Shared Documents/Supporting Information/[20180518-PR19-Business-plan-data-tables.xlsx]Validation flags'!#REF!=1</xm:f>
            <x14:dxf>
              <fill>
                <patternFill>
                  <bgColor rgb="FFE0DCD8"/>
                </patternFill>
              </fill>
            </x14:dxf>
          </x14:cfRule>
          <xm:sqref>R18:U23</xm:sqref>
        </x14:conditionalFormatting>
        <x14:conditionalFormatting xmlns:xm="http://schemas.microsoft.com/office/excel/2006/main">
          <x14:cfRule type="expression" priority="89" id="{AB961F51-F241-4066-9788-31F184919881}">
            <xm:f>'https://cepalondon.sharepoint.com/projectslive/PT835_NIAUR_PC21_Efficiency_Advice/Shared Documents/Supporting Information/[20180518-PR19-Business-plan-data-tables.xlsx]Validation flags'!#REF!=1</xm:f>
            <x14:dxf>
              <fill>
                <patternFill>
                  <bgColor rgb="FFE0DCD8"/>
                </patternFill>
              </fill>
            </x14:dxf>
          </x14:cfRule>
          <xm:sqref>R8:U13</xm:sqref>
        </x14:conditionalFormatting>
        <x14:conditionalFormatting xmlns:xm="http://schemas.microsoft.com/office/excel/2006/main">
          <x14:cfRule type="expression" priority="76" id="{0A58FDFC-D433-48DC-BA2A-840E3F42D43F}">
            <xm:f>'https://cepalondon.sharepoint.com/projectslive/PT835_NIAUR_PC21_Efficiency_Advice/Shared Documents/Supporting Information/[20180518-PR19-Business-plan-data-tables.xlsx]Validation flags'!#REF!=1</xm:f>
            <x14:dxf>
              <fill>
                <patternFill>
                  <bgColor rgb="FFE0DCD8"/>
                </patternFill>
              </fill>
            </x14:dxf>
          </x14:cfRule>
          <xm:sqref>W113:Z118</xm:sqref>
        </x14:conditionalFormatting>
        <x14:conditionalFormatting xmlns:xm="http://schemas.microsoft.com/office/excel/2006/main">
          <x14:cfRule type="expression" priority="75" id="{F8717BCF-D7A5-4F30-8980-9F56AD0B7FBC}">
            <xm:f>'https://cepalondon.sharepoint.com/projectslive/PT835_NIAUR_PC21_Efficiency_Advice/Shared Documents/Supporting Information/[20180518-PR19-Business-plan-data-tables.xlsx]Validation flags'!#REF!=1</xm:f>
            <x14:dxf>
              <fill>
                <patternFill>
                  <bgColor rgb="FFE0DCD8"/>
                </patternFill>
              </fill>
            </x14:dxf>
          </x14:cfRule>
          <xm:sqref>AA113:AA118</xm:sqref>
        </x14:conditionalFormatting>
        <x14:conditionalFormatting xmlns:xm="http://schemas.microsoft.com/office/excel/2006/main">
          <x14:cfRule type="expression" priority="74" id="{0D33BBED-266B-4E41-A9DC-ABDB23C7A9B5}">
            <xm:f>'https://cepalondon.sharepoint.com/projectslive/PT835_NIAUR_PC21_Efficiency_Advice/Shared Documents/Supporting Information/[20180518-PR19-Business-plan-data-tables.xlsx]Validation flags'!#REF!=1</xm:f>
            <x14:dxf>
              <fill>
                <patternFill>
                  <bgColor rgb="FFE0DCD8"/>
                </patternFill>
              </fill>
            </x14:dxf>
          </x14:cfRule>
          <xm:sqref>W103:Z108</xm:sqref>
        </x14:conditionalFormatting>
        <x14:conditionalFormatting xmlns:xm="http://schemas.microsoft.com/office/excel/2006/main">
          <x14:cfRule type="expression" priority="73" id="{C1B12B25-48BC-47D2-A208-EA11E9A457C7}">
            <xm:f>'https://cepalondon.sharepoint.com/projectslive/PT835_NIAUR_PC21_Efficiency_Advice/Shared Documents/Supporting Information/[20180518-PR19-Business-plan-data-tables.xlsx]Validation flags'!#REF!=1</xm:f>
            <x14:dxf>
              <fill>
                <patternFill>
                  <bgColor rgb="FFE0DCD8"/>
                </patternFill>
              </fill>
            </x14:dxf>
          </x14:cfRule>
          <xm:sqref>AA103:AA108</xm:sqref>
        </x14:conditionalFormatting>
        <x14:conditionalFormatting xmlns:xm="http://schemas.microsoft.com/office/excel/2006/main">
          <x14:cfRule type="expression" priority="72" id="{0FE2EFF1-EFC5-4F07-BA42-CECF749EEFB5}">
            <xm:f>'https://cepalondon.sharepoint.com/projectslive/PT835_NIAUR_PC21_Efficiency_Advice/Shared Documents/Supporting Information/[20180518-PR19-Business-plan-data-tables.xlsx]Validation flags'!#REF!=1</xm:f>
            <x14:dxf>
              <fill>
                <patternFill>
                  <bgColor rgb="FFE0DCD8"/>
                </patternFill>
              </fill>
            </x14:dxf>
          </x14:cfRule>
          <xm:sqref>W94:Z99</xm:sqref>
        </x14:conditionalFormatting>
        <x14:conditionalFormatting xmlns:xm="http://schemas.microsoft.com/office/excel/2006/main">
          <x14:cfRule type="expression" priority="71" id="{2EC17E62-6EBE-447D-9778-CFDE4998D394}">
            <xm:f>'https://cepalondon.sharepoint.com/projectslive/PT835_NIAUR_PC21_Efficiency_Advice/Shared Documents/Supporting Information/[20180518-PR19-Business-plan-data-tables.xlsx]Validation flags'!#REF!=1</xm:f>
            <x14:dxf>
              <fill>
                <patternFill>
                  <bgColor rgb="FFE0DCD8"/>
                </patternFill>
              </fill>
            </x14:dxf>
          </x14:cfRule>
          <xm:sqref>AA94:AA99</xm:sqref>
        </x14:conditionalFormatting>
        <x14:conditionalFormatting xmlns:xm="http://schemas.microsoft.com/office/excel/2006/main">
          <x14:cfRule type="expression" priority="70" id="{89C9B558-FDD8-4F04-B86C-9AD43D0A0551}">
            <xm:f>'https://cepalondon.sharepoint.com/projectslive/PT835_NIAUR_PC21_Efficiency_Advice/Shared Documents/Supporting Information/[20180518-PR19-Business-plan-data-tables.xlsx]Validation flags'!#REF!=1</xm:f>
            <x14:dxf>
              <fill>
                <patternFill>
                  <bgColor rgb="FFE0DCD8"/>
                </patternFill>
              </fill>
            </x14:dxf>
          </x14:cfRule>
          <xm:sqref>W84:Z89</xm:sqref>
        </x14:conditionalFormatting>
        <x14:conditionalFormatting xmlns:xm="http://schemas.microsoft.com/office/excel/2006/main">
          <x14:cfRule type="expression" priority="69" id="{5E5F317C-DBAE-4C80-9579-47D58ADA39C4}">
            <xm:f>'https://cepalondon.sharepoint.com/projectslive/PT835_NIAUR_PC21_Efficiency_Advice/Shared Documents/Supporting Information/[20180518-PR19-Business-plan-data-tables.xlsx]Validation flags'!#REF!=1</xm:f>
            <x14:dxf>
              <fill>
                <patternFill>
                  <bgColor rgb="FFE0DCD8"/>
                </patternFill>
              </fill>
            </x14:dxf>
          </x14:cfRule>
          <xm:sqref>AA84:AA89</xm:sqref>
        </x14:conditionalFormatting>
        <x14:conditionalFormatting xmlns:xm="http://schemas.microsoft.com/office/excel/2006/main">
          <x14:cfRule type="expression" priority="68" id="{9FAD5036-A894-40D5-8133-5990446ED00B}">
            <xm:f>'https://cepalondon.sharepoint.com/projectslive/PT835_NIAUR_PC21_Efficiency_Advice/Shared Documents/Supporting Information/[20180518-PR19-Business-plan-data-tables.xlsx]Validation flags'!#REF!=1</xm:f>
            <x14:dxf>
              <fill>
                <patternFill>
                  <bgColor rgb="FFE0DCD8"/>
                </patternFill>
              </fill>
            </x14:dxf>
          </x14:cfRule>
          <xm:sqref>W75:Z80</xm:sqref>
        </x14:conditionalFormatting>
        <x14:conditionalFormatting xmlns:xm="http://schemas.microsoft.com/office/excel/2006/main">
          <x14:cfRule type="expression" priority="67" id="{5F39F965-F248-4C16-BD01-100586000F64}">
            <xm:f>'https://cepalondon.sharepoint.com/projectslive/PT835_NIAUR_PC21_Efficiency_Advice/Shared Documents/Supporting Information/[20180518-PR19-Business-plan-data-tables.xlsx]Validation flags'!#REF!=1</xm:f>
            <x14:dxf>
              <fill>
                <patternFill>
                  <bgColor rgb="FFE0DCD8"/>
                </patternFill>
              </fill>
            </x14:dxf>
          </x14:cfRule>
          <xm:sqref>AA75:AA80</xm:sqref>
        </x14:conditionalFormatting>
        <x14:conditionalFormatting xmlns:xm="http://schemas.microsoft.com/office/excel/2006/main">
          <x14:cfRule type="expression" priority="66" id="{BD694239-F972-4AEA-8283-EC2C15A2BC98}">
            <xm:f>'https://cepalondon.sharepoint.com/projectslive/PT835_NIAUR_PC21_Efficiency_Advice/Shared Documents/Supporting Information/[20180518-PR19-Business-plan-data-tables.xlsx]Validation flags'!#REF!=1</xm:f>
            <x14:dxf>
              <fill>
                <patternFill>
                  <bgColor rgb="FFE0DCD8"/>
                </patternFill>
              </fill>
            </x14:dxf>
          </x14:cfRule>
          <xm:sqref>W65:Z70</xm:sqref>
        </x14:conditionalFormatting>
        <x14:conditionalFormatting xmlns:xm="http://schemas.microsoft.com/office/excel/2006/main">
          <x14:cfRule type="expression" priority="65" id="{C6EF062F-A4C2-44BD-9850-A589AC0473C6}">
            <xm:f>'https://cepalondon.sharepoint.com/projectslive/PT835_NIAUR_PC21_Efficiency_Advice/Shared Documents/Supporting Information/[20180518-PR19-Business-plan-data-tables.xlsx]Validation flags'!#REF!=1</xm:f>
            <x14:dxf>
              <fill>
                <patternFill>
                  <bgColor rgb="FFE0DCD8"/>
                </patternFill>
              </fill>
            </x14:dxf>
          </x14:cfRule>
          <xm:sqref>AA65:AA70</xm:sqref>
        </x14:conditionalFormatting>
        <x14:conditionalFormatting xmlns:xm="http://schemas.microsoft.com/office/excel/2006/main">
          <x14:cfRule type="expression" priority="64" id="{6FBF85B2-850E-48F0-8370-94D6FB6220B0}">
            <xm:f>'https://cepalondon.sharepoint.com/projectslive/PT835_NIAUR_PC21_Efficiency_Advice/Shared Documents/Supporting Information/[20180518-PR19-Business-plan-data-tables.xlsx]Validation flags'!#REF!=1</xm:f>
            <x14:dxf>
              <fill>
                <patternFill>
                  <bgColor rgb="FFE0DCD8"/>
                </patternFill>
              </fill>
            </x14:dxf>
          </x14:cfRule>
          <xm:sqref>W56:Z61</xm:sqref>
        </x14:conditionalFormatting>
        <x14:conditionalFormatting xmlns:xm="http://schemas.microsoft.com/office/excel/2006/main">
          <x14:cfRule type="expression" priority="63" id="{4E3B7383-8E35-449D-99C8-0626886579E8}">
            <xm:f>'https://cepalondon.sharepoint.com/projectslive/PT835_NIAUR_PC21_Efficiency_Advice/Shared Documents/Supporting Information/[20180518-PR19-Business-plan-data-tables.xlsx]Validation flags'!#REF!=1</xm:f>
            <x14:dxf>
              <fill>
                <patternFill>
                  <bgColor rgb="FFE0DCD8"/>
                </patternFill>
              </fill>
            </x14:dxf>
          </x14:cfRule>
          <xm:sqref>AA56:AA61</xm:sqref>
        </x14:conditionalFormatting>
        <x14:conditionalFormatting xmlns:xm="http://schemas.microsoft.com/office/excel/2006/main">
          <x14:cfRule type="expression" priority="62" id="{7B19FDB9-A8F1-4D65-8F87-3BA280B2F2CD}">
            <xm:f>'https://cepalondon.sharepoint.com/projectslive/PT835_NIAUR_PC21_Efficiency_Advice/Shared Documents/Supporting Information/[20180518-PR19-Business-plan-data-tables.xlsx]Validation flags'!#REF!=1</xm:f>
            <x14:dxf>
              <fill>
                <patternFill>
                  <bgColor rgb="FFE0DCD8"/>
                </patternFill>
              </fill>
            </x14:dxf>
          </x14:cfRule>
          <xm:sqref>W46:Z51</xm:sqref>
        </x14:conditionalFormatting>
        <x14:conditionalFormatting xmlns:xm="http://schemas.microsoft.com/office/excel/2006/main">
          <x14:cfRule type="expression" priority="61" id="{F70F4EC4-6442-4DFC-972B-8243DA045933}">
            <xm:f>'https://cepalondon.sharepoint.com/projectslive/PT835_NIAUR_PC21_Efficiency_Advice/Shared Documents/Supporting Information/[20180518-PR19-Business-plan-data-tables.xlsx]Validation flags'!#REF!=1</xm:f>
            <x14:dxf>
              <fill>
                <patternFill>
                  <bgColor rgb="FFE0DCD8"/>
                </patternFill>
              </fill>
            </x14:dxf>
          </x14:cfRule>
          <xm:sqref>AA46:AA51</xm:sqref>
        </x14:conditionalFormatting>
        <x14:conditionalFormatting xmlns:xm="http://schemas.microsoft.com/office/excel/2006/main">
          <x14:cfRule type="expression" priority="60" id="{14CDC139-35ED-4408-ABE7-B564D959D60E}">
            <xm:f>'https://cepalondon.sharepoint.com/projectslive/PT835_NIAUR_PC21_Efficiency_Advice/Shared Documents/Supporting Information/[20180518-PR19-Business-plan-data-tables.xlsx]Validation flags'!#REF!=1</xm:f>
            <x14:dxf>
              <fill>
                <patternFill>
                  <bgColor rgb="FFE0DCD8"/>
                </patternFill>
              </fill>
            </x14:dxf>
          </x14:cfRule>
          <xm:sqref>W37:Z42</xm:sqref>
        </x14:conditionalFormatting>
        <x14:conditionalFormatting xmlns:xm="http://schemas.microsoft.com/office/excel/2006/main">
          <x14:cfRule type="expression" priority="59" id="{B3EA897D-70BF-49B5-92EA-F64F399A05BA}">
            <xm:f>'https://cepalondon.sharepoint.com/projectslive/PT835_NIAUR_PC21_Efficiency_Advice/Shared Documents/Supporting Information/[20180518-PR19-Business-plan-data-tables.xlsx]Validation flags'!#REF!=1</xm:f>
            <x14:dxf>
              <fill>
                <patternFill>
                  <bgColor rgb="FFE0DCD8"/>
                </patternFill>
              </fill>
            </x14:dxf>
          </x14:cfRule>
          <xm:sqref>AA37:AA42</xm:sqref>
        </x14:conditionalFormatting>
        <x14:conditionalFormatting xmlns:xm="http://schemas.microsoft.com/office/excel/2006/main">
          <x14:cfRule type="expression" priority="58" id="{EFDE34BA-CCC9-4E97-8772-02598AEF7332}">
            <xm:f>'https://cepalondon.sharepoint.com/projectslive/PT835_NIAUR_PC21_Efficiency_Advice/Shared Documents/Supporting Information/[20180518-PR19-Business-plan-data-tables.xlsx]Validation flags'!#REF!=1</xm:f>
            <x14:dxf>
              <fill>
                <patternFill>
                  <bgColor rgb="FFE0DCD8"/>
                </patternFill>
              </fill>
            </x14:dxf>
          </x14:cfRule>
          <xm:sqref>W27:Z32</xm:sqref>
        </x14:conditionalFormatting>
        <x14:conditionalFormatting xmlns:xm="http://schemas.microsoft.com/office/excel/2006/main">
          <x14:cfRule type="expression" priority="57" id="{E1B92A50-0073-4F79-922B-0AADAE3F0FFB}">
            <xm:f>'https://cepalondon.sharepoint.com/projectslive/PT835_NIAUR_PC21_Efficiency_Advice/Shared Documents/Supporting Information/[20180518-PR19-Business-plan-data-tables.xlsx]Validation flags'!#REF!=1</xm:f>
            <x14:dxf>
              <fill>
                <patternFill>
                  <bgColor rgb="FFE0DCD8"/>
                </patternFill>
              </fill>
            </x14:dxf>
          </x14:cfRule>
          <xm:sqref>AA27:AA32</xm:sqref>
        </x14:conditionalFormatting>
        <x14:conditionalFormatting xmlns:xm="http://schemas.microsoft.com/office/excel/2006/main">
          <x14:cfRule type="expression" priority="56" id="{D87286FC-15C2-4858-B131-92E4477E86EE}">
            <xm:f>'https://cepalondon.sharepoint.com/projectslive/PT835_NIAUR_PC21_Efficiency_Advice/Shared Documents/Supporting Information/[20180518-PR19-Business-plan-data-tables.xlsx]Validation flags'!#REF!=1</xm:f>
            <x14:dxf>
              <fill>
                <patternFill>
                  <bgColor rgb="FFE0DCD8"/>
                </patternFill>
              </fill>
            </x14:dxf>
          </x14:cfRule>
          <xm:sqref>W18:Z23</xm:sqref>
        </x14:conditionalFormatting>
        <x14:conditionalFormatting xmlns:xm="http://schemas.microsoft.com/office/excel/2006/main">
          <x14:cfRule type="expression" priority="55" id="{C42F8DF7-BCD4-4B16-B783-48F652475879}">
            <xm:f>'https://cepalondon.sharepoint.com/projectslive/PT835_NIAUR_PC21_Efficiency_Advice/Shared Documents/Supporting Information/[20180518-PR19-Business-plan-data-tables.xlsx]Validation flags'!#REF!=1</xm:f>
            <x14:dxf>
              <fill>
                <patternFill>
                  <bgColor rgb="FFE0DCD8"/>
                </patternFill>
              </fill>
            </x14:dxf>
          </x14:cfRule>
          <xm:sqref>AA18:AA23</xm:sqref>
        </x14:conditionalFormatting>
        <x14:conditionalFormatting xmlns:xm="http://schemas.microsoft.com/office/excel/2006/main">
          <x14:cfRule type="expression" priority="54" id="{13480E9C-37EB-4487-BDE5-59CA8CED7DA0}">
            <xm:f>'https://cepalondon.sharepoint.com/projectslive/PT835_NIAUR_PC21_Efficiency_Advice/Shared Documents/Supporting Information/[20180518-PR19-Business-plan-data-tables.xlsx]Validation flags'!#REF!=1</xm:f>
            <x14:dxf>
              <fill>
                <patternFill>
                  <bgColor rgb="FFE0DCD8"/>
                </patternFill>
              </fill>
            </x14:dxf>
          </x14:cfRule>
          <xm:sqref>W8:Z13</xm:sqref>
        </x14:conditionalFormatting>
        <x14:conditionalFormatting xmlns:xm="http://schemas.microsoft.com/office/excel/2006/main">
          <x14:cfRule type="expression" priority="53" id="{6EEB41E8-814C-4169-B308-2803D539321E}">
            <xm:f>'https://cepalondon.sharepoint.com/projectslive/PT835_NIAUR_PC21_Efficiency_Advice/Shared Documents/Supporting Information/[20180518-PR19-Business-plan-data-tables.xlsx]Validation flags'!#REF!=1</xm:f>
            <x14:dxf>
              <fill>
                <patternFill>
                  <bgColor rgb="FFE0DCD8"/>
                </patternFill>
              </fill>
            </x14:dxf>
          </x14:cfRule>
          <xm:sqref>AA8:AA13</xm:sqref>
        </x14:conditionalFormatting>
        <x14:conditionalFormatting xmlns:xm="http://schemas.microsoft.com/office/excel/2006/main">
          <x14:cfRule type="expression" priority="52" id="{7CBD7F43-0B3A-4E40-A104-9F6F98947548}">
            <xm:f>'https://cepalondon.sharepoint.com/projectslive/PT835_NIAUR_PC21_Efficiency_Advice/Shared Documents/Supporting Information/[20180518-PR19-Business-plan-data-tables.xlsx]Validation flags'!#REF!=1</xm:f>
            <x14:dxf>
              <fill>
                <patternFill>
                  <bgColor rgb="FFE0DCD8"/>
                </patternFill>
              </fill>
            </x14:dxf>
          </x14:cfRule>
          <xm:sqref>AC8:AF13</xm:sqref>
        </x14:conditionalFormatting>
        <x14:conditionalFormatting xmlns:xm="http://schemas.microsoft.com/office/excel/2006/main">
          <x14:cfRule type="expression" priority="51" id="{8BC40DAB-282C-4D92-A1B1-50E576B85CB7}">
            <xm:f>'https://cepalondon.sharepoint.com/projectslive/PT835_NIAUR_PC21_Efficiency_Advice/Shared Documents/Supporting Information/[20180518-PR19-Business-plan-data-tables.xlsx]Validation flags'!#REF!=1</xm:f>
            <x14:dxf>
              <fill>
                <patternFill>
                  <bgColor rgb="FFE0DCD8"/>
                </patternFill>
              </fill>
            </x14:dxf>
          </x14:cfRule>
          <xm:sqref>AG8:AG13</xm:sqref>
        </x14:conditionalFormatting>
        <x14:conditionalFormatting xmlns:xm="http://schemas.microsoft.com/office/excel/2006/main">
          <x14:cfRule type="expression" priority="50" id="{DDCBE502-F91A-40B2-93CD-BAF790A215A5}">
            <xm:f>'https://cepalondon.sharepoint.com/projectslive/PT835_NIAUR_PC21_Efficiency_Advice/Shared Documents/Supporting Information/[20180518-PR19-Business-plan-data-tables.xlsx]Validation flags'!#REF!=1</xm:f>
            <x14:dxf>
              <fill>
                <patternFill>
                  <bgColor rgb="FFE0DCD8"/>
                </patternFill>
              </fill>
            </x14:dxf>
          </x14:cfRule>
          <xm:sqref>AC18:AF23</xm:sqref>
        </x14:conditionalFormatting>
        <x14:conditionalFormatting xmlns:xm="http://schemas.microsoft.com/office/excel/2006/main">
          <x14:cfRule type="expression" priority="49" id="{49D1BAD3-9BA3-4433-AAC0-419A89E4B79A}">
            <xm:f>'https://cepalondon.sharepoint.com/projectslive/PT835_NIAUR_PC21_Efficiency_Advice/Shared Documents/Supporting Information/[20180518-PR19-Business-plan-data-tables.xlsx]Validation flags'!#REF!=1</xm:f>
            <x14:dxf>
              <fill>
                <patternFill>
                  <bgColor rgb="FFE0DCD8"/>
                </patternFill>
              </fill>
            </x14:dxf>
          </x14:cfRule>
          <xm:sqref>AG18:AG23</xm:sqref>
        </x14:conditionalFormatting>
        <x14:conditionalFormatting xmlns:xm="http://schemas.microsoft.com/office/excel/2006/main">
          <x14:cfRule type="expression" priority="48" id="{92588F4D-72C3-4080-931D-394D73823B79}">
            <xm:f>'https://cepalondon.sharepoint.com/projectslive/PT835_NIAUR_PC21_Efficiency_Advice/Shared Documents/Supporting Information/[20180518-PR19-Business-plan-data-tables.xlsx]Validation flags'!#REF!=1</xm:f>
            <x14:dxf>
              <fill>
                <patternFill>
                  <bgColor rgb="FFE0DCD8"/>
                </patternFill>
              </fill>
            </x14:dxf>
          </x14:cfRule>
          <xm:sqref>AC27:AF32</xm:sqref>
        </x14:conditionalFormatting>
        <x14:conditionalFormatting xmlns:xm="http://schemas.microsoft.com/office/excel/2006/main">
          <x14:cfRule type="expression" priority="47" id="{B559CC1A-C101-40D0-9F36-A9C0FD74D837}">
            <xm:f>'https://cepalondon.sharepoint.com/projectslive/PT835_NIAUR_PC21_Efficiency_Advice/Shared Documents/Supporting Information/[20180518-PR19-Business-plan-data-tables.xlsx]Validation flags'!#REF!=1</xm:f>
            <x14:dxf>
              <fill>
                <patternFill>
                  <bgColor rgb="FFE0DCD8"/>
                </patternFill>
              </fill>
            </x14:dxf>
          </x14:cfRule>
          <xm:sqref>AG27:AG32</xm:sqref>
        </x14:conditionalFormatting>
        <x14:conditionalFormatting xmlns:xm="http://schemas.microsoft.com/office/excel/2006/main">
          <x14:cfRule type="expression" priority="46" id="{DCF0ECB6-3530-4296-A978-DECBA2837932}">
            <xm:f>'https://cepalondon.sharepoint.com/projectslive/PT835_NIAUR_PC21_Efficiency_Advice/Shared Documents/Supporting Information/[20180518-PR19-Business-plan-data-tables.xlsx]Validation flags'!#REF!=1</xm:f>
            <x14:dxf>
              <fill>
                <patternFill>
                  <bgColor rgb="FFE0DCD8"/>
                </patternFill>
              </fill>
            </x14:dxf>
          </x14:cfRule>
          <xm:sqref>AC37:AF42</xm:sqref>
        </x14:conditionalFormatting>
        <x14:conditionalFormatting xmlns:xm="http://schemas.microsoft.com/office/excel/2006/main">
          <x14:cfRule type="expression" priority="45" id="{9B95365A-519E-4C82-BE39-92DDEF955708}">
            <xm:f>'https://cepalondon.sharepoint.com/projectslive/PT835_NIAUR_PC21_Efficiency_Advice/Shared Documents/Supporting Information/[20180518-PR19-Business-plan-data-tables.xlsx]Validation flags'!#REF!=1</xm:f>
            <x14:dxf>
              <fill>
                <patternFill>
                  <bgColor rgb="FFE0DCD8"/>
                </patternFill>
              </fill>
            </x14:dxf>
          </x14:cfRule>
          <xm:sqref>AG37:AG42</xm:sqref>
        </x14:conditionalFormatting>
        <x14:conditionalFormatting xmlns:xm="http://schemas.microsoft.com/office/excel/2006/main">
          <x14:cfRule type="expression" priority="44" id="{37ACA410-C458-4997-80A3-E286649B730A}">
            <xm:f>'https://cepalondon.sharepoint.com/projectslive/PT835_NIAUR_PC21_Efficiency_Advice/Shared Documents/Supporting Information/[20180518-PR19-Business-plan-data-tables.xlsx]Validation flags'!#REF!=1</xm:f>
            <x14:dxf>
              <fill>
                <patternFill>
                  <bgColor rgb="FFE0DCD8"/>
                </patternFill>
              </fill>
            </x14:dxf>
          </x14:cfRule>
          <xm:sqref>AC46:AF51</xm:sqref>
        </x14:conditionalFormatting>
        <x14:conditionalFormatting xmlns:xm="http://schemas.microsoft.com/office/excel/2006/main">
          <x14:cfRule type="expression" priority="43" id="{53F313EF-7BA4-41F7-B246-BC0DF2715735}">
            <xm:f>'https://cepalondon.sharepoint.com/projectslive/PT835_NIAUR_PC21_Efficiency_Advice/Shared Documents/Supporting Information/[20180518-PR19-Business-plan-data-tables.xlsx]Validation flags'!#REF!=1</xm:f>
            <x14:dxf>
              <fill>
                <patternFill>
                  <bgColor rgb="FFE0DCD8"/>
                </patternFill>
              </fill>
            </x14:dxf>
          </x14:cfRule>
          <xm:sqref>AG46:AG51</xm:sqref>
        </x14:conditionalFormatting>
        <x14:conditionalFormatting xmlns:xm="http://schemas.microsoft.com/office/excel/2006/main">
          <x14:cfRule type="expression" priority="42" id="{63DBD9A1-1DCA-4AC8-94E9-22E00146E9AF}">
            <xm:f>'https://cepalondon.sharepoint.com/projectslive/PT835_NIAUR_PC21_Efficiency_Advice/Shared Documents/Supporting Information/[20180518-PR19-Business-plan-data-tables.xlsx]Validation flags'!#REF!=1</xm:f>
            <x14:dxf>
              <fill>
                <patternFill>
                  <bgColor rgb="FFE0DCD8"/>
                </patternFill>
              </fill>
            </x14:dxf>
          </x14:cfRule>
          <xm:sqref>AC56:AF61</xm:sqref>
        </x14:conditionalFormatting>
        <x14:conditionalFormatting xmlns:xm="http://schemas.microsoft.com/office/excel/2006/main">
          <x14:cfRule type="expression" priority="41" id="{D46115BC-00DF-44EA-B2C9-5C91D1B41194}">
            <xm:f>'https://cepalondon.sharepoint.com/projectslive/PT835_NIAUR_PC21_Efficiency_Advice/Shared Documents/Supporting Information/[20180518-PR19-Business-plan-data-tables.xlsx]Validation flags'!#REF!=1</xm:f>
            <x14:dxf>
              <fill>
                <patternFill>
                  <bgColor rgb="FFE0DCD8"/>
                </patternFill>
              </fill>
            </x14:dxf>
          </x14:cfRule>
          <xm:sqref>AG56:AG61</xm:sqref>
        </x14:conditionalFormatting>
        <x14:conditionalFormatting xmlns:xm="http://schemas.microsoft.com/office/excel/2006/main">
          <x14:cfRule type="expression" priority="40" id="{BE08F8CA-95C0-44F4-B1F6-6D573483A037}">
            <xm:f>'https://cepalondon.sharepoint.com/projectslive/PT835_NIAUR_PC21_Efficiency_Advice/Shared Documents/Supporting Information/[20180518-PR19-Business-plan-data-tables.xlsx]Validation flags'!#REF!=1</xm:f>
            <x14:dxf>
              <fill>
                <patternFill>
                  <bgColor rgb="FFE0DCD8"/>
                </patternFill>
              </fill>
            </x14:dxf>
          </x14:cfRule>
          <xm:sqref>AC65:AF70</xm:sqref>
        </x14:conditionalFormatting>
        <x14:conditionalFormatting xmlns:xm="http://schemas.microsoft.com/office/excel/2006/main">
          <x14:cfRule type="expression" priority="39" id="{B5FBBBB4-DF72-4E81-9975-BEA89FEF43B6}">
            <xm:f>'https://cepalondon.sharepoint.com/projectslive/PT835_NIAUR_PC21_Efficiency_Advice/Shared Documents/Supporting Information/[20180518-PR19-Business-plan-data-tables.xlsx]Validation flags'!#REF!=1</xm:f>
            <x14:dxf>
              <fill>
                <patternFill>
                  <bgColor rgb="FFE0DCD8"/>
                </patternFill>
              </fill>
            </x14:dxf>
          </x14:cfRule>
          <xm:sqref>AG65:AG70</xm:sqref>
        </x14:conditionalFormatting>
        <x14:conditionalFormatting xmlns:xm="http://schemas.microsoft.com/office/excel/2006/main">
          <x14:cfRule type="expression" priority="38" id="{A71E866C-53B3-4EE7-A22F-8AAFB24D371E}">
            <xm:f>'https://cepalondon.sharepoint.com/projectslive/PT835_NIAUR_PC21_Efficiency_Advice/Shared Documents/Supporting Information/[20180518-PR19-Business-plan-data-tables.xlsx]Validation flags'!#REF!=1</xm:f>
            <x14:dxf>
              <fill>
                <patternFill>
                  <bgColor rgb="FFE0DCD8"/>
                </patternFill>
              </fill>
            </x14:dxf>
          </x14:cfRule>
          <xm:sqref>AC75:AF80</xm:sqref>
        </x14:conditionalFormatting>
        <x14:conditionalFormatting xmlns:xm="http://schemas.microsoft.com/office/excel/2006/main">
          <x14:cfRule type="expression" priority="37" id="{44B619C2-B2AB-4624-AED1-B0B339A988DB}">
            <xm:f>'https://cepalondon.sharepoint.com/projectslive/PT835_NIAUR_PC21_Efficiency_Advice/Shared Documents/Supporting Information/[20180518-PR19-Business-plan-data-tables.xlsx]Validation flags'!#REF!=1</xm:f>
            <x14:dxf>
              <fill>
                <patternFill>
                  <bgColor rgb="FFE0DCD8"/>
                </patternFill>
              </fill>
            </x14:dxf>
          </x14:cfRule>
          <xm:sqref>AG75:AG80</xm:sqref>
        </x14:conditionalFormatting>
        <x14:conditionalFormatting xmlns:xm="http://schemas.microsoft.com/office/excel/2006/main">
          <x14:cfRule type="expression" priority="36" id="{CBD8A2E7-71C8-4F00-B01B-2A338D7EC5A3}">
            <xm:f>'https://cepalondon.sharepoint.com/projectslive/PT835_NIAUR_PC21_Efficiency_Advice/Shared Documents/Supporting Information/[20180518-PR19-Business-plan-data-tables.xlsx]Validation flags'!#REF!=1</xm:f>
            <x14:dxf>
              <fill>
                <patternFill>
                  <bgColor rgb="FFE0DCD8"/>
                </patternFill>
              </fill>
            </x14:dxf>
          </x14:cfRule>
          <xm:sqref>AC84:AF89</xm:sqref>
        </x14:conditionalFormatting>
        <x14:conditionalFormatting xmlns:xm="http://schemas.microsoft.com/office/excel/2006/main">
          <x14:cfRule type="expression" priority="35" id="{8B7AAD40-A105-4574-8D46-051CB093A11B}">
            <xm:f>'https://cepalondon.sharepoint.com/projectslive/PT835_NIAUR_PC21_Efficiency_Advice/Shared Documents/Supporting Information/[20180518-PR19-Business-plan-data-tables.xlsx]Validation flags'!#REF!=1</xm:f>
            <x14:dxf>
              <fill>
                <patternFill>
                  <bgColor rgb="FFE0DCD8"/>
                </patternFill>
              </fill>
            </x14:dxf>
          </x14:cfRule>
          <xm:sqref>AG84:AG89</xm:sqref>
        </x14:conditionalFormatting>
        <x14:conditionalFormatting xmlns:xm="http://schemas.microsoft.com/office/excel/2006/main">
          <x14:cfRule type="expression" priority="34" id="{8F7C0864-3626-4552-80C4-10088C71404D}">
            <xm:f>'https://cepalondon.sharepoint.com/projectslive/PT835_NIAUR_PC21_Efficiency_Advice/Shared Documents/Supporting Information/[20180518-PR19-Business-plan-data-tables.xlsx]Validation flags'!#REF!=1</xm:f>
            <x14:dxf>
              <fill>
                <patternFill>
                  <bgColor rgb="FFE0DCD8"/>
                </patternFill>
              </fill>
            </x14:dxf>
          </x14:cfRule>
          <xm:sqref>AC94:AF99</xm:sqref>
        </x14:conditionalFormatting>
        <x14:conditionalFormatting xmlns:xm="http://schemas.microsoft.com/office/excel/2006/main">
          <x14:cfRule type="expression" priority="33" id="{1B31A904-97B9-42CC-8D59-3C8E0A4E4776}">
            <xm:f>'https://cepalondon.sharepoint.com/projectslive/PT835_NIAUR_PC21_Efficiency_Advice/Shared Documents/Supporting Information/[20180518-PR19-Business-plan-data-tables.xlsx]Validation flags'!#REF!=1</xm:f>
            <x14:dxf>
              <fill>
                <patternFill>
                  <bgColor rgb="FFE0DCD8"/>
                </patternFill>
              </fill>
            </x14:dxf>
          </x14:cfRule>
          <xm:sqref>AG94:AG99</xm:sqref>
        </x14:conditionalFormatting>
        <x14:conditionalFormatting xmlns:xm="http://schemas.microsoft.com/office/excel/2006/main">
          <x14:cfRule type="expression" priority="32" id="{F4BC7401-9495-404E-BE8D-CC3D02177292}">
            <xm:f>'https://cepalondon.sharepoint.com/projectslive/PT835_NIAUR_PC21_Efficiency_Advice/Shared Documents/Supporting Information/[20180518-PR19-Business-plan-data-tables.xlsx]Validation flags'!#REF!=1</xm:f>
            <x14:dxf>
              <fill>
                <patternFill>
                  <bgColor rgb="FFE0DCD8"/>
                </patternFill>
              </fill>
            </x14:dxf>
          </x14:cfRule>
          <xm:sqref>AC103:AF108</xm:sqref>
        </x14:conditionalFormatting>
        <x14:conditionalFormatting xmlns:xm="http://schemas.microsoft.com/office/excel/2006/main">
          <x14:cfRule type="expression" priority="31" id="{855D493F-4840-44C0-B7C6-92236D78380C}">
            <xm:f>'https://cepalondon.sharepoint.com/projectslive/PT835_NIAUR_PC21_Efficiency_Advice/Shared Documents/Supporting Information/[20180518-PR19-Business-plan-data-tables.xlsx]Validation flags'!#REF!=1</xm:f>
            <x14:dxf>
              <fill>
                <patternFill>
                  <bgColor rgb="FFE0DCD8"/>
                </patternFill>
              </fill>
            </x14:dxf>
          </x14:cfRule>
          <xm:sqref>AG103:AG108</xm:sqref>
        </x14:conditionalFormatting>
        <x14:conditionalFormatting xmlns:xm="http://schemas.microsoft.com/office/excel/2006/main">
          <x14:cfRule type="expression" priority="30" id="{D2ED3FEC-2589-4A85-8BC6-65402A0B70F2}">
            <xm:f>'https://cepalondon.sharepoint.com/projectslive/PT835_NIAUR_PC21_Efficiency_Advice/Shared Documents/Supporting Information/[20180518-PR19-Business-plan-data-tables.xlsx]Validation flags'!#REF!=1</xm:f>
            <x14:dxf>
              <fill>
                <patternFill>
                  <bgColor rgb="FFE0DCD8"/>
                </patternFill>
              </fill>
            </x14:dxf>
          </x14:cfRule>
          <xm:sqref>AC113:AF118</xm:sqref>
        </x14:conditionalFormatting>
        <x14:conditionalFormatting xmlns:xm="http://schemas.microsoft.com/office/excel/2006/main">
          <x14:cfRule type="expression" priority="29" id="{BACB12BF-BEA3-41C5-AA62-A66CFC468CBA}">
            <xm:f>'https://cepalondon.sharepoint.com/projectslive/PT835_NIAUR_PC21_Efficiency_Advice/Shared Documents/Supporting Information/[20180518-PR19-Business-plan-data-tables.xlsx]Validation flags'!#REF!=1</xm:f>
            <x14:dxf>
              <fill>
                <patternFill>
                  <bgColor rgb="FFE0DCD8"/>
                </patternFill>
              </fill>
            </x14:dxf>
          </x14:cfRule>
          <xm:sqref>AG113:AG118</xm:sqref>
        </x14:conditionalFormatting>
        <x14:conditionalFormatting xmlns:xm="http://schemas.microsoft.com/office/excel/2006/main">
          <x14:cfRule type="expression" priority="22" id="{A49C8CC3-F58C-40E9-99F1-0C4EB1677DE7}">
            <xm:f>'https://cepalondon.sharepoint.com/projectslive/PT835_NIAUR_PC21_Efficiency_Advice/Shared Documents/Supporting Information/[20180518-PR19-Business-plan-data-tables.xlsx]Validation flags'!#REF!=1</xm:f>
            <x14:dxf>
              <fill>
                <patternFill>
                  <bgColor rgb="FFE0DCD8"/>
                </patternFill>
              </fill>
            </x14:dxf>
          </x14:cfRule>
          <xm:sqref>O110</xm:sqref>
        </x14:conditionalFormatting>
        <x14:conditionalFormatting xmlns:xm="http://schemas.microsoft.com/office/excel/2006/main">
          <x14:cfRule type="expression" priority="21" id="{44EB773A-9340-4687-9B1D-7351291205C9}">
            <xm:f>'https://cepalondon.sharepoint.com/projectslive/PT835_NIAUR_PC21_Efficiency_Advice/Shared Documents/Supporting Information/[20180518-PR19-Business-plan-data-tables.xlsx]Validation flags'!#REF!=1</xm:f>
            <x14:dxf>
              <fill>
                <patternFill>
                  <bgColor rgb="FFE0DCD8"/>
                </patternFill>
              </fill>
            </x14:dxf>
          </x14:cfRule>
          <xm:sqref>O91</xm:sqref>
        </x14:conditionalFormatting>
        <x14:conditionalFormatting xmlns:xm="http://schemas.microsoft.com/office/excel/2006/main">
          <x14:cfRule type="expression" priority="20" id="{0522D982-971D-47FF-9FFA-742BF465444A}">
            <xm:f>'https://cepalondon.sharepoint.com/projectslive/PT835_NIAUR_PC21_Efficiency_Advice/Shared Documents/Supporting Information/[20180518-PR19-Business-plan-data-tables.xlsx]Validation flags'!#REF!=1</xm:f>
            <x14:dxf>
              <fill>
                <patternFill>
                  <bgColor rgb="FFE0DCD8"/>
                </patternFill>
              </fill>
            </x14:dxf>
          </x14:cfRule>
          <xm:sqref>O72</xm:sqref>
        </x14:conditionalFormatting>
        <x14:conditionalFormatting xmlns:xm="http://schemas.microsoft.com/office/excel/2006/main">
          <x14:cfRule type="expression" priority="19" id="{35C80C13-AA8C-4DE4-BAF6-6E3F53C62669}">
            <xm:f>'https://cepalondon.sharepoint.com/projectslive/PT835_NIAUR_PC21_Efficiency_Advice/Shared Documents/Supporting Information/[20180518-PR19-Business-plan-data-tables.xlsx]Validation flags'!#REF!=1</xm:f>
            <x14:dxf>
              <fill>
                <patternFill>
                  <bgColor rgb="FFE0DCD8"/>
                </patternFill>
              </fill>
            </x14:dxf>
          </x14:cfRule>
          <xm:sqref>O53</xm:sqref>
        </x14:conditionalFormatting>
        <x14:conditionalFormatting xmlns:xm="http://schemas.microsoft.com/office/excel/2006/main">
          <x14:cfRule type="expression" priority="18" id="{A3D3F2D4-BA79-4E40-AE78-F848C3CB8CC1}">
            <xm:f>'https://cepalondon.sharepoint.com/projectslive/PT835_NIAUR_PC21_Efficiency_Advice/Shared Documents/Supporting Information/[20180518-PR19-Business-plan-data-tables.xlsx]Validation flags'!#REF!=1</xm:f>
            <x14:dxf>
              <fill>
                <patternFill>
                  <bgColor rgb="FFE0DCD8"/>
                </patternFill>
              </fill>
            </x14:dxf>
          </x14:cfRule>
          <xm:sqref>O34</xm:sqref>
        </x14:conditionalFormatting>
        <x14:conditionalFormatting xmlns:xm="http://schemas.microsoft.com/office/excel/2006/main">
          <x14:cfRule type="expression" priority="17" id="{B70A69E4-9F9B-474E-830F-36E96FD7A8D6}">
            <xm:f>'https://cepalondon.sharepoint.com/projectslive/PT835_NIAUR_PC21_Efficiency_Advice/Shared Documents/Supporting Information/[20180518-PR19-Business-plan-data-tables.xlsx]Validation flags'!#REF!=1</xm:f>
            <x14:dxf>
              <fill>
                <patternFill>
                  <bgColor rgb="FFE0DCD8"/>
                </patternFill>
              </fill>
            </x14:dxf>
          </x14:cfRule>
          <xm:sqref>O15</xm:sqref>
        </x14:conditionalFormatting>
      </x14:conditionalFormattings>
    </ext>
    <ext xmlns:x14="http://schemas.microsoft.com/office/spreadsheetml/2009/9/main" uri="{CCE6A557-97BC-4b89-ADB6-D9C93CAAB3DF}">
      <x14:dataValidations xmlns:xm="http://schemas.microsoft.com/office/excel/2006/main" count="8">
        <x14:dataValidation type="custom" errorStyle="warning" allowBlank="1" showInputMessage="1" showErrorMessage="1" error="Entry is not consistent with zero capex reported in Table WWS2. Please check" xr:uid="{00000000-0002-0000-0B00-000002000000}">
          <x14:formula1>
            <xm:f>IF(AND('https://cepalondon.sharepoint.com/projectslive/PT835_NIAUR_PC21_Efficiency_Advice/Shared Documents/Supporting Information/[20180518-PR19-Business-plan-data-tables.xlsx]WWS2'!#REF!=0,H125&gt;0),0,1)</xm:f>
          </x14:formula1>
          <xm:sqref>H125</xm:sqref>
        </x14:dataValidation>
        <x14:dataValidation type="custom" errorStyle="warning" allowBlank="1" showInputMessage="1" showErrorMessage="1" error="Entry is not consistent with zero capex reported in Table WWS2. Please check" xr:uid="{00000000-0002-0000-0B00-000003000000}">
          <x14:formula1>
            <xm:f>IF(AND('https://cepalondon.sharepoint.com/projectslive/PT835_NIAUR_PC21_Efficiency_Advice/Shared Documents/Supporting Information/[20180518-PR19-Business-plan-data-tables.xlsx]WWS2'!#REF!=0,H125&gt;0),0,1)</xm:f>
          </x14:formula1>
          <xm:sqref>I125:M125 H126:M132</xm:sqref>
        </x14:dataValidation>
        <x14:dataValidation type="custom" errorStyle="warning" allowBlank="1" showInputMessage="1" showErrorMessage="1" error="Unexpectedly low value given the resident population reported in Table WWS3 and the trade effluent load. Value would imply contribution to p.e. of imported effluent would be negative. Please check" xr:uid="{00000000-0002-0000-0B00-000004000000}">
          <x14:formula1>
            <xm:f>IF(H124&lt;#REF!/0.06+'https://cepalondon.sharepoint.com/projectslive/PT835_NIAUR_PC21_Efficiency_Advice/Shared Documents/Supporting Information/[20180518-PR19-Business-plan-data-tables.xlsx]WWS3'!#REF!,0,1)</xm:f>
          </x14:formula1>
          <xm:sqref>H124</xm:sqref>
        </x14:dataValidation>
        <x14:dataValidation type="custom" errorStyle="warning" allowBlank="1" showInputMessage="1" showErrorMessage="1" error="Unexpectedly low value given the resident population reported in Table WWS3 and the trade effluent load. Value would imply contribution to p.e. of imported effluent would be negative. Please check" xr:uid="{00000000-0002-0000-0B00-000005000000}">
          <x14:formula1>
            <xm:f>IF(I124&lt;#REF!*0.06+'https://cepalondon.sharepoint.com/projectslive/PT835_NIAUR_PC21_Efficiency_Advice/Shared Documents/Supporting Information/[20180518-PR19-Business-plan-data-tables.xlsx]WWS3'!#REF!,0,1)</xm:f>
          </x14:formula1>
          <xm:sqref>I124</xm:sqref>
        </x14:dataValidation>
        <x14:dataValidation type="custom" errorStyle="warning" allowBlank="1" showInputMessage="1" showErrorMessage="1" error="Unexpectedly low value given the resident population reported in Table WWS3 and the trade effluent load. Value would imply contribution to p.e. of imported effluent would be negative. Please check" xr:uid="{00000000-0002-0000-0B00-000006000000}">
          <x14:formula1>
            <xm:f>IF(J124&lt;$O$110*0.06+'https://cepalondon.sharepoint.com/projectslive/PT835_NIAUR_PC21_Efficiency_Advice/Shared Documents/Supporting Information/[20180518-PR19-Business-plan-data-tables.xlsx]WWS3'!#REF!,0,1)</xm:f>
          </x14:formula1>
          <xm:sqref>J124</xm:sqref>
        </x14:dataValidation>
        <x14:dataValidation type="custom" errorStyle="warning" allowBlank="1" showInputMessage="1" showErrorMessage="1" error="Unexpectedly low value given the resident population reported in Table WWS3 and the trade effluent load. Value would imply contribution to p.e. of imported effluent would be negative. Please check" xr:uid="{00000000-0002-0000-0B00-000007000000}">
          <x14:formula1>
            <xm:f>IF(K124&lt;$O$91*0.06+'https://cepalondon.sharepoint.com/projectslive/PT835_NIAUR_PC21_Efficiency_Advice/Shared Documents/Supporting Information/[20180518-PR19-Business-plan-data-tables.xlsx]WWS3'!#REF!,0,1)</xm:f>
          </x14:formula1>
          <xm:sqref>K124</xm:sqref>
        </x14:dataValidation>
        <x14:dataValidation type="custom" errorStyle="warning" allowBlank="1" showInputMessage="1" showErrorMessage="1" error="Unexpectedly low value given the resident population reported in Table WWS3 and the trade effluent load. Value would imply contribution to p.e. of imported effluent would be negative. Please check" xr:uid="{00000000-0002-0000-0B00-000008000000}">
          <x14:formula1>
            <xm:f>IF(L124&lt;$O$72*0.06+'https://cepalondon.sharepoint.com/projectslive/PT835_NIAUR_PC21_Efficiency_Advice/Shared Documents/Supporting Information/[20180518-PR19-Business-plan-data-tables.xlsx]WWS3'!#REF!,0,1)</xm:f>
          </x14:formula1>
          <xm:sqref>L124</xm:sqref>
        </x14:dataValidation>
        <x14:dataValidation type="custom" errorStyle="warning" allowBlank="1" showInputMessage="1" showErrorMessage="1" error="Unexpectedly low value given the resident population reported in Table WWS3 and the trade effluent load. Value would imply contribution to p.e. of imported effluent would be negative. Please check" xr:uid="{00000000-0002-0000-0B00-000009000000}">
          <x14:formula1>
            <xm:f>IF(M124&lt;$O$53*0.06+'https://cepalondon.sharepoint.com/projectslive/PT835_NIAUR_PC21_Efficiency_Advice/Shared Documents/Supporting Information/[20180518-PR19-Business-plan-data-tables.xlsx]WWS3'!#REF!,0,1)</xm:f>
          </x14:formula1>
          <xm:sqref>M124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8">
    <tabColor theme="3"/>
  </sheetPr>
  <dimension ref="B1:B41"/>
  <sheetViews>
    <sheetView zoomScale="70" zoomScaleNormal="70" workbookViewId="0">
      <selection activeCell="F12" sqref="F12"/>
    </sheetView>
  </sheetViews>
  <sheetFormatPr defaultColWidth="9.453125" defaultRowHeight="16.5" zeroHeight="1" x14ac:dyDescent="0.35"/>
  <cols>
    <col min="1" max="1" width="2.90625" style="179" customWidth="1"/>
    <col min="2" max="2" width="101" style="179" bestFit="1" customWidth="1"/>
    <col min="3" max="16384" width="9.453125" style="179"/>
  </cols>
  <sheetData>
    <row r="1" spans="2:2" ht="14.15" customHeight="1" x14ac:dyDescent="0.35"/>
    <row r="2" spans="2:2" ht="27" customHeight="1" x14ac:dyDescent="0.35">
      <c r="B2" s="180" t="s">
        <v>1017</v>
      </c>
    </row>
    <row r="3" spans="2:2" ht="17" thickBot="1" x14ac:dyDescent="0.4"/>
    <row r="4" spans="2:2" ht="27" customHeight="1" x14ac:dyDescent="0.35">
      <c r="B4" s="181" t="s">
        <v>1</v>
      </c>
    </row>
    <row r="5" spans="2:2" ht="15" customHeight="1" thickBot="1" x14ac:dyDescent="0.4">
      <c r="B5" s="182" t="s">
        <v>1075</v>
      </c>
    </row>
    <row r="6" spans="2:2" ht="14.15" customHeight="1" x14ac:dyDescent="0.35"/>
    <row r="7" spans="2:2" x14ac:dyDescent="0.35"/>
    <row r="8" spans="2:2" x14ac:dyDescent="0.35"/>
    <row r="9" spans="2:2" x14ac:dyDescent="0.35"/>
    <row r="10" spans="2:2" x14ac:dyDescent="0.35"/>
    <row r="11" spans="2:2" x14ac:dyDescent="0.35"/>
    <row r="12" spans="2:2" x14ac:dyDescent="0.35"/>
    <row r="13" spans="2:2" x14ac:dyDescent="0.35"/>
    <row r="14" spans="2:2" x14ac:dyDescent="0.35"/>
    <row r="15" spans="2:2" x14ac:dyDescent="0.35"/>
    <row r="16" spans="2:2"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1">
    <tabColor theme="5" tint="0.79998168889431442"/>
  </sheetPr>
  <dimension ref="A1:AU74"/>
  <sheetViews>
    <sheetView zoomScale="70" zoomScaleNormal="70" workbookViewId="0">
      <selection activeCell="I27" sqref="I27"/>
    </sheetView>
  </sheetViews>
  <sheetFormatPr defaultColWidth="0" defaultRowHeight="16.5" zeroHeight="1" x14ac:dyDescent="0.35"/>
  <cols>
    <col min="1" max="1" width="1.6328125" style="93" customWidth="1"/>
    <col min="2" max="2" width="8.90625" style="93" customWidth="1"/>
    <col min="3" max="3" width="51.54296875" style="93" customWidth="1"/>
    <col min="4" max="4" width="13.08984375" style="93" bestFit="1" customWidth="1"/>
    <col min="5" max="6" width="6.08984375" style="93" customWidth="1"/>
    <col min="7" max="7" width="10.08984375" style="93" bestFit="1" customWidth="1"/>
    <col min="8" max="13" width="10.453125" style="93" customWidth="1"/>
    <col min="14" max="14" width="2.90625" style="93" customWidth="1"/>
    <col min="15" max="15" width="29" style="93" bestFit="1" customWidth="1"/>
    <col min="16" max="16" width="19.54296875" style="93" bestFit="1" customWidth="1"/>
    <col min="17" max="17" width="2.90625" style="93" customWidth="1"/>
    <col min="18" max="19" width="23.54296875" style="89" customWidth="1"/>
    <col min="20" max="20" width="3.36328125" style="89" customWidth="1"/>
    <col min="21" max="21" width="2.90625" style="91" hidden="1" customWidth="1"/>
    <col min="22" max="22" width="19.90625" style="91" hidden="1" customWidth="1"/>
    <col min="23" max="23" width="2.90625" style="91" hidden="1" customWidth="1"/>
    <col min="24" max="29" width="8.90625" style="91" hidden="1" customWidth="1"/>
    <col min="30" max="30" width="19.08984375" style="91" hidden="1" customWidth="1"/>
    <col min="31" max="31" width="8.90625" style="91" hidden="1" customWidth="1"/>
    <col min="32" max="32" width="1.6328125" style="91" hidden="1" customWidth="1"/>
    <col min="33" max="33" width="5.54296875" style="161" hidden="1" customWidth="1"/>
    <col min="34" max="34" width="1.36328125" style="91" hidden="1" customWidth="1"/>
    <col min="35" max="42" width="6.08984375" style="91" hidden="1" customWidth="1"/>
    <col min="43" max="43" width="1.6328125" style="91" hidden="1" customWidth="1"/>
    <col min="44" max="44" width="0" style="93" hidden="1" customWidth="1"/>
    <col min="45" max="45" width="6.08984375" style="93" hidden="1" customWidth="1"/>
    <col min="46" max="46" width="1.6328125" style="93" hidden="1" customWidth="1"/>
    <col min="47" max="47" width="0" style="93" hidden="1" customWidth="1"/>
    <col min="48" max="16384" width="10.453125" style="93" hidden="1"/>
  </cols>
  <sheetData>
    <row r="1" spans="2:43" ht="22.5" x14ac:dyDescent="0.35">
      <c r="B1" s="86" t="s">
        <v>1075</v>
      </c>
      <c r="C1" s="86"/>
      <c r="D1" s="86"/>
      <c r="E1" s="86"/>
      <c r="F1" s="86"/>
      <c r="G1" s="86"/>
      <c r="H1" s="86"/>
      <c r="I1" s="86"/>
      <c r="J1" s="86"/>
      <c r="K1" s="86"/>
      <c r="L1" s="87"/>
      <c r="M1" s="87"/>
      <c r="N1" s="88"/>
      <c r="O1" s="794" t="s">
        <v>3</v>
      </c>
      <c r="P1" s="794"/>
      <c r="Q1" s="794"/>
      <c r="R1" s="794"/>
      <c r="S1" s="794"/>
      <c r="U1" s="90"/>
      <c r="X1" s="92"/>
      <c r="Y1" s="92"/>
      <c r="Z1" s="92"/>
      <c r="AA1" s="92"/>
      <c r="AB1" s="92"/>
      <c r="AC1" s="92"/>
      <c r="AD1" s="92"/>
      <c r="AE1" s="92"/>
      <c r="AF1" s="90"/>
      <c r="AG1" s="93"/>
      <c r="AH1" s="90"/>
      <c r="AI1" s="92"/>
      <c r="AJ1" s="92"/>
      <c r="AK1" s="92"/>
      <c r="AL1" s="92"/>
      <c r="AM1" s="92"/>
      <c r="AN1" s="92"/>
      <c r="AO1" s="92"/>
      <c r="AP1" s="92"/>
      <c r="AQ1" s="90"/>
    </row>
    <row r="2" spans="2:43" ht="17" thickBot="1" x14ac:dyDescent="0.4">
      <c r="B2" s="94"/>
      <c r="C2" s="94"/>
      <c r="D2" s="94"/>
      <c r="E2" s="94"/>
      <c r="F2" s="94"/>
      <c r="G2" s="94"/>
      <c r="H2" s="94"/>
      <c r="I2" s="94"/>
      <c r="J2" s="94"/>
      <c r="K2" s="94"/>
      <c r="L2" s="94"/>
      <c r="M2" s="94"/>
      <c r="N2" s="94"/>
      <c r="O2" s="94"/>
      <c r="P2" s="94"/>
      <c r="U2" s="90"/>
      <c r="X2" s="92"/>
      <c r="Y2" s="92"/>
      <c r="Z2" s="92"/>
      <c r="AA2" s="92"/>
      <c r="AB2" s="92"/>
      <c r="AC2" s="92"/>
      <c r="AD2" s="92"/>
      <c r="AE2" s="92"/>
      <c r="AF2" s="90"/>
      <c r="AG2" s="93"/>
      <c r="AH2" s="90"/>
      <c r="AI2" s="92"/>
      <c r="AJ2" s="92"/>
      <c r="AK2" s="92"/>
      <c r="AL2" s="92"/>
      <c r="AM2" s="92"/>
      <c r="AN2" s="92"/>
      <c r="AO2" s="92"/>
      <c r="AP2" s="92"/>
      <c r="AQ2" s="90"/>
    </row>
    <row r="3" spans="2:43" ht="32.5" thickBot="1" x14ac:dyDescent="0.4">
      <c r="B3" s="951" t="s">
        <v>7</v>
      </c>
      <c r="C3" s="952"/>
      <c r="D3" s="95" t="s">
        <v>8</v>
      </c>
      <c r="E3" s="96" t="s">
        <v>9</v>
      </c>
      <c r="F3" s="96" t="s">
        <v>10</v>
      </c>
      <c r="G3" s="744" t="s">
        <v>1193</v>
      </c>
      <c r="H3" s="97" t="s">
        <v>199</v>
      </c>
      <c r="I3" s="98" t="s">
        <v>200</v>
      </c>
      <c r="J3" s="98" t="s">
        <v>201</v>
      </c>
      <c r="K3" s="98" t="s">
        <v>202</v>
      </c>
      <c r="L3" s="99" t="s">
        <v>203</v>
      </c>
      <c r="M3" s="99" t="s">
        <v>113</v>
      </c>
      <c r="N3" s="100"/>
      <c r="O3" s="101" t="s">
        <v>12</v>
      </c>
      <c r="P3" s="102" t="s">
        <v>13</v>
      </c>
      <c r="R3" s="103" t="s">
        <v>14</v>
      </c>
      <c r="S3" s="104" t="s">
        <v>6</v>
      </c>
      <c r="U3" s="90"/>
      <c r="X3" s="92"/>
      <c r="Y3" s="92"/>
      <c r="Z3" s="92"/>
      <c r="AA3" s="92"/>
      <c r="AB3" s="92"/>
      <c r="AC3" s="92"/>
      <c r="AD3" s="92"/>
      <c r="AE3" s="92"/>
      <c r="AF3" s="90"/>
      <c r="AG3" s="93"/>
      <c r="AH3" s="90"/>
      <c r="AI3" s="92"/>
      <c r="AJ3" s="92"/>
      <c r="AK3" s="92"/>
      <c r="AL3" s="92"/>
      <c r="AM3" s="92"/>
      <c r="AN3" s="92"/>
      <c r="AO3" s="92"/>
      <c r="AP3" s="92"/>
      <c r="AQ3" s="90"/>
    </row>
    <row r="4" spans="2:43" ht="17" thickBot="1" x14ac:dyDescent="0.4">
      <c r="R4" s="105"/>
      <c r="S4" s="105"/>
      <c r="U4" s="90"/>
      <c r="V4" s="106"/>
      <c r="W4" s="106"/>
      <c r="X4" s="883" t="s">
        <v>5</v>
      </c>
      <c r="Y4" s="883"/>
      <c r="Z4" s="883"/>
      <c r="AA4" s="883"/>
      <c r="AB4" s="883"/>
      <c r="AC4" s="883"/>
      <c r="AD4" s="883"/>
      <c r="AE4" s="883"/>
      <c r="AF4" s="90"/>
      <c r="AG4" s="93"/>
      <c r="AH4" s="90"/>
      <c r="AI4" s="883" t="s">
        <v>1018</v>
      </c>
      <c r="AJ4" s="883"/>
      <c r="AK4" s="883"/>
      <c r="AL4" s="883"/>
      <c r="AM4" s="883"/>
      <c r="AN4" s="883"/>
      <c r="AO4" s="883"/>
      <c r="AP4" s="883"/>
      <c r="AQ4" s="90"/>
    </row>
    <row r="5" spans="2:43" ht="17" thickBot="1" x14ac:dyDescent="0.4">
      <c r="B5" s="951" t="s">
        <v>19</v>
      </c>
      <c r="C5" s="953"/>
      <c r="D5" s="953"/>
      <c r="E5" s="953"/>
      <c r="F5" s="953"/>
      <c r="G5" s="954"/>
      <c r="H5" s="955" t="s">
        <v>20</v>
      </c>
      <c r="I5" s="956"/>
      <c r="J5" s="956"/>
      <c r="K5" s="956"/>
      <c r="L5" s="956"/>
      <c r="M5" s="957"/>
      <c r="U5" s="90"/>
      <c r="V5" s="107" t="s">
        <v>1019</v>
      </c>
      <c r="X5" s="108" t="s">
        <v>16</v>
      </c>
      <c r="Y5" s="109"/>
      <c r="Z5" s="109"/>
      <c r="AA5" s="109"/>
      <c r="AB5" s="109"/>
      <c r="AC5" s="109"/>
      <c r="AD5" s="109"/>
      <c r="AE5" s="109"/>
      <c r="AF5" s="90"/>
      <c r="AG5" s="93"/>
      <c r="AH5" s="90"/>
      <c r="AI5" s="108" t="s">
        <v>1020</v>
      </c>
      <c r="AJ5" s="109"/>
      <c r="AK5" s="109"/>
      <c r="AL5" s="109"/>
      <c r="AM5" s="109"/>
      <c r="AN5" s="109"/>
      <c r="AO5" s="109"/>
      <c r="AP5" s="109"/>
      <c r="AQ5" s="90"/>
    </row>
    <row r="6" spans="2:43" ht="17" thickBot="1" x14ac:dyDescent="0.4">
      <c r="H6" s="110"/>
      <c r="I6" s="110"/>
      <c r="J6" s="110"/>
      <c r="K6" s="110"/>
      <c r="L6" s="110"/>
      <c r="M6" s="110"/>
      <c r="N6" s="110"/>
      <c r="O6" s="111"/>
      <c r="P6" s="111"/>
      <c r="R6" s="112"/>
      <c r="S6" s="112"/>
      <c r="U6" s="90"/>
      <c r="Y6" s="109"/>
      <c r="Z6" s="109"/>
      <c r="AA6" s="109"/>
      <c r="AB6" s="109"/>
      <c r="AC6" s="109"/>
      <c r="AD6" s="109"/>
      <c r="AE6" s="109"/>
      <c r="AF6" s="90"/>
      <c r="AG6" s="93"/>
      <c r="AH6" s="90"/>
      <c r="AI6" s="109"/>
      <c r="AJ6" s="109"/>
      <c r="AK6" s="109"/>
      <c r="AL6" s="109"/>
      <c r="AM6" s="109"/>
      <c r="AN6" s="109"/>
      <c r="AO6" s="109"/>
      <c r="AP6" s="109"/>
      <c r="AQ6" s="90"/>
    </row>
    <row r="7" spans="2:43" ht="17" thickBot="1" x14ac:dyDescent="0.4">
      <c r="B7" s="113" t="s">
        <v>23</v>
      </c>
      <c r="C7" s="114" t="s">
        <v>1102</v>
      </c>
      <c r="N7" s="110"/>
      <c r="O7" s="111"/>
      <c r="P7" s="111"/>
      <c r="U7" s="90"/>
      <c r="X7" s="92"/>
      <c r="Y7" s="92"/>
      <c r="Z7" s="92"/>
      <c r="AA7" s="92"/>
      <c r="AB7" s="92"/>
      <c r="AC7" s="92"/>
      <c r="AD7" s="92"/>
      <c r="AE7" s="92"/>
      <c r="AF7" s="90"/>
      <c r="AG7" s="93"/>
      <c r="AH7" s="90"/>
      <c r="AI7" s="92"/>
      <c r="AJ7" s="92"/>
      <c r="AK7" s="92"/>
      <c r="AL7" s="92"/>
      <c r="AM7" s="92"/>
      <c r="AN7" s="92"/>
      <c r="AO7" s="92"/>
      <c r="AP7" s="92"/>
      <c r="AQ7" s="90"/>
    </row>
    <row r="8" spans="2:43" x14ac:dyDescent="0.35">
      <c r="B8" s="115">
        <v>1</v>
      </c>
      <c r="C8" s="116" t="s">
        <v>1021</v>
      </c>
      <c r="D8" s="117" t="s">
        <v>1022</v>
      </c>
      <c r="E8" s="118" t="s">
        <v>138</v>
      </c>
      <c r="F8" s="119">
        <v>2</v>
      </c>
      <c r="G8" s="119"/>
      <c r="H8" s="120"/>
      <c r="I8" s="121"/>
      <c r="J8" s="121"/>
      <c r="K8" s="121"/>
      <c r="L8" s="122"/>
      <c r="M8" s="122"/>
      <c r="N8" s="110"/>
      <c r="O8" s="123"/>
      <c r="P8" s="124"/>
      <c r="R8" s="125" t="str">
        <f t="shared" ref="R8:R13" si="0" xml:space="preserve"> IF( SUM( X8:AB8 ) = 0, 0,$X$5 )</f>
        <v>Please complete all cells in row</v>
      </c>
      <c r="S8" s="125"/>
      <c r="U8" s="90"/>
      <c r="X8" s="126">
        <f t="shared" ref="X8:AA13" si="1" xml:space="preserve"> IF( ISNUMBER(H8), 0, 1 )</f>
        <v>1</v>
      </c>
      <c r="Y8" s="126">
        <f t="shared" si="1"/>
        <v>1</v>
      </c>
      <c r="Z8" s="126">
        <f t="shared" si="1"/>
        <v>1</v>
      </c>
      <c r="AA8" s="126">
        <f t="shared" si="1"/>
        <v>1</v>
      </c>
      <c r="AB8" s="126">
        <f xml:space="preserve"> IF( ISNUMBER(#REF!), 0, 1 )</f>
        <v>1</v>
      </c>
      <c r="AC8" s="109"/>
      <c r="AD8" s="109"/>
      <c r="AE8" s="109"/>
      <c r="AF8" s="90"/>
      <c r="AG8" s="93"/>
      <c r="AH8" s="90"/>
      <c r="AI8" s="109"/>
      <c r="AJ8" s="109"/>
      <c r="AK8" s="109"/>
      <c r="AL8" s="109"/>
      <c r="AM8" s="109"/>
      <c r="AN8" s="109"/>
      <c r="AO8" s="109"/>
      <c r="AP8" s="109"/>
      <c r="AQ8" s="90"/>
    </row>
    <row r="9" spans="2:43" x14ac:dyDescent="0.35">
      <c r="B9" s="127">
        <f t="shared" ref="B9:B14" si="2">B8+1</f>
        <v>2</v>
      </c>
      <c r="C9" s="128" t="s">
        <v>1023</v>
      </c>
      <c r="D9" s="129" t="s">
        <v>1024</v>
      </c>
      <c r="E9" s="130" t="s">
        <v>138</v>
      </c>
      <c r="F9" s="770">
        <v>2</v>
      </c>
      <c r="G9" s="131"/>
      <c r="H9" s="132"/>
      <c r="I9" s="133"/>
      <c r="J9" s="133"/>
      <c r="K9" s="133"/>
      <c r="L9" s="134"/>
      <c r="M9" s="134"/>
      <c r="N9" s="110"/>
      <c r="O9" s="135"/>
      <c r="P9" s="136"/>
      <c r="R9" s="125" t="str">
        <f t="shared" si="0"/>
        <v>Please complete all cells in row</v>
      </c>
      <c r="S9" s="125"/>
      <c r="U9" s="90"/>
      <c r="X9" s="126">
        <f t="shared" si="1"/>
        <v>1</v>
      </c>
      <c r="Y9" s="126">
        <f t="shared" si="1"/>
        <v>1</v>
      </c>
      <c r="Z9" s="126">
        <f t="shared" si="1"/>
        <v>1</v>
      </c>
      <c r="AA9" s="126">
        <f t="shared" si="1"/>
        <v>1</v>
      </c>
      <c r="AB9" s="126">
        <f xml:space="preserve"> IF( ISNUMBER(#REF!), 0, 1 )</f>
        <v>1</v>
      </c>
      <c r="AC9" s="109"/>
      <c r="AD9" s="109"/>
      <c r="AE9" s="109"/>
      <c r="AF9" s="90"/>
      <c r="AG9" s="93"/>
      <c r="AH9" s="90"/>
      <c r="AI9" s="109"/>
      <c r="AJ9" s="109"/>
      <c r="AK9" s="109"/>
      <c r="AL9" s="109"/>
      <c r="AM9" s="109"/>
      <c r="AN9" s="109"/>
      <c r="AO9" s="109"/>
      <c r="AP9" s="109"/>
      <c r="AQ9" s="90"/>
    </row>
    <row r="10" spans="2:43" x14ac:dyDescent="0.35">
      <c r="B10" s="127">
        <f t="shared" si="2"/>
        <v>3</v>
      </c>
      <c r="C10" s="137" t="s">
        <v>1025</v>
      </c>
      <c r="D10" s="138" t="s">
        <v>1026</v>
      </c>
      <c r="E10" s="130" t="s">
        <v>138</v>
      </c>
      <c r="F10" s="770">
        <v>2</v>
      </c>
      <c r="G10" s="131"/>
      <c r="H10" s="132"/>
      <c r="I10" s="133"/>
      <c r="J10" s="133"/>
      <c r="K10" s="133"/>
      <c r="L10" s="134"/>
      <c r="M10" s="134"/>
      <c r="N10" s="110"/>
      <c r="O10" s="135"/>
      <c r="P10" s="136"/>
      <c r="R10" s="125" t="str">
        <f t="shared" si="0"/>
        <v>Please complete all cells in row</v>
      </c>
      <c r="S10" s="125"/>
      <c r="U10" s="90"/>
      <c r="X10" s="126">
        <f t="shared" si="1"/>
        <v>1</v>
      </c>
      <c r="Y10" s="126">
        <f t="shared" si="1"/>
        <v>1</v>
      </c>
      <c r="Z10" s="126">
        <f t="shared" si="1"/>
        <v>1</v>
      </c>
      <c r="AA10" s="126">
        <f t="shared" si="1"/>
        <v>1</v>
      </c>
      <c r="AB10" s="126">
        <f xml:space="preserve"> IF( ISNUMBER(#REF!), 0, 1 )</f>
        <v>1</v>
      </c>
      <c r="AC10" s="109"/>
      <c r="AD10" s="109"/>
      <c r="AE10" s="109"/>
      <c r="AF10" s="90"/>
      <c r="AG10" s="93"/>
      <c r="AH10" s="90"/>
      <c r="AI10" s="109"/>
      <c r="AJ10" s="109"/>
      <c r="AK10" s="109"/>
      <c r="AL10" s="109"/>
      <c r="AM10" s="109"/>
      <c r="AN10" s="109"/>
      <c r="AO10" s="109"/>
      <c r="AP10" s="109"/>
      <c r="AQ10" s="90"/>
    </row>
    <row r="11" spans="2:43" x14ac:dyDescent="0.35">
      <c r="B11" s="127">
        <f t="shared" si="2"/>
        <v>4</v>
      </c>
      <c r="C11" s="139" t="s">
        <v>1027</v>
      </c>
      <c r="D11" s="140" t="s">
        <v>1028</v>
      </c>
      <c r="E11" s="130" t="s">
        <v>138</v>
      </c>
      <c r="F11" s="770">
        <v>2</v>
      </c>
      <c r="G11" s="131"/>
      <c r="H11" s="141"/>
      <c r="I11" s="142"/>
      <c r="J11" s="142"/>
      <c r="K11" s="142"/>
      <c r="L11" s="143"/>
      <c r="M11" s="143"/>
      <c r="N11" s="110"/>
      <c r="O11" s="135"/>
      <c r="P11" s="136"/>
      <c r="R11" s="125" t="str">
        <f t="shared" si="0"/>
        <v>Please complete all cells in row</v>
      </c>
      <c r="S11" s="125"/>
      <c r="U11" s="90"/>
      <c r="X11" s="126">
        <f t="shared" si="1"/>
        <v>1</v>
      </c>
      <c r="Y11" s="126">
        <f t="shared" si="1"/>
        <v>1</v>
      </c>
      <c r="Z11" s="126">
        <f t="shared" si="1"/>
        <v>1</v>
      </c>
      <c r="AA11" s="126">
        <f t="shared" si="1"/>
        <v>1</v>
      </c>
      <c r="AB11" s="126">
        <f xml:space="preserve"> IF( ISNUMBER(#REF!), 0, 1 )</f>
        <v>1</v>
      </c>
      <c r="AC11" s="109"/>
      <c r="AD11" s="109"/>
      <c r="AE11" s="109"/>
      <c r="AF11" s="90"/>
      <c r="AG11" s="93"/>
      <c r="AH11" s="90"/>
      <c r="AI11" s="109"/>
      <c r="AJ11" s="109"/>
      <c r="AK11" s="109"/>
      <c r="AL11" s="109"/>
      <c r="AM11" s="109"/>
      <c r="AN11" s="109"/>
      <c r="AO11" s="109"/>
      <c r="AP11" s="109"/>
      <c r="AQ11" s="90"/>
    </row>
    <row r="12" spans="2:43" x14ac:dyDescent="0.35">
      <c r="B12" s="144">
        <f t="shared" si="2"/>
        <v>5</v>
      </c>
      <c r="C12" s="137" t="s">
        <v>1104</v>
      </c>
      <c r="D12" s="138" t="s">
        <v>1030</v>
      </c>
      <c r="E12" s="130" t="s">
        <v>138</v>
      </c>
      <c r="F12" s="770">
        <v>2</v>
      </c>
      <c r="G12" s="131"/>
      <c r="H12" s="141"/>
      <c r="I12" s="142"/>
      <c r="J12" s="142"/>
      <c r="K12" s="142"/>
      <c r="L12" s="143"/>
      <c r="M12" s="143"/>
      <c r="N12" s="110"/>
      <c r="O12" s="135"/>
      <c r="P12" s="136"/>
      <c r="R12" s="125" t="str">
        <f t="shared" si="0"/>
        <v>Please complete all cells in row</v>
      </c>
      <c r="S12" s="125"/>
      <c r="U12" s="90"/>
      <c r="X12" s="126">
        <f t="shared" si="1"/>
        <v>1</v>
      </c>
      <c r="Y12" s="126">
        <f t="shared" si="1"/>
        <v>1</v>
      </c>
      <c r="Z12" s="126">
        <f t="shared" si="1"/>
        <v>1</v>
      </c>
      <c r="AA12" s="126">
        <f t="shared" si="1"/>
        <v>1</v>
      </c>
      <c r="AB12" s="126">
        <f xml:space="preserve"> IF( ISNUMBER(#REF!), 0, 1 )</f>
        <v>1</v>
      </c>
      <c r="AC12" s="109"/>
      <c r="AD12" s="109"/>
      <c r="AE12" s="109"/>
      <c r="AF12" s="90"/>
      <c r="AG12" s="93"/>
      <c r="AH12" s="90"/>
      <c r="AI12" s="109"/>
      <c r="AJ12" s="109"/>
      <c r="AK12" s="109"/>
      <c r="AL12" s="109"/>
      <c r="AM12" s="109"/>
      <c r="AN12" s="109"/>
      <c r="AO12" s="109"/>
      <c r="AP12" s="109"/>
      <c r="AQ12" s="90"/>
    </row>
    <row r="13" spans="2:43" x14ac:dyDescent="0.35">
      <c r="B13" s="144">
        <f t="shared" si="2"/>
        <v>6</v>
      </c>
      <c r="C13" s="137" t="s">
        <v>1029</v>
      </c>
      <c r="D13" s="138" t="s">
        <v>1030</v>
      </c>
      <c r="E13" s="130" t="s">
        <v>138</v>
      </c>
      <c r="F13" s="770">
        <v>2</v>
      </c>
      <c r="G13" s="131"/>
      <c r="H13" s="141"/>
      <c r="I13" s="142"/>
      <c r="J13" s="142"/>
      <c r="K13" s="142"/>
      <c r="L13" s="143"/>
      <c r="M13" s="143"/>
      <c r="N13" s="110"/>
      <c r="O13" s="135"/>
      <c r="P13" s="136"/>
      <c r="R13" s="125" t="str">
        <f t="shared" si="0"/>
        <v>Please complete all cells in row</v>
      </c>
      <c r="S13" s="125"/>
      <c r="U13" s="90"/>
      <c r="X13" s="126">
        <f t="shared" si="1"/>
        <v>1</v>
      </c>
      <c r="Y13" s="126">
        <f t="shared" si="1"/>
        <v>1</v>
      </c>
      <c r="Z13" s="126">
        <f t="shared" si="1"/>
        <v>1</v>
      </c>
      <c r="AA13" s="126">
        <f t="shared" si="1"/>
        <v>1</v>
      </c>
      <c r="AB13" s="126">
        <f xml:space="preserve"> IF( ISNUMBER(#REF!), 0, 1 )</f>
        <v>1</v>
      </c>
      <c r="AC13" s="109"/>
      <c r="AD13" s="109"/>
      <c r="AE13" s="109"/>
      <c r="AF13" s="90"/>
      <c r="AG13" s="93"/>
      <c r="AH13" s="90"/>
      <c r="AI13" s="109"/>
      <c r="AJ13" s="109"/>
      <c r="AK13" s="109"/>
      <c r="AL13" s="109"/>
      <c r="AM13" s="109"/>
      <c r="AN13" s="109"/>
      <c r="AO13" s="109"/>
      <c r="AP13" s="109"/>
      <c r="AQ13" s="90"/>
    </row>
    <row r="14" spans="2:43" ht="17" thickBot="1" x14ac:dyDescent="0.4">
      <c r="B14" s="145">
        <f t="shared" si="2"/>
        <v>7</v>
      </c>
      <c r="C14" s="146" t="s">
        <v>1090</v>
      </c>
      <c r="D14" s="147" t="s">
        <v>1031</v>
      </c>
      <c r="E14" s="148" t="s">
        <v>138</v>
      </c>
      <c r="F14" s="771">
        <v>2</v>
      </c>
      <c r="G14" s="149"/>
      <c r="H14" s="150">
        <f>SUM(H8:H13)</f>
        <v>0</v>
      </c>
      <c r="I14" s="151">
        <f t="shared" ref="I14:M14" si="3">SUM(I8:I13)</f>
        <v>0</v>
      </c>
      <c r="J14" s="151">
        <f t="shared" si="3"/>
        <v>0</v>
      </c>
      <c r="K14" s="151">
        <f t="shared" si="3"/>
        <v>0</v>
      </c>
      <c r="L14" s="152">
        <f t="shared" si="3"/>
        <v>0</v>
      </c>
      <c r="M14" s="152">
        <f t="shared" si="3"/>
        <v>0</v>
      </c>
      <c r="N14" s="110"/>
      <c r="O14" s="153" t="s">
        <v>748</v>
      </c>
      <c r="P14" s="154" t="s">
        <v>1032</v>
      </c>
      <c r="R14" s="125"/>
      <c r="S14" s="125" t="e">
        <f xml:space="preserve"> IF( SUM( AI14:AM14 ) = 0, 0,$AI$5 )</f>
        <v>#REF!</v>
      </c>
      <c r="U14" s="90"/>
      <c r="X14" s="109"/>
      <c r="Y14" s="109"/>
      <c r="Z14" s="109"/>
      <c r="AA14" s="109"/>
      <c r="AB14" s="109"/>
      <c r="AC14" s="109"/>
      <c r="AD14" s="109"/>
      <c r="AE14" s="109"/>
      <c r="AF14" s="90"/>
      <c r="AG14" s="93"/>
      <c r="AH14" s="90"/>
      <c r="AI14" s="126">
        <f xml:space="preserve"> IF(H14 = 1, 0, 1)</f>
        <v>1</v>
      </c>
      <c r="AJ14" s="126">
        <f xml:space="preserve"> IF(I14 = 1, 0, 1)</f>
        <v>1</v>
      </c>
      <c r="AK14" s="126">
        <f xml:space="preserve"> IF(J14 = 1, 0, 1)</f>
        <v>1</v>
      </c>
      <c r="AL14" s="126">
        <f xml:space="preserve"> IF(K14 = 1, 0, 1)</f>
        <v>1</v>
      </c>
      <c r="AM14" s="126" t="e">
        <f xml:space="preserve"> IF(#REF! = 1, 0, 1)</f>
        <v>#REF!</v>
      </c>
      <c r="AN14" s="109"/>
      <c r="AO14" s="109"/>
      <c r="AP14" s="109"/>
      <c r="AQ14" s="90"/>
    </row>
    <row r="15" spans="2:43" ht="17" thickBot="1" x14ac:dyDescent="0.4">
      <c r="H15" s="155"/>
      <c r="I15" s="155"/>
      <c r="J15" s="155"/>
      <c r="K15" s="155"/>
      <c r="L15" s="155"/>
      <c r="M15" s="155"/>
      <c r="N15" s="110"/>
      <c r="O15" s="111"/>
      <c r="P15" s="111"/>
      <c r="R15" s="125"/>
      <c r="S15" s="125"/>
      <c r="U15" s="90"/>
      <c r="X15" s="109"/>
      <c r="Y15" s="109"/>
      <c r="Z15" s="109"/>
      <c r="AA15" s="109"/>
      <c r="AB15" s="109"/>
      <c r="AC15" s="109"/>
      <c r="AD15" s="109"/>
      <c r="AE15" s="109"/>
      <c r="AF15" s="90"/>
      <c r="AG15" s="93"/>
      <c r="AH15" s="90"/>
      <c r="AI15" s="109"/>
      <c r="AJ15" s="109"/>
      <c r="AK15" s="109"/>
      <c r="AL15" s="109"/>
      <c r="AM15" s="109"/>
      <c r="AN15" s="109"/>
      <c r="AO15" s="109"/>
      <c r="AP15" s="109"/>
      <c r="AQ15" s="90"/>
    </row>
    <row r="16" spans="2:43" ht="17" thickBot="1" x14ac:dyDescent="0.4">
      <c r="B16" s="113" t="s">
        <v>45</v>
      </c>
      <c r="C16" s="114" t="s">
        <v>1103</v>
      </c>
      <c r="N16" s="110"/>
      <c r="O16" s="111"/>
      <c r="P16" s="111"/>
      <c r="R16" s="125"/>
      <c r="S16" s="125"/>
      <c r="U16" s="90"/>
      <c r="X16" s="109"/>
      <c r="Y16" s="109"/>
      <c r="Z16" s="109"/>
      <c r="AA16" s="109"/>
      <c r="AB16" s="109"/>
      <c r="AC16" s="109"/>
      <c r="AD16" s="109"/>
      <c r="AE16" s="109"/>
      <c r="AF16" s="90"/>
      <c r="AG16" s="93"/>
      <c r="AH16" s="90"/>
      <c r="AI16" s="109"/>
      <c r="AJ16" s="109"/>
      <c r="AK16" s="109"/>
      <c r="AL16" s="109"/>
      <c r="AM16" s="109"/>
      <c r="AN16" s="109"/>
      <c r="AO16" s="109"/>
      <c r="AP16" s="109"/>
      <c r="AQ16" s="90"/>
    </row>
    <row r="17" spans="2:43" x14ac:dyDescent="0.35">
      <c r="B17" s="115">
        <v>8</v>
      </c>
      <c r="C17" s="116" t="s">
        <v>1021</v>
      </c>
      <c r="D17" s="117" t="s">
        <v>1033</v>
      </c>
      <c r="E17" s="118" t="s">
        <v>138</v>
      </c>
      <c r="F17" s="119">
        <v>2</v>
      </c>
      <c r="G17" s="119"/>
      <c r="H17" s="120"/>
      <c r="I17" s="121"/>
      <c r="J17" s="121"/>
      <c r="K17" s="121"/>
      <c r="L17" s="122"/>
      <c r="M17" s="122"/>
      <c r="N17" s="110"/>
      <c r="O17" s="123"/>
      <c r="P17" s="124"/>
      <c r="R17" s="125" t="str">
        <f t="shared" ref="R17:R22" si="4" xml:space="preserve"> IF( SUM( X17:AB17 ) = 0, 0,$X$5 )</f>
        <v>Please complete all cells in row</v>
      </c>
      <c r="S17" s="125"/>
      <c r="U17" s="90"/>
      <c r="X17" s="126">
        <f t="shared" ref="X17:AA22" si="5" xml:space="preserve"> IF( ISNUMBER(H17), 0, 1 )</f>
        <v>1</v>
      </c>
      <c r="Y17" s="126">
        <f t="shared" si="5"/>
        <v>1</v>
      </c>
      <c r="Z17" s="126">
        <f t="shared" si="5"/>
        <v>1</v>
      </c>
      <c r="AA17" s="126">
        <f t="shared" si="5"/>
        <v>1</v>
      </c>
      <c r="AB17" s="126">
        <f xml:space="preserve"> IF( ISNUMBER(#REF!), 0, 1 )</f>
        <v>1</v>
      </c>
      <c r="AC17" s="109"/>
      <c r="AD17" s="109"/>
      <c r="AE17" s="109"/>
      <c r="AF17" s="90"/>
      <c r="AG17" s="93"/>
      <c r="AH17" s="90"/>
      <c r="AI17" s="109"/>
      <c r="AJ17" s="109"/>
      <c r="AK17" s="109"/>
      <c r="AL17" s="109"/>
      <c r="AM17" s="109"/>
      <c r="AN17" s="109"/>
      <c r="AO17" s="109"/>
      <c r="AP17" s="109"/>
      <c r="AQ17" s="90"/>
    </row>
    <row r="18" spans="2:43" x14ac:dyDescent="0.35">
      <c r="B18" s="127">
        <f>B17+1</f>
        <v>9</v>
      </c>
      <c r="C18" s="128" t="s">
        <v>1023</v>
      </c>
      <c r="D18" s="129" t="s">
        <v>1034</v>
      </c>
      <c r="E18" s="130" t="s">
        <v>138</v>
      </c>
      <c r="F18" s="770">
        <v>2</v>
      </c>
      <c r="G18" s="131"/>
      <c r="H18" s="132"/>
      <c r="I18" s="133"/>
      <c r="J18" s="133"/>
      <c r="K18" s="133"/>
      <c r="L18" s="134"/>
      <c r="M18" s="134"/>
      <c r="N18" s="110"/>
      <c r="O18" s="135"/>
      <c r="P18" s="136"/>
      <c r="R18" s="125" t="str">
        <f t="shared" si="4"/>
        <v>Please complete all cells in row</v>
      </c>
      <c r="S18" s="125"/>
      <c r="U18" s="90"/>
      <c r="X18" s="126">
        <f t="shared" si="5"/>
        <v>1</v>
      </c>
      <c r="Y18" s="126">
        <f t="shared" si="5"/>
        <v>1</v>
      </c>
      <c r="Z18" s="126">
        <f t="shared" si="5"/>
        <v>1</v>
      </c>
      <c r="AA18" s="126">
        <f t="shared" si="5"/>
        <v>1</v>
      </c>
      <c r="AB18" s="126">
        <f xml:space="preserve"> IF( ISNUMBER(#REF!), 0, 1 )</f>
        <v>1</v>
      </c>
      <c r="AC18" s="109"/>
      <c r="AD18" s="109"/>
      <c r="AE18" s="109"/>
      <c r="AF18" s="90"/>
      <c r="AG18" s="93"/>
      <c r="AH18" s="90"/>
      <c r="AI18" s="109"/>
      <c r="AJ18" s="109"/>
      <c r="AK18" s="109"/>
      <c r="AL18" s="109"/>
      <c r="AM18" s="109"/>
      <c r="AN18" s="109"/>
      <c r="AO18" s="109"/>
      <c r="AP18" s="109"/>
      <c r="AQ18" s="90"/>
    </row>
    <row r="19" spans="2:43" x14ac:dyDescent="0.35">
      <c r="B19" s="127">
        <f>B18+1</f>
        <v>10</v>
      </c>
      <c r="C19" s="137" t="s">
        <v>1025</v>
      </c>
      <c r="D19" s="138" t="s">
        <v>1035</v>
      </c>
      <c r="E19" s="130" t="s">
        <v>138</v>
      </c>
      <c r="F19" s="770">
        <v>2</v>
      </c>
      <c r="G19" s="131"/>
      <c r="H19" s="132"/>
      <c r="I19" s="133"/>
      <c r="J19" s="133"/>
      <c r="K19" s="133"/>
      <c r="L19" s="134"/>
      <c r="M19" s="134"/>
      <c r="N19" s="110"/>
      <c r="O19" s="135"/>
      <c r="P19" s="136"/>
      <c r="R19" s="125" t="str">
        <f t="shared" si="4"/>
        <v>Please complete all cells in row</v>
      </c>
      <c r="S19" s="125"/>
      <c r="U19" s="90"/>
      <c r="X19" s="126">
        <f t="shared" si="5"/>
        <v>1</v>
      </c>
      <c r="Y19" s="126">
        <f t="shared" si="5"/>
        <v>1</v>
      </c>
      <c r="Z19" s="126">
        <f t="shared" si="5"/>
        <v>1</v>
      </c>
      <c r="AA19" s="126">
        <f t="shared" si="5"/>
        <v>1</v>
      </c>
      <c r="AB19" s="126">
        <f xml:space="preserve"> IF( ISNUMBER(#REF!), 0, 1 )</f>
        <v>1</v>
      </c>
      <c r="AC19" s="109"/>
      <c r="AD19" s="109"/>
      <c r="AE19" s="109"/>
      <c r="AF19" s="90"/>
      <c r="AG19" s="93"/>
      <c r="AH19" s="90"/>
      <c r="AI19" s="109"/>
      <c r="AJ19" s="109"/>
      <c r="AK19" s="109"/>
      <c r="AL19" s="109"/>
      <c r="AM19" s="109"/>
      <c r="AN19" s="109"/>
      <c r="AO19" s="109"/>
      <c r="AP19" s="109"/>
      <c r="AQ19" s="90"/>
    </row>
    <row r="20" spans="2:43" x14ac:dyDescent="0.35">
      <c r="B20" s="127">
        <f>B19+1</f>
        <v>11</v>
      </c>
      <c r="C20" s="139" t="s">
        <v>1027</v>
      </c>
      <c r="D20" s="140" t="s">
        <v>1036</v>
      </c>
      <c r="E20" s="130" t="s">
        <v>138</v>
      </c>
      <c r="F20" s="770">
        <v>2</v>
      </c>
      <c r="G20" s="131"/>
      <c r="H20" s="141"/>
      <c r="I20" s="142"/>
      <c r="J20" s="142"/>
      <c r="K20" s="142"/>
      <c r="L20" s="143"/>
      <c r="M20" s="143"/>
      <c r="N20" s="110"/>
      <c r="O20" s="135"/>
      <c r="P20" s="136"/>
      <c r="R20" s="125" t="str">
        <f t="shared" si="4"/>
        <v>Please complete all cells in row</v>
      </c>
      <c r="S20" s="125"/>
      <c r="U20" s="90"/>
      <c r="X20" s="126">
        <f t="shared" si="5"/>
        <v>1</v>
      </c>
      <c r="Y20" s="126">
        <f t="shared" si="5"/>
        <v>1</v>
      </c>
      <c r="Z20" s="126">
        <f t="shared" si="5"/>
        <v>1</v>
      </c>
      <c r="AA20" s="126">
        <f t="shared" si="5"/>
        <v>1</v>
      </c>
      <c r="AB20" s="126">
        <f xml:space="preserve"> IF( ISNUMBER(#REF!), 0, 1 )</f>
        <v>1</v>
      </c>
      <c r="AC20" s="109"/>
      <c r="AD20" s="109"/>
      <c r="AE20" s="109"/>
      <c r="AF20" s="90"/>
      <c r="AG20" s="93"/>
      <c r="AH20" s="90"/>
      <c r="AI20" s="109"/>
      <c r="AJ20" s="109"/>
      <c r="AK20" s="109"/>
      <c r="AL20" s="109"/>
      <c r="AM20" s="109"/>
      <c r="AN20" s="109"/>
      <c r="AO20" s="109"/>
      <c r="AP20" s="109"/>
      <c r="AQ20" s="90"/>
    </row>
    <row r="21" spans="2:43" x14ac:dyDescent="0.35">
      <c r="B21" s="144">
        <f t="shared" ref="B21:B22" si="6">B20+1</f>
        <v>12</v>
      </c>
      <c r="C21" s="137" t="s">
        <v>1104</v>
      </c>
      <c r="D21" s="138" t="s">
        <v>1037</v>
      </c>
      <c r="E21" s="130" t="s">
        <v>138</v>
      </c>
      <c r="F21" s="770">
        <v>2</v>
      </c>
      <c r="G21" s="131"/>
      <c r="H21" s="141"/>
      <c r="I21" s="142"/>
      <c r="J21" s="142"/>
      <c r="K21" s="142"/>
      <c r="L21" s="143"/>
      <c r="M21" s="143"/>
      <c r="N21" s="110"/>
      <c r="O21" s="135"/>
      <c r="P21" s="136"/>
      <c r="R21" s="125" t="str">
        <f t="shared" si="4"/>
        <v>Please complete all cells in row</v>
      </c>
      <c r="S21" s="125"/>
      <c r="U21" s="90"/>
      <c r="X21" s="126">
        <f t="shared" si="5"/>
        <v>1</v>
      </c>
      <c r="Y21" s="126">
        <f t="shared" si="5"/>
        <v>1</v>
      </c>
      <c r="Z21" s="126">
        <f t="shared" si="5"/>
        <v>1</v>
      </c>
      <c r="AA21" s="126">
        <f t="shared" si="5"/>
        <v>1</v>
      </c>
      <c r="AB21" s="126">
        <f xml:space="preserve"> IF( ISNUMBER(#REF!), 0, 1 )</f>
        <v>1</v>
      </c>
      <c r="AC21" s="109"/>
      <c r="AD21" s="109"/>
      <c r="AE21" s="109"/>
      <c r="AF21" s="90"/>
      <c r="AG21" s="93"/>
      <c r="AH21" s="90"/>
      <c r="AI21" s="109"/>
      <c r="AJ21" s="109"/>
      <c r="AK21" s="109"/>
      <c r="AL21" s="109"/>
      <c r="AM21" s="109"/>
      <c r="AN21" s="109"/>
      <c r="AO21" s="109"/>
      <c r="AP21" s="109"/>
      <c r="AQ21" s="90"/>
    </row>
    <row r="22" spans="2:43" x14ac:dyDescent="0.35">
      <c r="B22" s="144">
        <f t="shared" si="6"/>
        <v>13</v>
      </c>
      <c r="C22" s="137" t="s">
        <v>1029</v>
      </c>
      <c r="D22" s="138" t="s">
        <v>1037</v>
      </c>
      <c r="E22" s="130" t="s">
        <v>138</v>
      </c>
      <c r="F22" s="770">
        <v>2</v>
      </c>
      <c r="G22" s="131"/>
      <c r="H22" s="141"/>
      <c r="I22" s="142"/>
      <c r="J22" s="142"/>
      <c r="K22" s="142"/>
      <c r="L22" s="143"/>
      <c r="M22" s="143"/>
      <c r="N22" s="110"/>
      <c r="O22" s="135"/>
      <c r="P22" s="136"/>
      <c r="R22" s="125" t="str">
        <f t="shared" si="4"/>
        <v>Please complete all cells in row</v>
      </c>
      <c r="S22" s="125"/>
      <c r="U22" s="90"/>
      <c r="X22" s="126">
        <f t="shared" si="5"/>
        <v>1</v>
      </c>
      <c r="Y22" s="126">
        <f t="shared" si="5"/>
        <v>1</v>
      </c>
      <c r="Z22" s="126">
        <f t="shared" si="5"/>
        <v>1</v>
      </c>
      <c r="AA22" s="126">
        <f t="shared" si="5"/>
        <v>1</v>
      </c>
      <c r="AB22" s="126">
        <f xml:space="preserve"> IF( ISNUMBER(#REF!), 0, 1 )</f>
        <v>1</v>
      </c>
      <c r="AC22" s="109"/>
      <c r="AD22" s="109"/>
      <c r="AE22" s="109"/>
      <c r="AF22" s="90"/>
      <c r="AG22" s="93"/>
      <c r="AH22" s="90"/>
      <c r="AI22" s="109"/>
      <c r="AJ22" s="109"/>
      <c r="AK22" s="109"/>
      <c r="AL22" s="109"/>
      <c r="AM22" s="109"/>
      <c r="AN22" s="109"/>
      <c r="AO22" s="109"/>
      <c r="AP22" s="109"/>
      <c r="AQ22" s="90"/>
    </row>
    <row r="23" spans="2:43" ht="17" thickBot="1" x14ac:dyDescent="0.4">
      <c r="B23" s="145">
        <f>B22+1</f>
        <v>14</v>
      </c>
      <c r="C23" s="146" t="s">
        <v>1089</v>
      </c>
      <c r="D23" s="147" t="s">
        <v>1038</v>
      </c>
      <c r="E23" s="148" t="s">
        <v>138</v>
      </c>
      <c r="F23" s="771">
        <v>2</v>
      </c>
      <c r="G23" s="149"/>
      <c r="H23" s="150">
        <f t="shared" ref="H23:M23" si="7">SUM(H17:H22)</f>
        <v>0</v>
      </c>
      <c r="I23" s="151">
        <f t="shared" si="7"/>
        <v>0</v>
      </c>
      <c r="J23" s="151">
        <f t="shared" si="7"/>
        <v>0</v>
      </c>
      <c r="K23" s="151">
        <f t="shared" si="7"/>
        <v>0</v>
      </c>
      <c r="L23" s="152">
        <f t="shared" si="7"/>
        <v>0</v>
      </c>
      <c r="M23" s="152">
        <f t="shared" si="7"/>
        <v>0</v>
      </c>
      <c r="N23" s="110"/>
      <c r="O23" s="153" t="s">
        <v>1105</v>
      </c>
      <c r="P23" s="154" t="s">
        <v>1032</v>
      </c>
      <c r="R23" s="125"/>
      <c r="S23" s="125" t="e">
        <f xml:space="preserve"> IF( SUM( AI23:AM23 ) = 0, 0,$AI$5 )</f>
        <v>#REF!</v>
      </c>
      <c r="U23" s="90"/>
      <c r="X23" s="109"/>
      <c r="Y23" s="109"/>
      <c r="Z23" s="109"/>
      <c r="AA23" s="109"/>
      <c r="AB23" s="109"/>
      <c r="AC23" s="109"/>
      <c r="AD23" s="109"/>
      <c r="AE23" s="109"/>
      <c r="AF23" s="90"/>
      <c r="AG23" s="93"/>
      <c r="AH23" s="90"/>
      <c r="AI23" s="126">
        <f xml:space="preserve"> IF(H23 = 1, 0, 1)</f>
        <v>1</v>
      </c>
      <c r="AJ23" s="126">
        <f xml:space="preserve"> IF(I23 = 1, 0, 1)</f>
        <v>1</v>
      </c>
      <c r="AK23" s="126">
        <f xml:space="preserve"> IF(J23 = 1, 0, 1)</f>
        <v>1</v>
      </c>
      <c r="AL23" s="126">
        <f xml:space="preserve"> IF(K23 = 1, 0, 1)</f>
        <v>1</v>
      </c>
      <c r="AM23" s="126" t="e">
        <f xml:space="preserve"> IF(#REF! = 1, 0, 1)</f>
        <v>#REF!</v>
      </c>
      <c r="AN23" s="109"/>
      <c r="AO23" s="109"/>
      <c r="AP23" s="109"/>
      <c r="AQ23" s="90"/>
    </row>
    <row r="24" spans="2:43" x14ac:dyDescent="0.35">
      <c r="H24" s="155"/>
      <c r="I24" s="155"/>
      <c r="J24" s="155"/>
      <c r="K24" s="155"/>
      <c r="L24" s="155"/>
      <c r="M24" s="155"/>
      <c r="N24" s="110"/>
      <c r="O24" s="111"/>
      <c r="P24" s="111"/>
      <c r="R24" s="125"/>
      <c r="S24" s="125"/>
      <c r="U24" s="90"/>
      <c r="X24" s="109"/>
      <c r="Y24" s="109"/>
      <c r="Z24" s="109"/>
      <c r="AA24" s="109"/>
      <c r="AB24" s="109"/>
      <c r="AC24" s="109"/>
      <c r="AD24" s="109"/>
      <c r="AE24" s="109"/>
      <c r="AF24" s="90"/>
      <c r="AG24" s="93"/>
      <c r="AH24" s="90"/>
      <c r="AI24" s="109"/>
      <c r="AJ24" s="109"/>
      <c r="AK24" s="109"/>
      <c r="AL24" s="109"/>
      <c r="AM24" s="109"/>
      <c r="AN24" s="109"/>
      <c r="AO24" s="109"/>
      <c r="AP24" s="109"/>
      <c r="AQ24" s="90"/>
    </row>
    <row r="25" spans="2:43" x14ac:dyDescent="0.5">
      <c r="B25" s="156" t="s">
        <v>85</v>
      </c>
      <c r="C25" s="157"/>
      <c r="D25" s="157"/>
      <c r="E25" s="157"/>
      <c r="F25" s="157"/>
      <c r="G25" s="157"/>
      <c r="H25" s="157"/>
      <c r="I25" s="157"/>
      <c r="J25" s="157"/>
      <c r="K25" s="158"/>
      <c r="L25" s="158"/>
      <c r="M25" s="158"/>
      <c r="N25" s="159"/>
      <c r="O25" s="159"/>
      <c r="P25" s="159"/>
      <c r="Q25" s="159"/>
      <c r="R25" s="125"/>
      <c r="S25" s="125"/>
      <c r="U25" s="160"/>
      <c r="V25" s="160"/>
      <c r="W25" s="160"/>
      <c r="X25" s="109"/>
      <c r="Y25" s="109"/>
      <c r="Z25" s="109"/>
      <c r="AA25" s="109"/>
      <c r="AB25" s="109"/>
      <c r="AC25" s="109"/>
      <c r="AD25" s="109"/>
      <c r="AE25" s="109"/>
      <c r="AF25" s="160"/>
      <c r="AH25" s="160"/>
      <c r="AI25" s="109"/>
      <c r="AJ25" s="109"/>
      <c r="AK25" s="109"/>
      <c r="AL25" s="109"/>
      <c r="AM25" s="109"/>
      <c r="AN25" s="109"/>
      <c r="AO25" s="109"/>
      <c r="AP25" s="109"/>
      <c r="AQ25" s="160"/>
    </row>
    <row r="26" spans="2:43" x14ac:dyDescent="0.5">
      <c r="B26" s="162"/>
      <c r="C26" s="163" t="s">
        <v>86</v>
      </c>
      <c r="D26" s="163"/>
      <c r="E26" s="157"/>
      <c r="F26" s="157"/>
      <c r="G26" s="157"/>
      <c r="H26" s="157"/>
      <c r="I26" s="157"/>
      <c r="J26" s="157"/>
      <c r="K26" s="157"/>
      <c r="L26" s="157"/>
      <c r="M26" s="157"/>
      <c r="N26" s="159"/>
      <c r="O26" s="159"/>
      <c r="P26" s="159"/>
      <c r="Q26" s="159"/>
      <c r="R26" s="125"/>
      <c r="S26" s="125"/>
      <c r="U26" s="164"/>
      <c r="V26" s="164"/>
      <c r="W26" s="164"/>
      <c r="X26" s="109"/>
      <c r="Y26" s="109"/>
      <c r="Z26" s="109"/>
      <c r="AA26" s="109"/>
      <c r="AB26" s="109"/>
      <c r="AC26" s="109"/>
      <c r="AD26" s="109"/>
      <c r="AE26" s="109"/>
      <c r="AF26" s="164"/>
      <c r="AH26" s="164"/>
      <c r="AI26" s="109"/>
      <c r="AJ26" s="109"/>
      <c r="AK26" s="109"/>
      <c r="AL26" s="109"/>
      <c r="AM26" s="109"/>
      <c r="AN26" s="109"/>
      <c r="AO26" s="109"/>
      <c r="AP26" s="109"/>
      <c r="AQ26" s="164"/>
    </row>
    <row r="27" spans="2:43" x14ac:dyDescent="0.5">
      <c r="B27" s="165"/>
      <c r="C27" s="163" t="s">
        <v>87</v>
      </c>
      <c r="D27" s="163"/>
      <c r="E27" s="157"/>
      <c r="F27" s="157"/>
      <c r="G27" s="157"/>
      <c r="H27" s="157"/>
      <c r="I27" s="157"/>
      <c r="J27" s="157"/>
      <c r="K27" s="157"/>
      <c r="L27" s="157"/>
      <c r="M27" s="157"/>
      <c r="N27" s="159"/>
      <c r="O27" s="159"/>
      <c r="P27" s="159"/>
      <c r="Q27" s="159"/>
      <c r="R27" s="112"/>
      <c r="S27" s="112"/>
      <c r="U27" s="164"/>
      <c r="V27" s="164"/>
      <c r="W27" s="164"/>
      <c r="X27" s="109"/>
      <c r="Y27" s="109"/>
      <c r="Z27" s="109"/>
      <c r="AA27" s="109"/>
      <c r="AB27" s="109"/>
      <c r="AC27" s="109"/>
      <c r="AD27" s="109"/>
      <c r="AE27" s="109"/>
      <c r="AF27" s="164"/>
      <c r="AH27" s="164"/>
      <c r="AI27" s="109"/>
      <c r="AJ27" s="109"/>
      <c r="AK27" s="109"/>
      <c r="AL27" s="109"/>
      <c r="AM27" s="109"/>
      <c r="AN27" s="109"/>
      <c r="AO27" s="109"/>
      <c r="AP27" s="109"/>
      <c r="AQ27" s="164"/>
    </row>
    <row r="28" spans="2:43" x14ac:dyDescent="0.5">
      <c r="B28" s="166"/>
      <c r="C28" s="163" t="s">
        <v>88</v>
      </c>
      <c r="D28" s="163"/>
      <c r="E28" s="157"/>
      <c r="F28" s="157"/>
      <c r="G28" s="157"/>
      <c r="H28" s="157"/>
      <c r="I28" s="157"/>
      <c r="J28" s="157"/>
      <c r="K28" s="157"/>
      <c r="L28" s="157"/>
      <c r="M28" s="157"/>
      <c r="N28" s="159"/>
      <c r="O28" s="159"/>
      <c r="Q28" s="159"/>
      <c r="R28" s="112"/>
      <c r="S28" s="112"/>
      <c r="U28" s="164"/>
      <c r="V28" s="164"/>
      <c r="W28" s="164"/>
      <c r="X28" s="109"/>
      <c r="Y28" s="109"/>
      <c r="Z28" s="109"/>
      <c r="AA28" s="109"/>
      <c r="AB28" s="109"/>
      <c r="AC28" s="109"/>
      <c r="AD28" s="109"/>
      <c r="AE28" s="109"/>
      <c r="AF28" s="164"/>
      <c r="AH28" s="164"/>
      <c r="AI28" s="109"/>
      <c r="AJ28" s="109"/>
      <c r="AK28" s="109"/>
      <c r="AL28" s="109"/>
      <c r="AM28" s="109"/>
      <c r="AN28" s="109"/>
      <c r="AO28" s="109"/>
      <c r="AP28" s="109"/>
      <c r="AQ28" s="164"/>
    </row>
    <row r="29" spans="2:43" x14ac:dyDescent="0.5">
      <c r="B29" s="167"/>
      <c r="C29" s="163" t="s">
        <v>89</v>
      </c>
      <c r="D29" s="163"/>
      <c r="E29" s="157"/>
      <c r="F29" s="157"/>
      <c r="G29" s="157"/>
      <c r="H29" s="157"/>
      <c r="I29" s="157"/>
      <c r="J29" s="157"/>
      <c r="K29" s="157"/>
      <c r="L29" s="157"/>
      <c r="M29" s="157"/>
      <c r="N29" s="159"/>
      <c r="O29" s="159"/>
      <c r="Q29" s="159"/>
      <c r="R29" s="112"/>
      <c r="S29" s="112"/>
      <c r="U29" s="164"/>
      <c r="V29" s="164"/>
      <c r="W29" s="164"/>
      <c r="X29" s="109"/>
      <c r="Y29" s="109"/>
      <c r="Z29" s="109"/>
      <c r="AA29" s="109"/>
      <c r="AB29" s="109"/>
      <c r="AC29" s="109"/>
      <c r="AD29" s="109"/>
      <c r="AE29" s="109"/>
      <c r="AF29" s="164"/>
      <c r="AH29" s="164"/>
      <c r="AI29" s="109"/>
      <c r="AJ29" s="109"/>
      <c r="AK29" s="109"/>
      <c r="AL29" s="109"/>
      <c r="AM29" s="109"/>
      <c r="AN29" s="109"/>
      <c r="AO29" s="109"/>
      <c r="AP29" s="109"/>
      <c r="AQ29" s="164"/>
    </row>
    <row r="30" spans="2:43" ht="17" thickBot="1" x14ac:dyDescent="0.55000000000000004">
      <c r="B30" s="156"/>
      <c r="C30" s="157"/>
      <c r="D30" s="157"/>
      <c r="E30" s="157"/>
      <c r="F30" s="157"/>
      <c r="G30" s="157"/>
      <c r="H30" s="157"/>
      <c r="I30" s="157"/>
      <c r="J30" s="157"/>
      <c r="K30" s="157"/>
      <c r="L30" s="157"/>
      <c r="M30" s="157"/>
      <c r="N30" s="159"/>
      <c r="O30" s="159"/>
      <c r="Q30" s="159"/>
      <c r="R30" s="112"/>
      <c r="S30" s="112"/>
      <c r="U30" s="164"/>
      <c r="V30" s="164"/>
      <c r="W30" s="164"/>
      <c r="X30" s="109"/>
      <c r="Y30" s="109"/>
      <c r="Z30" s="109"/>
      <c r="AA30" s="109"/>
      <c r="AB30" s="109"/>
      <c r="AC30" s="109"/>
      <c r="AD30" s="109"/>
      <c r="AE30" s="109"/>
      <c r="AF30" s="164"/>
      <c r="AH30" s="164"/>
      <c r="AI30" s="109"/>
      <c r="AJ30" s="109"/>
      <c r="AK30" s="109"/>
      <c r="AL30" s="109"/>
      <c r="AM30" s="109"/>
      <c r="AN30" s="109"/>
      <c r="AO30" s="109"/>
      <c r="AP30" s="109"/>
      <c r="AQ30" s="164"/>
    </row>
    <row r="31" spans="2:43" ht="17" thickBot="1" x14ac:dyDescent="0.4">
      <c r="B31" s="799" t="s">
        <v>1045</v>
      </c>
      <c r="C31" s="800"/>
      <c r="D31" s="800"/>
      <c r="E31" s="800"/>
      <c r="F31" s="800"/>
      <c r="G31" s="800"/>
      <c r="H31" s="800"/>
      <c r="I31" s="800"/>
      <c r="J31" s="800"/>
      <c r="K31" s="800"/>
      <c r="L31" s="800"/>
      <c r="M31" s="801"/>
      <c r="N31" s="168"/>
      <c r="O31" s="168"/>
      <c r="Q31" s="168"/>
      <c r="U31" s="164"/>
      <c r="V31" s="164"/>
      <c r="W31" s="164"/>
      <c r="X31" s="169"/>
      <c r="AF31" s="164"/>
      <c r="AH31" s="164"/>
      <c r="AI31" s="169"/>
      <c r="AQ31" s="164"/>
    </row>
    <row r="32" spans="2:43" ht="17" thickBot="1" x14ac:dyDescent="0.55000000000000004">
      <c r="B32" s="170"/>
      <c r="C32" s="171"/>
      <c r="D32" s="170"/>
      <c r="E32" s="170"/>
      <c r="F32" s="170"/>
      <c r="G32" s="170"/>
      <c r="H32" s="172"/>
      <c r="I32" s="172"/>
      <c r="J32" s="172"/>
      <c r="K32" s="157"/>
      <c r="L32" s="157"/>
      <c r="M32" s="157"/>
      <c r="N32" s="159"/>
      <c r="O32" s="159"/>
      <c r="P32" s="159"/>
      <c r="Q32" s="159"/>
      <c r="U32" s="164"/>
      <c r="V32" s="164"/>
      <c r="W32" s="164"/>
      <c r="X32" s="173"/>
      <c r="AF32" s="164"/>
      <c r="AH32" s="164"/>
      <c r="AI32" s="173"/>
      <c r="AQ32" s="164"/>
    </row>
    <row r="33" spans="2:43" ht="51.75" customHeight="1" thickBot="1" x14ac:dyDescent="0.55000000000000004">
      <c r="B33" s="964" t="s">
        <v>1058</v>
      </c>
      <c r="C33" s="965"/>
      <c r="D33" s="965"/>
      <c r="E33" s="965"/>
      <c r="F33" s="965"/>
      <c r="G33" s="965"/>
      <c r="H33" s="965"/>
      <c r="I33" s="965"/>
      <c r="J33" s="965"/>
      <c r="K33" s="965"/>
      <c r="L33" s="965"/>
      <c r="M33" s="966"/>
      <c r="N33" s="159"/>
      <c r="O33" s="159"/>
      <c r="P33" s="159"/>
      <c r="Q33" s="159"/>
      <c r="U33" s="164"/>
      <c r="V33" s="164"/>
      <c r="W33" s="164"/>
      <c r="X33" s="173"/>
      <c r="AF33" s="164"/>
      <c r="AH33" s="164"/>
      <c r="AI33" s="173"/>
      <c r="AQ33" s="164"/>
    </row>
    <row r="34" spans="2:43" ht="17" thickBot="1" x14ac:dyDescent="0.55000000000000004">
      <c r="B34" s="170"/>
      <c r="C34" s="171"/>
      <c r="D34" s="170"/>
      <c r="E34" s="170"/>
      <c r="F34" s="170"/>
      <c r="G34" s="170"/>
      <c r="H34" s="172"/>
      <c r="I34" s="172"/>
      <c r="J34" s="172"/>
      <c r="K34" s="157"/>
      <c r="L34" s="157"/>
      <c r="M34" s="157"/>
      <c r="N34" s="159"/>
      <c r="O34" s="159"/>
      <c r="P34" s="159"/>
      <c r="Q34" s="159"/>
      <c r="U34" s="164"/>
      <c r="V34" s="164"/>
      <c r="W34" s="164"/>
      <c r="X34" s="173"/>
      <c r="AF34" s="164"/>
      <c r="AH34" s="164"/>
      <c r="AI34" s="173"/>
      <c r="AQ34" s="164"/>
    </row>
    <row r="35" spans="2:43" ht="15" customHeight="1" x14ac:dyDescent="0.35">
      <c r="B35" s="174" t="s">
        <v>90</v>
      </c>
      <c r="C35" s="967" t="s">
        <v>91</v>
      </c>
      <c r="D35" s="968"/>
      <c r="E35" s="968"/>
      <c r="F35" s="968"/>
      <c r="G35" s="968"/>
      <c r="H35" s="968"/>
      <c r="I35" s="968"/>
      <c r="J35" s="968"/>
      <c r="K35" s="968"/>
      <c r="L35" s="968"/>
      <c r="M35" s="969"/>
      <c r="N35" s="175"/>
      <c r="O35" s="175"/>
      <c r="P35" s="175"/>
      <c r="Q35" s="175"/>
      <c r="U35" s="164"/>
      <c r="V35" s="164"/>
      <c r="W35" s="164"/>
      <c r="X35" s="169"/>
      <c r="AF35" s="164"/>
      <c r="AH35" s="164"/>
      <c r="AI35" s="169"/>
      <c r="AQ35" s="164"/>
    </row>
    <row r="36" spans="2:43" ht="15" customHeight="1" x14ac:dyDescent="0.35">
      <c r="B36" s="970" t="s">
        <v>1076</v>
      </c>
      <c r="C36" s="971"/>
      <c r="D36" s="971"/>
      <c r="E36" s="971"/>
      <c r="F36" s="971"/>
      <c r="G36" s="971"/>
      <c r="H36" s="971"/>
      <c r="I36" s="971"/>
      <c r="J36" s="971"/>
      <c r="K36" s="971"/>
      <c r="L36" s="971"/>
      <c r="M36" s="972"/>
      <c r="N36" s="175"/>
      <c r="O36" s="175"/>
      <c r="P36" s="175"/>
      <c r="Q36" s="175"/>
      <c r="U36" s="164"/>
      <c r="V36" s="164"/>
      <c r="W36" s="164"/>
      <c r="X36" s="173"/>
      <c r="AF36" s="164"/>
      <c r="AH36" s="164"/>
      <c r="AI36" s="173"/>
      <c r="AQ36" s="164"/>
    </row>
    <row r="37" spans="2:43" ht="30" customHeight="1" x14ac:dyDescent="0.35">
      <c r="B37" s="176" t="s">
        <v>1106</v>
      </c>
      <c r="C37" s="958" t="s">
        <v>1112</v>
      </c>
      <c r="D37" s="959"/>
      <c r="E37" s="959"/>
      <c r="F37" s="959"/>
      <c r="G37" s="959"/>
      <c r="H37" s="959"/>
      <c r="I37" s="959"/>
      <c r="J37" s="959"/>
      <c r="K37" s="959"/>
      <c r="L37" s="959"/>
      <c r="M37" s="960"/>
      <c r="N37" s="177"/>
      <c r="O37" s="177"/>
      <c r="P37" s="177"/>
      <c r="Q37" s="177"/>
      <c r="X37" s="173"/>
      <c r="AI37" s="173"/>
    </row>
    <row r="38" spans="2:43" ht="30" customHeight="1" x14ac:dyDescent="0.35">
      <c r="B38" s="176" t="s">
        <v>1107</v>
      </c>
      <c r="C38" s="958" t="s">
        <v>1113</v>
      </c>
      <c r="D38" s="959"/>
      <c r="E38" s="959"/>
      <c r="F38" s="959"/>
      <c r="G38" s="959"/>
      <c r="H38" s="959"/>
      <c r="I38" s="959"/>
      <c r="J38" s="959"/>
      <c r="K38" s="959"/>
      <c r="L38" s="959"/>
      <c r="M38" s="960"/>
      <c r="N38" s="177"/>
      <c r="O38" s="177"/>
      <c r="P38" s="177"/>
      <c r="Q38" s="177"/>
      <c r="X38" s="173"/>
      <c r="AI38" s="173"/>
    </row>
    <row r="39" spans="2:43" ht="30" customHeight="1" x14ac:dyDescent="0.35">
      <c r="B39" s="176" t="s">
        <v>1108</v>
      </c>
      <c r="C39" s="958" t="s">
        <v>1114</v>
      </c>
      <c r="D39" s="959"/>
      <c r="E39" s="959"/>
      <c r="F39" s="959"/>
      <c r="G39" s="959"/>
      <c r="H39" s="959"/>
      <c r="I39" s="959"/>
      <c r="J39" s="959"/>
      <c r="K39" s="959"/>
      <c r="L39" s="959"/>
      <c r="M39" s="960"/>
      <c r="N39" s="177"/>
      <c r="O39" s="177"/>
      <c r="P39" s="177"/>
      <c r="Q39" s="177"/>
      <c r="X39" s="173"/>
      <c r="AI39" s="173"/>
    </row>
    <row r="40" spans="2:43" ht="30" customHeight="1" x14ac:dyDescent="0.35">
      <c r="B40" s="176" t="s">
        <v>1109</v>
      </c>
      <c r="C40" s="958" t="s">
        <v>1115</v>
      </c>
      <c r="D40" s="959"/>
      <c r="E40" s="959"/>
      <c r="F40" s="959"/>
      <c r="G40" s="959"/>
      <c r="H40" s="959"/>
      <c r="I40" s="959"/>
      <c r="J40" s="959"/>
      <c r="K40" s="959"/>
      <c r="L40" s="959"/>
      <c r="M40" s="960"/>
      <c r="N40" s="177"/>
      <c r="O40" s="177"/>
      <c r="P40" s="177"/>
      <c r="Q40" s="177"/>
      <c r="X40" s="173"/>
      <c r="AI40" s="173"/>
    </row>
    <row r="41" spans="2:43" ht="45" customHeight="1" x14ac:dyDescent="0.35">
      <c r="B41" s="176" t="s">
        <v>1111</v>
      </c>
      <c r="C41" s="958" t="s">
        <v>1116</v>
      </c>
      <c r="D41" s="959"/>
      <c r="E41" s="959"/>
      <c r="F41" s="959"/>
      <c r="G41" s="959"/>
      <c r="H41" s="959"/>
      <c r="I41" s="959"/>
      <c r="J41" s="959"/>
      <c r="K41" s="959"/>
      <c r="L41" s="959"/>
      <c r="M41" s="960"/>
      <c r="N41" s="177"/>
      <c r="O41" s="177"/>
      <c r="P41" s="177"/>
      <c r="Q41" s="177"/>
      <c r="X41" s="173"/>
      <c r="AI41" s="173"/>
    </row>
    <row r="42" spans="2:43" ht="45" customHeight="1" x14ac:dyDescent="0.35">
      <c r="B42" s="176" t="s">
        <v>1110</v>
      </c>
      <c r="C42" s="958" t="s">
        <v>1117</v>
      </c>
      <c r="D42" s="959"/>
      <c r="E42" s="959"/>
      <c r="F42" s="959"/>
      <c r="G42" s="959"/>
      <c r="H42" s="959"/>
      <c r="I42" s="959"/>
      <c r="J42" s="959"/>
      <c r="K42" s="959"/>
      <c r="L42" s="959"/>
      <c r="M42" s="960"/>
      <c r="N42" s="177"/>
      <c r="O42" s="177"/>
      <c r="P42" s="177"/>
      <c r="Q42" s="177"/>
      <c r="X42" s="173"/>
      <c r="AI42" s="173"/>
    </row>
    <row r="43" spans="2:43" ht="30" customHeight="1" thickBot="1" x14ac:dyDescent="0.4">
      <c r="B43" s="178" t="s">
        <v>1119</v>
      </c>
      <c r="C43" s="961" t="s">
        <v>1118</v>
      </c>
      <c r="D43" s="962"/>
      <c r="E43" s="962"/>
      <c r="F43" s="962"/>
      <c r="G43" s="962"/>
      <c r="H43" s="962"/>
      <c r="I43" s="962"/>
      <c r="J43" s="962"/>
      <c r="K43" s="962"/>
      <c r="L43" s="962"/>
      <c r="M43" s="963"/>
      <c r="N43" s="177"/>
      <c r="O43" s="177"/>
      <c r="P43" s="177"/>
      <c r="Q43" s="177"/>
    </row>
    <row r="44" spans="2:43" x14ac:dyDescent="0.35"/>
    <row r="45" spans="2:43" x14ac:dyDescent="0.35"/>
    <row r="46" spans="2:43" x14ac:dyDescent="0.35"/>
    <row r="47" spans="2:43" x14ac:dyDescent="0.35"/>
    <row r="48" spans="2:43"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sheetData>
  <mergeCells count="17">
    <mergeCell ref="C39:M39"/>
    <mergeCell ref="C40:M40"/>
    <mergeCell ref="C42:M42"/>
    <mergeCell ref="C43:M43"/>
    <mergeCell ref="B31:M31"/>
    <mergeCell ref="B33:M33"/>
    <mergeCell ref="C35:M35"/>
    <mergeCell ref="B36:M36"/>
    <mergeCell ref="C37:M37"/>
    <mergeCell ref="C38:M38"/>
    <mergeCell ref="C41:M41"/>
    <mergeCell ref="O1:S1"/>
    <mergeCell ref="B3:C3"/>
    <mergeCell ref="X4:AE4"/>
    <mergeCell ref="AI4:AP4"/>
    <mergeCell ref="B5:G5"/>
    <mergeCell ref="H5:M5"/>
  </mergeCells>
  <conditionalFormatting sqref="R6 R25:S30">
    <cfRule type="cellIs" dxfId="4" priority="15" operator="equal">
      <formula>0</formula>
    </cfRule>
  </conditionalFormatting>
  <conditionalFormatting sqref="S6">
    <cfRule type="cellIs" dxfId="3" priority="14" operator="equal">
      <formula>0</formula>
    </cfRule>
  </conditionalFormatting>
  <conditionalFormatting sqref="R8:S12 R14:S20 R22:S24">
    <cfRule type="cellIs" dxfId="2" priority="13" operator="equal">
      <formula>0</formula>
    </cfRule>
  </conditionalFormatting>
  <conditionalFormatting sqref="R13:S13">
    <cfRule type="cellIs" dxfId="1" priority="2" operator="equal">
      <formula>0</formula>
    </cfRule>
  </conditionalFormatting>
  <conditionalFormatting sqref="R21:S21">
    <cfRule type="cellIs" dxfId="0" priority="1" operator="equal">
      <formula>0</formula>
    </cfRule>
  </conditionalFormatting>
  <dataValidations count="1">
    <dataValidation type="list" allowBlank="1" showInputMessage="1" showErrorMessage="1" sqref="G8:G14 G17:G23" xr:uid="{A17C5090-522B-4236-8403-5AAD15AE85A4}">
      <formula1>"A1,A2,A3,A4,AX,B2,B3,B4,BX,C2,C3,C4,C5,CX,D3,D4,D5,D6,DX"</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3"/>
  </sheetPr>
  <dimension ref="A1:C9"/>
  <sheetViews>
    <sheetView zoomScale="70" zoomScaleNormal="70" workbookViewId="0"/>
  </sheetViews>
  <sheetFormatPr defaultColWidth="0" defaultRowHeight="16.5" x14ac:dyDescent="0.35"/>
  <cols>
    <col min="1" max="1" width="2.90625" style="179" customWidth="1"/>
    <col min="2" max="2" width="86.453125" style="179" bestFit="1" customWidth="1"/>
    <col min="3" max="3" width="9.453125" style="179" customWidth="1"/>
    <col min="4" max="16384" width="9.453125" style="179" hidden="1"/>
  </cols>
  <sheetData>
    <row r="1" spans="1:2" x14ac:dyDescent="0.35">
      <c r="A1" s="719"/>
    </row>
    <row r="2" spans="1:2" ht="21" x14ac:dyDescent="0.35">
      <c r="B2" s="180" t="s">
        <v>0</v>
      </c>
    </row>
    <row r="3" spans="1:2" ht="17" thickBot="1" x14ac:dyDescent="0.4"/>
    <row r="4" spans="1:2" x14ac:dyDescent="0.35">
      <c r="B4" s="181" t="s">
        <v>1</v>
      </c>
    </row>
    <row r="5" spans="1:2" x14ac:dyDescent="0.35">
      <c r="B5" s="508" t="s">
        <v>2</v>
      </c>
    </row>
    <row r="6" spans="1:2" x14ac:dyDescent="0.35">
      <c r="B6" s="508" t="s">
        <v>1041</v>
      </c>
    </row>
    <row r="7" spans="1:2" x14ac:dyDescent="0.35">
      <c r="B7" s="509" t="s">
        <v>141</v>
      </c>
    </row>
    <row r="8" spans="1:2" x14ac:dyDescent="0.35">
      <c r="B8" s="509" t="s">
        <v>205</v>
      </c>
    </row>
    <row r="9" spans="1:2" ht="17" thickBot="1" x14ac:dyDescent="0.4">
      <c r="B9" s="182"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79998168889431442"/>
  </sheetPr>
  <dimension ref="A1:FU100"/>
  <sheetViews>
    <sheetView zoomScale="70" zoomScaleNormal="70" workbookViewId="0">
      <selection activeCell="G10" sqref="G10"/>
    </sheetView>
  </sheetViews>
  <sheetFormatPr defaultColWidth="0" defaultRowHeight="16.5" zeroHeight="1" x14ac:dyDescent="0.5"/>
  <cols>
    <col min="1" max="1" width="1.6328125" style="189" customWidth="1"/>
    <col min="2" max="2" width="9" style="189" customWidth="1"/>
    <col min="3" max="3" width="49.6328125" style="189" customWidth="1"/>
    <col min="4" max="4" width="9.453125" style="189" customWidth="1"/>
    <col min="5" max="6" width="6.90625" style="189" customWidth="1"/>
    <col min="7" max="7" width="9.81640625" style="189" customWidth="1"/>
    <col min="8" max="13" width="15.54296875" style="189" customWidth="1"/>
    <col min="14" max="14" width="2.90625" style="189" customWidth="1"/>
    <col min="15" max="20" width="15.54296875" style="189" customWidth="1"/>
    <col min="21" max="21" width="2.90625" style="189" customWidth="1"/>
    <col min="22" max="27" width="15.54296875" style="189" customWidth="1"/>
    <col min="28" max="28" width="2.90625" style="189" customWidth="1"/>
    <col min="29" max="29" width="31.08984375" style="189" bestFit="1" customWidth="1"/>
    <col min="30" max="30" width="75.90625" style="189" bestFit="1" customWidth="1"/>
    <col min="31" max="31" width="3.453125" style="189" customWidth="1"/>
    <col min="32" max="32" width="54.08984375" style="189" customWidth="1"/>
    <col min="33" max="33" width="59.453125" style="189" customWidth="1"/>
    <col min="34" max="34" width="10.453125" style="91" customWidth="1"/>
    <col min="35" max="35" width="1.6328125" style="91" hidden="1" customWidth="1"/>
    <col min="36" max="36" width="12.08984375" style="91" hidden="1" customWidth="1"/>
    <col min="37" max="37" width="2.6328125" style="669" hidden="1" customWidth="1"/>
    <col min="38" max="38" width="6.54296875" style="669" hidden="1" customWidth="1"/>
    <col min="39" max="76" width="3.90625" style="669" hidden="1" customWidth="1"/>
    <col min="77" max="77" width="6.54296875" style="669" hidden="1" customWidth="1"/>
    <col min="78" max="78" width="1.6328125" style="91" hidden="1" customWidth="1"/>
    <col min="79" max="80" width="3.453125" style="713" hidden="1" customWidth="1"/>
    <col min="81" max="81" width="1.6328125" style="91" hidden="1" customWidth="1"/>
    <col min="82" max="82" width="3.90625" style="669" hidden="1" customWidth="1"/>
    <col min="83" max="88" width="5.54296875" style="669" hidden="1" customWidth="1"/>
    <col min="89" max="91" width="2.36328125" style="669" hidden="1" customWidth="1"/>
    <col min="92" max="92" width="3.90625" style="669" hidden="1" customWidth="1"/>
    <col min="93" max="96" width="2.36328125" style="669" hidden="1" customWidth="1"/>
    <col min="97" max="97" width="3.90625" style="669" hidden="1" customWidth="1"/>
    <col min="98" max="98" width="2.54296875" style="669" hidden="1" customWidth="1"/>
    <col min="99" max="101" width="2.36328125" style="669" hidden="1" customWidth="1"/>
    <col min="102" max="102" width="3.90625" style="669" hidden="1" customWidth="1"/>
    <col min="103" max="106" width="2.36328125" style="669" hidden="1" customWidth="1"/>
    <col min="107" max="107" width="3.90625" style="669" hidden="1" customWidth="1"/>
    <col min="108" max="111" width="2.36328125" style="669" hidden="1" customWidth="1"/>
    <col min="112" max="112" width="3.90625" style="669" hidden="1" customWidth="1"/>
    <col min="113" max="116" width="2.36328125" style="669" hidden="1" customWidth="1"/>
    <col min="117" max="117" width="3.90625" style="669" hidden="1" customWidth="1"/>
    <col min="118" max="121" width="2.36328125" style="669" hidden="1" customWidth="1"/>
    <col min="122" max="122" width="3.90625" style="669" hidden="1" customWidth="1"/>
    <col min="123" max="123" width="1.6328125" style="91" hidden="1" customWidth="1"/>
    <col min="124" max="126" width="2.36328125" style="189" hidden="1" customWidth="1"/>
    <col min="127" max="127" width="3.90625" style="189" hidden="1" customWidth="1"/>
    <col min="128" max="131" width="2.36328125" style="189" hidden="1" customWidth="1"/>
    <col min="132" max="132" width="3.90625" style="189" hidden="1" customWidth="1"/>
    <col min="133" max="136" width="2.36328125" style="189" hidden="1" customWidth="1"/>
    <col min="137" max="137" width="3.90625" style="189" hidden="1" customWidth="1"/>
    <col min="138" max="138" width="1.6328125" style="189" hidden="1" customWidth="1"/>
    <col min="139" max="140" width="2.36328125" style="189" hidden="1" customWidth="1"/>
    <col min="141" max="141" width="3.90625" style="189" hidden="1" customWidth="1"/>
    <col min="142" max="142" width="1.6328125" style="189" hidden="1" customWidth="1"/>
    <col min="143" max="144" width="2.36328125" style="189" hidden="1" customWidth="1"/>
    <col min="145" max="145" width="3.90625" style="189" hidden="1" customWidth="1"/>
    <col min="146" max="146" width="1.6328125" style="189" hidden="1" customWidth="1"/>
    <col min="147" max="148" width="2.36328125" style="189" hidden="1" customWidth="1"/>
    <col min="149" max="149" width="3.90625" style="189" hidden="1" customWidth="1"/>
    <col min="150" max="150" width="1.6328125" style="189" hidden="1" customWidth="1"/>
    <col min="151" max="152" width="2.36328125" style="189" hidden="1" customWidth="1"/>
    <col min="153" max="153" width="3.90625" style="189" hidden="1" customWidth="1"/>
    <col min="154" max="154" width="1.6328125" style="189" hidden="1" customWidth="1"/>
    <col min="155" max="156" width="2.36328125" style="189" hidden="1" customWidth="1"/>
    <col min="157" max="157" width="3.90625" style="189" hidden="1" customWidth="1"/>
    <col min="158" max="158" width="1.6328125" style="189" hidden="1" customWidth="1"/>
    <col min="159" max="160" width="2.36328125" style="189" hidden="1" customWidth="1"/>
    <col min="161" max="161" width="3.90625" style="189" hidden="1" customWidth="1"/>
    <col min="162" max="163" width="1.6328125" style="189" hidden="1" customWidth="1"/>
    <col min="164" max="165" width="2.36328125" style="189" hidden="1" customWidth="1"/>
    <col min="166" max="166" width="3.90625" style="189" hidden="1" customWidth="1"/>
    <col min="167" max="167" width="1.6328125" style="189" hidden="1" customWidth="1"/>
    <col min="168" max="169" width="2.36328125" style="189" hidden="1" customWidth="1"/>
    <col min="170" max="170" width="3.90625" style="189" hidden="1" customWidth="1"/>
    <col min="171" max="172" width="1.6328125" style="189" hidden="1" customWidth="1"/>
    <col min="173" max="174" width="2.36328125" style="189" hidden="1" customWidth="1"/>
    <col min="175" max="175" width="3.90625" style="189" hidden="1" customWidth="1"/>
    <col min="176" max="177" width="1.6328125" style="189" hidden="1" customWidth="1"/>
    <col min="178" max="16384" width="10.453125" style="189" hidden="1"/>
  </cols>
  <sheetData>
    <row r="1" spans="2:123" ht="22.5" x14ac:dyDescent="0.35">
      <c r="B1" s="185" t="s">
        <v>2</v>
      </c>
      <c r="C1" s="185"/>
      <c r="D1" s="372"/>
      <c r="E1" s="185"/>
      <c r="F1" s="185"/>
      <c r="G1" s="185"/>
      <c r="H1" s="185"/>
      <c r="I1" s="185"/>
      <c r="J1" s="186"/>
      <c r="K1" s="186"/>
      <c r="L1" s="186"/>
      <c r="M1" s="186"/>
      <c r="N1" s="658"/>
      <c r="O1" s="185"/>
      <c r="P1" s="185"/>
      <c r="Q1" s="186"/>
      <c r="R1" s="186"/>
      <c r="S1" s="186"/>
      <c r="T1" s="186"/>
      <c r="U1" s="658"/>
      <c r="V1" s="185"/>
      <c r="W1" s="185"/>
      <c r="X1" s="186"/>
      <c r="Y1" s="186"/>
      <c r="Z1" s="186"/>
      <c r="AA1" s="186"/>
      <c r="AB1" s="658"/>
      <c r="AC1" s="794" t="s">
        <v>3</v>
      </c>
      <c r="AD1" s="794"/>
      <c r="AE1" s="794"/>
      <c r="AF1" s="794"/>
      <c r="AG1" s="794"/>
      <c r="AH1" s="189"/>
      <c r="AI1" s="90"/>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c r="BO1" s="92"/>
      <c r="BP1" s="92"/>
      <c r="BQ1" s="92"/>
      <c r="BR1" s="92"/>
      <c r="BS1" s="92"/>
      <c r="BT1" s="92"/>
      <c r="BU1" s="92"/>
      <c r="BV1" s="92"/>
      <c r="BW1" s="92"/>
      <c r="BX1" s="92"/>
      <c r="BY1" s="92"/>
      <c r="BZ1" s="90"/>
      <c r="CA1" s="189"/>
      <c r="CB1" s="189"/>
      <c r="CC1" s="90"/>
      <c r="CD1" s="92"/>
      <c r="CE1" s="92"/>
      <c r="CF1" s="92"/>
      <c r="CG1" s="92"/>
      <c r="CH1" s="92"/>
      <c r="CI1" s="92"/>
      <c r="CJ1" s="92"/>
      <c r="CK1" s="92"/>
      <c r="CL1" s="92"/>
      <c r="CM1" s="92"/>
      <c r="CN1" s="92"/>
      <c r="CO1" s="92"/>
      <c r="CP1" s="92"/>
      <c r="CQ1" s="92"/>
      <c r="CR1" s="92"/>
      <c r="CS1" s="92"/>
      <c r="CT1" s="92"/>
      <c r="CU1" s="92"/>
      <c r="CV1" s="92"/>
      <c r="CW1" s="92"/>
      <c r="CX1" s="92"/>
      <c r="CY1" s="92"/>
      <c r="CZ1" s="92"/>
      <c r="DA1" s="92"/>
      <c r="DB1" s="92"/>
      <c r="DC1" s="92"/>
      <c r="DD1" s="92"/>
      <c r="DE1" s="92"/>
      <c r="DF1" s="92"/>
      <c r="DG1" s="92"/>
      <c r="DH1" s="92"/>
      <c r="DI1" s="92"/>
      <c r="DJ1" s="92"/>
      <c r="DK1" s="92"/>
      <c r="DL1" s="92"/>
      <c r="DM1" s="92"/>
      <c r="DN1" s="92"/>
      <c r="DO1" s="92"/>
      <c r="DP1" s="92"/>
      <c r="DQ1" s="92"/>
      <c r="DR1" s="92"/>
      <c r="DS1" s="90"/>
    </row>
    <row r="2" spans="2:123" ht="23" thickBot="1" x14ac:dyDescent="0.4">
      <c r="B2" s="659"/>
      <c r="C2" s="660"/>
      <c r="D2" s="661"/>
      <c r="E2" s="660"/>
      <c r="F2" s="660"/>
      <c r="G2" s="660"/>
      <c r="H2" s="41" t="s">
        <v>1124</v>
      </c>
      <c r="I2" s="42"/>
      <c r="J2" s="42"/>
      <c r="K2" s="42"/>
      <c r="L2" s="42"/>
      <c r="M2" s="43"/>
      <c r="N2" s="89"/>
      <c r="O2" s="41" t="s">
        <v>1190</v>
      </c>
      <c r="P2" s="42"/>
      <c r="Q2" s="42"/>
      <c r="R2" s="42"/>
      <c r="S2" s="42"/>
      <c r="T2" s="43"/>
      <c r="U2" s="89"/>
      <c r="V2" s="41" t="s">
        <v>1191</v>
      </c>
      <c r="W2" s="42"/>
      <c r="X2" s="42"/>
      <c r="Y2" s="42"/>
      <c r="Z2" s="42"/>
      <c r="AA2" s="43"/>
      <c r="AB2" s="89"/>
      <c r="AC2" s="89"/>
      <c r="AD2" s="89"/>
      <c r="AE2" s="89"/>
      <c r="AF2" s="89"/>
      <c r="AG2" s="89"/>
      <c r="AH2" s="189"/>
      <c r="AI2" s="90"/>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0"/>
      <c r="CA2" s="189"/>
      <c r="CB2" s="189"/>
      <c r="CC2" s="90"/>
      <c r="CD2" s="92"/>
      <c r="CE2" s="92"/>
      <c r="CF2" s="92"/>
      <c r="CG2" s="92"/>
      <c r="CH2" s="92"/>
      <c r="CI2" s="92"/>
      <c r="CJ2" s="92"/>
      <c r="CK2" s="92"/>
      <c r="CL2" s="92"/>
      <c r="CM2" s="92"/>
      <c r="CN2" s="92"/>
      <c r="CO2" s="92"/>
      <c r="CP2" s="92"/>
      <c r="CQ2" s="92"/>
      <c r="CR2" s="92"/>
      <c r="CS2" s="92"/>
      <c r="CT2" s="92"/>
      <c r="CU2" s="92"/>
      <c r="CV2" s="92"/>
      <c r="CW2" s="92"/>
      <c r="CX2" s="92"/>
      <c r="CY2" s="92"/>
      <c r="CZ2" s="92"/>
      <c r="DA2" s="92"/>
      <c r="DB2" s="92"/>
      <c r="DC2" s="92"/>
      <c r="DD2" s="92"/>
      <c r="DE2" s="92"/>
      <c r="DF2" s="92"/>
      <c r="DG2" s="92"/>
      <c r="DH2" s="92"/>
      <c r="DI2" s="92"/>
      <c r="DJ2" s="92"/>
      <c r="DK2" s="92"/>
      <c r="DL2" s="92"/>
      <c r="DM2" s="92"/>
      <c r="DN2" s="92"/>
      <c r="DO2" s="92"/>
      <c r="DP2" s="92"/>
      <c r="DQ2" s="92"/>
      <c r="DR2" s="92"/>
      <c r="DS2" s="90"/>
    </row>
    <row r="3" spans="2:123" ht="17" thickBot="1" x14ac:dyDescent="0.4">
      <c r="B3" s="511"/>
      <c r="C3" s="89"/>
      <c r="D3" s="417" t="s">
        <v>1099</v>
      </c>
      <c r="E3" s="418"/>
      <c r="F3" s="418"/>
      <c r="G3" s="419"/>
      <c r="H3" s="662">
        <v>41364</v>
      </c>
      <c r="I3" s="662">
        <v>41729</v>
      </c>
      <c r="J3" s="662">
        <v>42094</v>
      </c>
      <c r="K3" s="662">
        <v>42460</v>
      </c>
      <c r="L3" s="662">
        <v>42825</v>
      </c>
      <c r="M3" s="663">
        <v>43190</v>
      </c>
      <c r="N3" s="89"/>
      <c r="O3" s="664">
        <v>41364</v>
      </c>
      <c r="P3" s="664">
        <v>41729</v>
      </c>
      <c r="Q3" s="664">
        <v>42094</v>
      </c>
      <c r="R3" s="664">
        <v>42460</v>
      </c>
      <c r="S3" s="664">
        <v>42825</v>
      </c>
      <c r="T3" s="665">
        <v>43190</v>
      </c>
      <c r="U3" s="89"/>
      <c r="V3" s="740">
        <v>41364</v>
      </c>
      <c r="W3" s="740">
        <v>41729</v>
      </c>
      <c r="X3" s="740">
        <v>42094</v>
      </c>
      <c r="Y3" s="740">
        <v>42460</v>
      </c>
      <c r="Z3" s="740">
        <v>42825</v>
      </c>
      <c r="AA3" s="665">
        <v>43190</v>
      </c>
      <c r="AB3" s="89"/>
      <c r="AC3" s="89"/>
      <c r="AD3" s="89"/>
      <c r="AE3" s="89"/>
      <c r="AF3" s="89"/>
      <c r="AG3" s="89"/>
      <c r="AH3" s="189"/>
      <c r="AI3" s="90"/>
      <c r="AJ3" s="106"/>
      <c r="AK3" s="106"/>
      <c r="AL3" s="666" t="s">
        <v>5</v>
      </c>
      <c r="AM3" s="666"/>
      <c r="AN3" s="666"/>
      <c r="AO3" s="666"/>
      <c r="AP3" s="666"/>
      <c r="AQ3" s="666"/>
      <c r="AR3" s="666"/>
      <c r="AS3" s="666"/>
      <c r="AT3" s="666"/>
      <c r="AU3" s="666"/>
      <c r="AV3" s="666"/>
      <c r="AW3" s="666"/>
      <c r="AX3" s="666"/>
      <c r="AY3" s="666"/>
      <c r="AZ3" s="666"/>
      <c r="BA3" s="666"/>
      <c r="BB3" s="666"/>
      <c r="BC3" s="666"/>
      <c r="BD3" s="666"/>
      <c r="BE3" s="666"/>
      <c r="BF3" s="666"/>
      <c r="BG3" s="666"/>
      <c r="BH3" s="666"/>
      <c r="BI3" s="666"/>
      <c r="BJ3" s="666"/>
      <c r="BK3" s="666"/>
      <c r="BL3" s="666"/>
      <c r="BM3" s="666"/>
      <c r="BN3" s="666"/>
      <c r="BO3" s="666"/>
      <c r="BP3" s="666"/>
      <c r="BQ3" s="666"/>
      <c r="BR3" s="666"/>
      <c r="BS3" s="666"/>
      <c r="BT3" s="666"/>
      <c r="BU3" s="666"/>
      <c r="BV3" s="666"/>
      <c r="BW3" s="666"/>
      <c r="BX3" s="666"/>
      <c r="BY3" s="666"/>
      <c r="BZ3" s="90"/>
      <c r="CA3" s="189"/>
      <c r="CB3" s="189"/>
      <c r="CC3" s="90"/>
      <c r="CD3" s="92"/>
      <c r="CE3" s="666" t="s">
        <v>6</v>
      </c>
      <c r="CF3" s="666"/>
      <c r="CG3" s="666"/>
      <c r="CH3" s="666"/>
      <c r="CI3" s="666"/>
      <c r="CJ3" s="666"/>
      <c r="CK3" s="666"/>
      <c r="CL3" s="666"/>
      <c r="CM3" s="666"/>
      <c r="CN3" s="666"/>
      <c r="CO3" s="666"/>
      <c r="CP3" s="666"/>
      <c r="CQ3" s="666"/>
      <c r="CR3" s="666"/>
      <c r="CS3" s="666"/>
      <c r="CT3" s="666"/>
      <c r="CU3" s="666"/>
      <c r="CV3" s="666"/>
      <c r="CW3" s="666"/>
      <c r="CX3" s="666"/>
      <c r="CY3" s="666"/>
      <c r="CZ3" s="666"/>
      <c r="DA3" s="666"/>
      <c r="DB3" s="666"/>
      <c r="DC3" s="666"/>
      <c r="DD3" s="666"/>
      <c r="DE3" s="666"/>
      <c r="DF3" s="666"/>
      <c r="DG3" s="666"/>
      <c r="DH3" s="666"/>
      <c r="DI3" s="666"/>
      <c r="DJ3" s="666"/>
      <c r="DK3" s="666"/>
      <c r="DL3" s="666"/>
      <c r="DM3" s="666"/>
      <c r="DN3" s="666"/>
      <c r="DO3" s="666"/>
      <c r="DP3" s="666"/>
      <c r="DQ3" s="666"/>
      <c r="DR3" s="666"/>
      <c r="DS3" s="90"/>
    </row>
    <row r="4" spans="2:123" ht="30" customHeight="1" thickBot="1" x14ac:dyDescent="0.55000000000000004">
      <c r="B4" s="795" t="s">
        <v>7</v>
      </c>
      <c r="C4" s="796"/>
      <c r="D4" s="193" t="s">
        <v>8</v>
      </c>
      <c r="E4" s="194" t="s">
        <v>9</v>
      </c>
      <c r="F4" s="334" t="s">
        <v>10</v>
      </c>
      <c r="G4" s="744" t="s">
        <v>1193</v>
      </c>
      <c r="H4" s="336" t="s">
        <v>1098</v>
      </c>
      <c r="I4" s="336" t="s">
        <v>1098</v>
      </c>
      <c r="J4" s="336" t="s">
        <v>1098</v>
      </c>
      <c r="K4" s="336" t="s">
        <v>1098</v>
      </c>
      <c r="L4" s="336" t="s">
        <v>1098</v>
      </c>
      <c r="M4" s="336" t="s">
        <v>1098</v>
      </c>
      <c r="N4" s="89"/>
      <c r="O4" s="336" t="s">
        <v>1098</v>
      </c>
      <c r="P4" s="336" t="s">
        <v>1098</v>
      </c>
      <c r="Q4" s="336" t="s">
        <v>1098</v>
      </c>
      <c r="R4" s="336" t="s">
        <v>1098</v>
      </c>
      <c r="S4" s="336" t="s">
        <v>1098</v>
      </c>
      <c r="T4" s="336" t="s">
        <v>1098</v>
      </c>
      <c r="U4" s="89"/>
      <c r="V4" s="336" t="s">
        <v>1098</v>
      </c>
      <c r="W4" s="336" t="s">
        <v>1098</v>
      </c>
      <c r="X4" s="336" t="s">
        <v>1098</v>
      </c>
      <c r="Y4" s="336" t="s">
        <v>1098</v>
      </c>
      <c r="Z4" s="336" t="s">
        <v>1098</v>
      </c>
      <c r="AA4" s="336" t="s">
        <v>1098</v>
      </c>
      <c r="AB4" s="89"/>
      <c r="AC4" s="101" t="s">
        <v>12</v>
      </c>
      <c r="AD4" s="102" t="s">
        <v>13</v>
      </c>
      <c r="AE4" s="203"/>
      <c r="AF4" s="101" t="s">
        <v>14</v>
      </c>
      <c r="AG4" s="102" t="s">
        <v>6</v>
      </c>
      <c r="AH4" s="189"/>
      <c r="AI4" s="90"/>
      <c r="AJ4" s="667" t="s">
        <v>15</v>
      </c>
      <c r="AK4" s="668"/>
      <c r="AL4" s="667" t="s">
        <v>16</v>
      </c>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0"/>
      <c r="CA4" s="189"/>
      <c r="CB4" s="189"/>
      <c r="CC4" s="90"/>
      <c r="CD4" s="92"/>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0"/>
    </row>
    <row r="5" spans="2:123" ht="15" customHeight="1" thickBot="1" x14ac:dyDescent="0.55000000000000004">
      <c r="B5" s="670"/>
      <c r="C5" s="670"/>
      <c r="D5" s="671"/>
      <c r="E5" s="671"/>
      <c r="F5" s="671"/>
      <c r="G5" s="671"/>
      <c r="H5" s="200"/>
      <c r="I5" s="200"/>
      <c r="J5" s="200"/>
      <c r="K5" s="200"/>
      <c r="L5" s="200"/>
      <c r="M5" s="200"/>
      <c r="N5" s="89"/>
      <c r="O5" s="200"/>
      <c r="P5" s="200"/>
      <c r="Q5" s="200"/>
      <c r="R5" s="200"/>
      <c r="S5" s="200"/>
      <c r="T5" s="200"/>
      <c r="U5" s="89"/>
      <c r="V5" s="200"/>
      <c r="W5" s="200"/>
      <c r="X5" s="200"/>
      <c r="Y5" s="200"/>
      <c r="Z5" s="200"/>
      <c r="AA5" s="200"/>
      <c r="AB5" s="89"/>
      <c r="AC5" s="94"/>
      <c r="AD5" s="94"/>
      <c r="AE5" s="94"/>
      <c r="AF5" s="94"/>
      <c r="AG5" s="94"/>
      <c r="AH5" s="189"/>
      <c r="AI5" s="90"/>
      <c r="AK5" s="92"/>
      <c r="AN5" s="672"/>
      <c r="AO5" s="672"/>
      <c r="AP5" s="672"/>
      <c r="AQ5" s="672"/>
      <c r="AR5" s="672"/>
      <c r="AS5" s="672"/>
      <c r="AT5" s="672"/>
      <c r="AU5" s="672"/>
      <c r="AV5" s="672"/>
      <c r="AW5" s="672"/>
      <c r="AX5" s="672"/>
      <c r="AY5" s="672"/>
      <c r="AZ5" s="672"/>
      <c r="BA5" s="672"/>
      <c r="BB5" s="672"/>
      <c r="BC5" s="672"/>
      <c r="BD5" s="672"/>
      <c r="BE5" s="672"/>
      <c r="BF5" s="672"/>
      <c r="BG5" s="672"/>
      <c r="BH5" s="672"/>
      <c r="BI5" s="672"/>
      <c r="BJ5" s="672"/>
      <c r="BK5" s="672"/>
      <c r="BL5" s="672"/>
      <c r="BM5" s="672"/>
      <c r="BN5" s="672"/>
      <c r="BO5" s="672"/>
      <c r="BP5" s="672"/>
      <c r="BQ5" s="672"/>
      <c r="BR5" s="672"/>
      <c r="BS5" s="672"/>
      <c r="BT5" s="672"/>
      <c r="BU5" s="672"/>
      <c r="BV5" s="672"/>
      <c r="BW5" s="672"/>
      <c r="BX5" s="672"/>
      <c r="BY5" s="672"/>
      <c r="BZ5" s="90"/>
      <c r="CA5" s="189"/>
      <c r="CB5" s="189"/>
      <c r="CC5" s="90"/>
      <c r="CD5" s="92"/>
      <c r="CE5" s="624" t="s">
        <v>17</v>
      </c>
      <c r="CF5" s="672"/>
      <c r="CG5" s="672"/>
      <c r="CH5" s="672"/>
      <c r="CI5" s="672"/>
      <c r="CJ5" s="672"/>
      <c r="CK5" s="672"/>
      <c r="CL5" s="672"/>
      <c r="CM5" s="672"/>
      <c r="CN5" s="672"/>
      <c r="CO5" s="672"/>
      <c r="CP5" s="672"/>
      <c r="CQ5" s="672"/>
      <c r="CR5" s="672"/>
      <c r="CS5" s="672"/>
      <c r="CT5" s="672" t="s">
        <v>18</v>
      </c>
      <c r="CU5" s="672"/>
      <c r="CV5" s="672"/>
      <c r="CW5" s="672"/>
      <c r="CX5" s="672"/>
      <c r="CY5" s="672"/>
      <c r="CZ5" s="672"/>
      <c r="DA5" s="672"/>
      <c r="DB5" s="672"/>
      <c r="DC5" s="672"/>
      <c r="DD5" s="672"/>
      <c r="DE5" s="672"/>
      <c r="DF5" s="672"/>
      <c r="DG5" s="672"/>
      <c r="DH5" s="672"/>
      <c r="DI5" s="672"/>
      <c r="DJ5" s="672"/>
      <c r="DK5" s="672"/>
      <c r="DL5" s="672"/>
      <c r="DM5" s="672"/>
      <c r="DN5" s="672"/>
      <c r="DO5" s="672"/>
      <c r="DP5" s="672"/>
      <c r="DQ5" s="672"/>
      <c r="DR5" s="672"/>
      <c r="DS5" s="90"/>
    </row>
    <row r="6" spans="2:123" ht="15" customHeight="1" thickBot="1" x14ac:dyDescent="0.4">
      <c r="B6" s="795" t="s">
        <v>19</v>
      </c>
      <c r="C6" s="797"/>
      <c r="D6" s="797"/>
      <c r="E6" s="797"/>
      <c r="F6" s="797"/>
      <c r="G6" s="798"/>
      <c r="H6" s="673"/>
      <c r="I6" s="673"/>
      <c r="J6" s="673"/>
      <c r="K6" s="673"/>
      <c r="L6" s="673"/>
      <c r="M6" s="673"/>
      <c r="N6" s="89"/>
      <c r="O6" s="673"/>
      <c r="P6" s="673"/>
      <c r="Q6" s="673"/>
      <c r="R6" s="673"/>
      <c r="S6" s="673"/>
      <c r="T6" s="673"/>
      <c r="U6" s="89"/>
      <c r="V6" s="673"/>
      <c r="W6" s="673"/>
      <c r="X6" s="673"/>
      <c r="Y6" s="673"/>
      <c r="Z6" s="673"/>
      <c r="AA6" s="673"/>
      <c r="AB6" s="89"/>
      <c r="AC6" s="94"/>
      <c r="AD6" s="94"/>
      <c r="AE6" s="94"/>
      <c r="AF6" s="94"/>
      <c r="AG6" s="94"/>
      <c r="AH6" s="189"/>
      <c r="AI6" s="90"/>
      <c r="AK6" s="92"/>
      <c r="AL6" s="672"/>
      <c r="AM6" s="672"/>
      <c r="AN6" s="672"/>
      <c r="AO6" s="672"/>
      <c r="AP6" s="672"/>
      <c r="AQ6" s="672"/>
      <c r="AR6" s="672"/>
      <c r="AS6" s="672"/>
      <c r="AT6" s="672"/>
      <c r="AU6" s="672"/>
      <c r="AV6" s="672"/>
      <c r="AW6" s="672"/>
      <c r="AX6" s="672"/>
      <c r="AY6" s="672"/>
      <c r="AZ6" s="672"/>
      <c r="BA6" s="672"/>
      <c r="BB6" s="672"/>
      <c r="BC6" s="672"/>
      <c r="BD6" s="672"/>
      <c r="BE6" s="672"/>
      <c r="BF6" s="672"/>
      <c r="BG6" s="672"/>
      <c r="BH6" s="672"/>
      <c r="BI6" s="672"/>
      <c r="BJ6" s="672"/>
      <c r="BK6" s="672"/>
      <c r="BL6" s="672"/>
      <c r="BM6" s="672"/>
      <c r="BN6" s="672"/>
      <c r="BO6" s="672"/>
      <c r="BP6" s="672"/>
      <c r="BQ6" s="672"/>
      <c r="BR6" s="672"/>
      <c r="BS6" s="672"/>
      <c r="BT6" s="672"/>
      <c r="BU6" s="672"/>
      <c r="BV6" s="672"/>
      <c r="BW6" s="672"/>
      <c r="BX6" s="672"/>
      <c r="BY6" s="108"/>
      <c r="BZ6" s="90"/>
      <c r="CA6" s="189"/>
      <c r="CB6" s="189"/>
      <c r="CC6" s="90"/>
      <c r="CD6" s="92"/>
      <c r="CE6" s="674" t="s">
        <v>21</v>
      </c>
      <c r="CF6" s="672"/>
      <c r="CG6" s="672"/>
      <c r="CH6" s="672"/>
      <c r="CI6" s="672"/>
      <c r="CJ6" s="672"/>
      <c r="CK6" s="672"/>
      <c r="CL6" s="672"/>
      <c r="CM6" s="672"/>
      <c r="CN6" s="672"/>
      <c r="CO6" s="672"/>
      <c r="CP6" s="672"/>
      <c r="CQ6" s="672"/>
      <c r="CR6" s="672"/>
      <c r="CS6" s="672"/>
      <c r="CT6" s="672"/>
      <c r="CU6" s="672"/>
      <c r="CV6" s="672"/>
      <c r="CW6" s="672"/>
      <c r="CX6" s="672"/>
      <c r="CY6" s="672"/>
      <c r="CZ6" s="672"/>
      <c r="DA6" s="672"/>
      <c r="DB6" s="672"/>
      <c r="DC6" s="672"/>
      <c r="DD6" s="672"/>
      <c r="DE6" s="672"/>
      <c r="DF6" s="672"/>
      <c r="DG6" s="672"/>
      <c r="DH6" s="672"/>
      <c r="DI6" s="672"/>
      <c r="DJ6" s="672"/>
      <c r="DK6" s="672"/>
      <c r="DL6" s="672"/>
      <c r="DM6" s="672"/>
      <c r="DN6" s="672"/>
      <c r="DO6" s="672"/>
      <c r="DP6" s="672"/>
      <c r="DQ6" s="672"/>
      <c r="DR6" s="672"/>
      <c r="DS6" s="90"/>
    </row>
    <row r="7" spans="2:123" ht="17" thickBot="1" x14ac:dyDescent="0.4">
      <c r="B7" s="670"/>
      <c r="C7" s="670"/>
      <c r="D7" s="671"/>
      <c r="E7" s="671"/>
      <c r="F7" s="671"/>
      <c r="G7" s="671"/>
      <c r="H7" s="200"/>
      <c r="I7" s="200"/>
      <c r="J7" s="200"/>
      <c r="K7" s="200"/>
      <c r="L7" s="200"/>
      <c r="M7" s="200"/>
      <c r="N7" s="89"/>
      <c r="O7" s="200"/>
      <c r="P7" s="200"/>
      <c r="Q7" s="200"/>
      <c r="R7" s="200"/>
      <c r="S7" s="200"/>
      <c r="T7" s="200"/>
      <c r="U7" s="89"/>
      <c r="V7" s="200"/>
      <c r="W7" s="200"/>
      <c r="X7" s="200"/>
      <c r="Y7" s="200"/>
      <c r="Z7" s="200"/>
      <c r="AA7" s="200"/>
      <c r="AB7" s="89"/>
      <c r="AC7" s="94"/>
      <c r="AD7" s="94"/>
      <c r="AE7" s="94"/>
      <c r="AF7" s="94"/>
      <c r="AG7" s="94"/>
      <c r="AH7" s="189"/>
      <c r="AI7" s="90"/>
      <c r="AK7" s="92"/>
      <c r="AL7" s="672"/>
      <c r="AM7" s="672"/>
      <c r="AN7" s="672"/>
      <c r="AO7" s="672"/>
      <c r="AP7" s="672"/>
      <c r="AQ7" s="672"/>
      <c r="AR7" s="672"/>
      <c r="AS7" s="672"/>
      <c r="AT7" s="672"/>
      <c r="AU7" s="672"/>
      <c r="AV7" s="672"/>
      <c r="AW7" s="672"/>
      <c r="AX7" s="672"/>
      <c r="AY7" s="672"/>
      <c r="AZ7" s="672"/>
      <c r="BA7" s="672"/>
      <c r="BB7" s="672"/>
      <c r="BC7" s="672"/>
      <c r="BD7" s="672"/>
      <c r="BE7" s="672"/>
      <c r="BF7" s="672"/>
      <c r="BG7" s="672"/>
      <c r="BH7" s="672"/>
      <c r="BI7" s="672"/>
      <c r="BJ7" s="672"/>
      <c r="BK7" s="672"/>
      <c r="BL7" s="672"/>
      <c r="BM7" s="672"/>
      <c r="BN7" s="672"/>
      <c r="BO7" s="672"/>
      <c r="BP7" s="672"/>
      <c r="BQ7" s="672"/>
      <c r="BR7" s="672"/>
      <c r="BS7" s="672"/>
      <c r="BT7" s="108"/>
      <c r="BU7" s="672"/>
      <c r="BV7" s="672"/>
      <c r="BW7" s="672"/>
      <c r="BX7" s="672"/>
      <c r="BY7" s="108"/>
      <c r="BZ7" s="90"/>
      <c r="CA7" s="189"/>
      <c r="CB7" s="189"/>
      <c r="CC7" s="90"/>
      <c r="CD7" s="92"/>
      <c r="CE7" s="624" t="s">
        <v>22</v>
      </c>
      <c r="CF7" s="672"/>
      <c r="CG7" s="672"/>
      <c r="CH7" s="672"/>
      <c r="CI7" s="672"/>
      <c r="CJ7" s="672"/>
      <c r="CK7" s="672"/>
      <c r="CL7" s="672"/>
      <c r="CM7" s="672"/>
      <c r="CN7" s="672"/>
      <c r="CO7" s="672"/>
      <c r="CP7" s="672"/>
      <c r="CQ7" s="672"/>
      <c r="CR7" s="672"/>
      <c r="CS7" s="672"/>
      <c r="CT7" s="672"/>
      <c r="CU7" s="672"/>
      <c r="CV7" s="672"/>
      <c r="CW7" s="672"/>
      <c r="CX7" s="672"/>
      <c r="CY7" s="672"/>
      <c r="CZ7" s="672"/>
      <c r="DA7" s="672"/>
      <c r="DB7" s="672"/>
      <c r="DC7" s="672"/>
      <c r="DD7" s="672"/>
      <c r="DE7" s="672"/>
      <c r="DF7" s="672"/>
      <c r="DG7" s="672"/>
      <c r="DH7" s="672"/>
      <c r="DI7" s="672"/>
      <c r="DJ7" s="672"/>
      <c r="DK7" s="672"/>
      <c r="DL7" s="672"/>
      <c r="DM7" s="672"/>
      <c r="DN7" s="672"/>
      <c r="DO7" s="672"/>
      <c r="DP7" s="672"/>
      <c r="DQ7" s="672"/>
      <c r="DR7" s="672"/>
      <c r="DS7" s="90"/>
    </row>
    <row r="8" spans="2:123" ht="17" thickBot="1" x14ac:dyDescent="0.4">
      <c r="B8" s="103" t="s">
        <v>23</v>
      </c>
      <c r="C8" s="205" t="s">
        <v>24</v>
      </c>
      <c r="D8" s="671"/>
      <c r="E8" s="425"/>
      <c r="F8" s="425"/>
      <c r="G8" s="425"/>
      <c r="H8" s="89"/>
      <c r="I8" s="89"/>
      <c r="J8" s="89"/>
      <c r="K8" s="89"/>
      <c r="L8" s="89"/>
      <c r="M8" s="89"/>
      <c r="N8" s="89"/>
      <c r="O8" s="89"/>
      <c r="P8" s="89"/>
      <c r="Q8" s="89"/>
      <c r="R8" s="89"/>
      <c r="S8" s="89"/>
      <c r="T8" s="89"/>
      <c r="U8" s="89"/>
      <c r="V8" s="89"/>
      <c r="W8" s="89"/>
      <c r="X8" s="89"/>
      <c r="Y8" s="89"/>
      <c r="Z8" s="89"/>
      <c r="AA8" s="89"/>
      <c r="AB8" s="89"/>
      <c r="AC8" s="89"/>
      <c r="AD8" s="89"/>
      <c r="AE8" s="89"/>
      <c r="AF8" s="125"/>
      <c r="AG8" s="125"/>
      <c r="AH8" s="189"/>
      <c r="AI8" s="90"/>
      <c r="AK8" s="92"/>
      <c r="AL8" s="672"/>
      <c r="AM8" s="672"/>
      <c r="AN8" s="672"/>
      <c r="AO8" s="672"/>
      <c r="AP8" s="108"/>
      <c r="AQ8" s="672"/>
      <c r="AR8" s="672"/>
      <c r="AS8" s="672"/>
      <c r="AT8" s="672"/>
      <c r="AU8" s="108"/>
      <c r="AV8" s="672"/>
      <c r="AW8" s="672"/>
      <c r="AX8" s="672"/>
      <c r="AY8" s="672"/>
      <c r="AZ8" s="108"/>
      <c r="BA8" s="672"/>
      <c r="BB8" s="672"/>
      <c r="BC8" s="672"/>
      <c r="BD8" s="672"/>
      <c r="BE8" s="108"/>
      <c r="BF8" s="672"/>
      <c r="BG8" s="672"/>
      <c r="BH8" s="672"/>
      <c r="BI8" s="672"/>
      <c r="BJ8" s="108"/>
      <c r="BK8" s="672"/>
      <c r="BL8" s="672"/>
      <c r="BM8" s="672"/>
      <c r="BN8" s="672"/>
      <c r="BO8" s="108"/>
      <c r="BP8" s="672"/>
      <c r="BQ8" s="672"/>
      <c r="BR8" s="672"/>
      <c r="BS8" s="672"/>
      <c r="BT8" s="108"/>
      <c r="BU8" s="672"/>
      <c r="BV8" s="672"/>
      <c r="BW8" s="672"/>
      <c r="BX8" s="672"/>
      <c r="BY8" s="108"/>
      <c r="BZ8" s="90"/>
      <c r="CA8" s="189"/>
      <c r="CB8" s="189"/>
      <c r="CC8" s="90"/>
      <c r="CD8" s="92"/>
      <c r="CE8" s="674" t="s">
        <v>25</v>
      </c>
      <c r="CF8" s="672"/>
      <c r="CG8" s="672"/>
      <c r="CH8" s="672"/>
      <c r="CI8" s="672"/>
      <c r="CJ8" s="672"/>
      <c r="CK8" s="672"/>
      <c r="CL8" s="672"/>
      <c r="CM8" s="672"/>
      <c r="CN8" s="672"/>
      <c r="CO8" s="672"/>
      <c r="CP8" s="672"/>
      <c r="CQ8" s="672"/>
      <c r="CR8" s="672"/>
      <c r="CS8" s="672"/>
      <c r="CT8" s="672"/>
      <c r="CU8" s="672"/>
      <c r="CV8" s="672"/>
      <c r="CW8" s="672"/>
      <c r="CX8" s="672"/>
      <c r="CY8" s="672"/>
      <c r="CZ8" s="672"/>
      <c r="DA8" s="672"/>
      <c r="DB8" s="672"/>
      <c r="DC8" s="672"/>
      <c r="DD8" s="672"/>
      <c r="DE8" s="672"/>
      <c r="DF8" s="672"/>
      <c r="DG8" s="672"/>
      <c r="DH8" s="672"/>
      <c r="DI8" s="672"/>
      <c r="DJ8" s="672"/>
      <c r="DK8" s="672"/>
      <c r="DL8" s="672"/>
      <c r="DM8" s="672"/>
      <c r="DN8" s="672"/>
      <c r="DO8" s="672"/>
      <c r="DP8" s="672"/>
      <c r="DQ8" s="672"/>
      <c r="DR8" s="672"/>
      <c r="DS8" s="90"/>
    </row>
    <row r="9" spans="2:123" x14ac:dyDescent="0.35">
      <c r="B9" s="207">
        <v>1</v>
      </c>
      <c r="C9" s="278" t="s">
        <v>26</v>
      </c>
      <c r="D9" s="209" t="s">
        <v>27</v>
      </c>
      <c r="E9" s="209" t="s">
        <v>28</v>
      </c>
      <c r="F9" s="462">
        <v>3</v>
      </c>
      <c r="G9" s="462"/>
      <c r="H9" s="675"/>
      <c r="I9" s="675"/>
      <c r="J9" s="675"/>
      <c r="K9" s="675"/>
      <c r="L9" s="675"/>
      <c r="M9" s="675"/>
      <c r="N9" s="89"/>
      <c r="O9" s="675"/>
      <c r="P9" s="675"/>
      <c r="Q9" s="675"/>
      <c r="R9" s="675"/>
      <c r="S9" s="675"/>
      <c r="T9" s="675"/>
      <c r="U9" s="89"/>
      <c r="V9" s="675"/>
      <c r="W9" s="675"/>
      <c r="X9" s="675"/>
      <c r="Y9" s="675"/>
      <c r="Z9" s="675"/>
      <c r="AA9" s="675"/>
      <c r="AB9" s="89"/>
      <c r="AC9" s="676"/>
      <c r="AD9" s="216"/>
      <c r="AE9" s="677"/>
      <c r="AF9" s="125" t="str">
        <f>IF(SUM(AL9:BX9)=0,0,$AL$4)</f>
        <v>Please complete all cells in row</v>
      </c>
      <c r="AG9" s="125">
        <f>IF(SUM(CE9:DR9)=0,0,$CT$5)</f>
        <v>0</v>
      </c>
      <c r="AH9" s="189"/>
      <c r="AI9" s="90"/>
      <c r="AK9" s="91"/>
      <c r="AL9" s="678">
        <f>IF(ISNUMBER(#REF!),0,1)</f>
        <v>1</v>
      </c>
      <c r="AM9" s="678">
        <f>IF(ISNUMBER(#REF!),0,1)</f>
        <v>1</v>
      </c>
      <c r="AN9" s="678">
        <f>IF(ISNUMBER(#REF!),0,1)</f>
        <v>1</v>
      </c>
      <c r="AO9" s="678">
        <f>IF(ISNUMBER(#REF!),0,1)</f>
        <v>1</v>
      </c>
      <c r="AP9" s="109"/>
      <c r="AQ9" s="678">
        <f>IF(ISNUMBER(#REF!),0,1)</f>
        <v>1</v>
      </c>
      <c r="AR9" s="678">
        <f>IF(ISNUMBER(#REF!),0,1)</f>
        <v>1</v>
      </c>
      <c r="AS9" s="678">
        <f>IF(ISNUMBER(#REF!),0,1)</f>
        <v>1</v>
      </c>
      <c r="AT9" s="678">
        <f>IF(ISNUMBER(#REF!),0,1)</f>
        <v>1</v>
      </c>
      <c r="AU9" s="109"/>
      <c r="AV9" s="678">
        <f>IF(ISNUMBER(#REF!),0,1)</f>
        <v>1</v>
      </c>
      <c r="AW9" s="678">
        <f>IF(ISNUMBER(#REF!),0,1)</f>
        <v>1</v>
      </c>
      <c r="AX9" s="678">
        <f>IF(ISNUMBER(#REF!),0,1)</f>
        <v>1</v>
      </c>
      <c r="AY9" s="678">
        <f>IF(ISNUMBER(#REF!),0,1)</f>
        <v>1</v>
      </c>
      <c r="AZ9" s="109"/>
      <c r="BA9" s="678">
        <f>IF(ISNUMBER(#REF!),0,1)</f>
        <v>1</v>
      </c>
      <c r="BB9" s="678">
        <f>IF(ISNUMBER(#REF!),0,1)</f>
        <v>1</v>
      </c>
      <c r="BC9" s="678">
        <f>IF(ISNUMBER(#REF!),0,1)</f>
        <v>1</v>
      </c>
      <c r="BD9" s="678">
        <f>IF(ISNUMBER(#REF!),0,1)</f>
        <v>1</v>
      </c>
      <c r="BE9" s="109"/>
      <c r="BF9" s="678">
        <f>IF(ISNUMBER(#REF!),0,1)</f>
        <v>1</v>
      </c>
      <c r="BG9" s="678">
        <f>IF(ISNUMBER(#REF!),0,1)</f>
        <v>1</v>
      </c>
      <c r="BH9" s="678">
        <f>IF(ISNUMBER(#REF!),0,1)</f>
        <v>1</v>
      </c>
      <c r="BI9" s="678">
        <f>IF(ISNUMBER(#REF!),0,1)</f>
        <v>1</v>
      </c>
      <c r="BJ9" s="109"/>
      <c r="BK9" s="678">
        <f>IF(ISNUMBER(#REF!),0,1)</f>
        <v>1</v>
      </c>
      <c r="BL9" s="678">
        <f>IF(ISNUMBER(#REF!),0,1)</f>
        <v>1</v>
      </c>
      <c r="BM9" s="678">
        <f>IF(ISNUMBER(#REF!),0,1)</f>
        <v>1</v>
      </c>
      <c r="BN9" s="678">
        <f>IF(ISNUMBER(#REF!),0,1)</f>
        <v>1</v>
      </c>
      <c r="BO9" s="109"/>
      <c r="BP9" s="678">
        <f>IF(ISNUMBER(#REF!),0,1)</f>
        <v>1</v>
      </c>
      <c r="BQ9" s="678">
        <f>IF(ISNUMBER(#REF!),0,1)</f>
        <v>1</v>
      </c>
      <c r="BR9" s="678">
        <f>IF(ISNUMBER(#REF!),0,1)</f>
        <v>1</v>
      </c>
      <c r="BS9" s="678">
        <f>IF(ISNUMBER(#REF!),0,1)</f>
        <v>1</v>
      </c>
      <c r="BT9" s="109"/>
      <c r="BU9" s="678">
        <f>IF(ISNUMBER(#REF!),0,1)</f>
        <v>1</v>
      </c>
      <c r="BV9" s="678">
        <f>IF(ISNUMBER(#REF!),0,1)</f>
        <v>1</v>
      </c>
      <c r="BW9" s="678">
        <f>IF(ISNUMBER(#REF!),0,1)</f>
        <v>1</v>
      </c>
      <c r="BX9" s="678">
        <f>IF(ISNUMBER(#REF!),0,1)</f>
        <v>1</v>
      </c>
      <c r="BY9" s="109"/>
      <c r="BZ9" s="90"/>
      <c r="CA9" s="189"/>
      <c r="CB9" s="189"/>
      <c r="CC9" s="90"/>
      <c r="CD9" s="89"/>
      <c r="CE9" s="126">
        <v>0</v>
      </c>
      <c r="CF9" s="109"/>
      <c r="CG9" s="109"/>
      <c r="CH9" s="109"/>
      <c r="CI9" s="109"/>
      <c r="CJ9" s="126">
        <v>0</v>
      </c>
      <c r="CK9" s="109"/>
      <c r="CL9" s="109"/>
      <c r="CM9" s="109"/>
      <c r="CN9" s="109"/>
      <c r="CO9" s="126">
        <v>0</v>
      </c>
      <c r="CP9" s="109"/>
      <c r="CQ9" s="109"/>
      <c r="CR9" s="109"/>
      <c r="CS9" s="109"/>
      <c r="CT9" s="126">
        <v>0</v>
      </c>
      <c r="CU9" s="109"/>
      <c r="CV9" s="109"/>
      <c r="CW9" s="109"/>
      <c r="CX9" s="109"/>
      <c r="CY9" s="126">
        <v>0</v>
      </c>
      <c r="CZ9" s="109"/>
      <c r="DA9" s="109"/>
      <c r="DB9" s="109"/>
      <c r="DC9" s="109"/>
      <c r="DD9" s="126">
        <v>0</v>
      </c>
      <c r="DE9" s="109"/>
      <c r="DF9" s="109"/>
      <c r="DG9" s="109"/>
      <c r="DH9" s="109"/>
      <c r="DI9" s="126">
        <v>0</v>
      </c>
      <c r="DJ9" s="109"/>
      <c r="DK9" s="109"/>
      <c r="DL9" s="109"/>
      <c r="DM9" s="109"/>
      <c r="DN9" s="126">
        <v>0</v>
      </c>
      <c r="DO9" s="109"/>
      <c r="DP9" s="109"/>
      <c r="DQ9" s="109"/>
      <c r="DR9" s="109"/>
      <c r="DS9" s="90"/>
    </row>
    <row r="10" spans="2:123" x14ac:dyDescent="0.35">
      <c r="B10" s="222">
        <f xml:space="preserve"> B9 + 1</f>
        <v>2</v>
      </c>
      <c r="C10" s="433" t="s">
        <v>29</v>
      </c>
      <c r="D10" s="224" t="s">
        <v>30</v>
      </c>
      <c r="E10" s="224" t="s">
        <v>28</v>
      </c>
      <c r="F10" s="457">
        <v>3</v>
      </c>
      <c r="G10" s="457"/>
      <c r="H10" s="679"/>
      <c r="I10" s="679"/>
      <c r="J10" s="679"/>
      <c r="K10" s="679"/>
      <c r="L10" s="679"/>
      <c r="M10" s="679"/>
      <c r="N10" s="89"/>
      <c r="O10" s="679"/>
      <c r="P10" s="679"/>
      <c r="Q10" s="679"/>
      <c r="R10" s="679"/>
      <c r="S10" s="679"/>
      <c r="T10" s="679"/>
      <c r="U10" s="89"/>
      <c r="V10" s="679"/>
      <c r="W10" s="679"/>
      <c r="X10" s="679"/>
      <c r="Y10" s="679"/>
      <c r="Z10" s="679"/>
      <c r="AA10" s="679"/>
      <c r="AB10" s="89"/>
      <c r="AC10" s="623"/>
      <c r="AD10" s="624"/>
      <c r="AE10" s="397"/>
      <c r="AF10" s="125" t="str">
        <f>IF(SUM(AL10:BX10)=0,0,$AL$4)</f>
        <v>Please complete all cells in row</v>
      </c>
      <c r="AG10" s="125"/>
      <c r="AH10" s="189"/>
      <c r="AI10" s="90"/>
      <c r="AK10" s="91"/>
      <c r="AL10" s="678">
        <f>IF(ISNUMBER(#REF!),0,1)</f>
        <v>1</v>
      </c>
      <c r="AM10" s="678">
        <f>IF(ISNUMBER(#REF!),0,1)</f>
        <v>1</v>
      </c>
      <c r="AN10" s="678">
        <f>IF(ISNUMBER(#REF!),0,1)</f>
        <v>1</v>
      </c>
      <c r="AO10" s="678">
        <f>IF(ISNUMBER(#REF!),0,1)</f>
        <v>1</v>
      </c>
      <c r="AP10" s="109"/>
      <c r="AQ10" s="678">
        <f>IF(ISNUMBER(#REF!),0,1)</f>
        <v>1</v>
      </c>
      <c r="AR10" s="678">
        <f>IF(ISNUMBER(#REF!),0,1)</f>
        <v>1</v>
      </c>
      <c r="AS10" s="678">
        <f>IF(ISNUMBER(#REF!),0,1)</f>
        <v>1</v>
      </c>
      <c r="AT10" s="678">
        <f>IF(ISNUMBER(#REF!),0,1)</f>
        <v>1</v>
      </c>
      <c r="AU10" s="109"/>
      <c r="AV10" s="678">
        <f>IF(ISNUMBER(#REF!),0,1)</f>
        <v>1</v>
      </c>
      <c r="AW10" s="678">
        <f>IF(ISNUMBER(#REF!),0,1)</f>
        <v>1</v>
      </c>
      <c r="AX10" s="678">
        <f>IF(ISNUMBER(#REF!),0,1)</f>
        <v>1</v>
      </c>
      <c r="AY10" s="678">
        <f>IF(ISNUMBER(#REF!),0,1)</f>
        <v>1</v>
      </c>
      <c r="AZ10" s="109"/>
      <c r="BA10" s="678">
        <f>IF(ISNUMBER(#REF!),0,1)</f>
        <v>1</v>
      </c>
      <c r="BB10" s="678">
        <f>IF(ISNUMBER(#REF!),0,1)</f>
        <v>1</v>
      </c>
      <c r="BC10" s="678">
        <f>IF(ISNUMBER(#REF!),0,1)</f>
        <v>1</v>
      </c>
      <c r="BD10" s="678">
        <f>IF(ISNUMBER(#REF!),0,1)</f>
        <v>1</v>
      </c>
      <c r="BE10" s="109"/>
      <c r="BF10" s="678">
        <f>IF(ISNUMBER(#REF!),0,1)</f>
        <v>1</v>
      </c>
      <c r="BG10" s="678">
        <f>IF(ISNUMBER(#REF!),0,1)</f>
        <v>1</v>
      </c>
      <c r="BH10" s="678">
        <f>IF(ISNUMBER(#REF!),0,1)</f>
        <v>1</v>
      </c>
      <c r="BI10" s="678">
        <f>IF(ISNUMBER(#REF!),0,1)</f>
        <v>1</v>
      </c>
      <c r="BJ10" s="109"/>
      <c r="BK10" s="678">
        <f>IF(ISNUMBER(#REF!),0,1)</f>
        <v>1</v>
      </c>
      <c r="BL10" s="678">
        <f>IF(ISNUMBER(#REF!),0,1)</f>
        <v>1</v>
      </c>
      <c r="BM10" s="678">
        <f>IF(ISNUMBER(#REF!),0,1)</f>
        <v>1</v>
      </c>
      <c r="BN10" s="678">
        <f>IF(ISNUMBER(#REF!),0,1)</f>
        <v>1</v>
      </c>
      <c r="BO10" s="109"/>
      <c r="BP10" s="678">
        <f>IF(ISNUMBER(#REF!),0,1)</f>
        <v>1</v>
      </c>
      <c r="BQ10" s="678">
        <f>IF(ISNUMBER(#REF!),0,1)</f>
        <v>1</v>
      </c>
      <c r="BR10" s="678">
        <f>IF(ISNUMBER(#REF!),0,1)</f>
        <v>1</v>
      </c>
      <c r="BS10" s="678">
        <f>IF(ISNUMBER(#REF!),0,1)</f>
        <v>1</v>
      </c>
      <c r="BT10" s="109"/>
      <c r="BU10" s="678">
        <f>IF(ISNUMBER(#REF!),0,1)</f>
        <v>1</v>
      </c>
      <c r="BV10" s="678">
        <f>IF(ISNUMBER(#REF!),0,1)</f>
        <v>1</v>
      </c>
      <c r="BW10" s="678">
        <f>IF(ISNUMBER(#REF!),0,1)</f>
        <v>1</v>
      </c>
      <c r="BX10" s="678">
        <f>IF(ISNUMBER(#REF!),0,1)</f>
        <v>1</v>
      </c>
      <c r="BY10" s="109"/>
      <c r="BZ10" s="90"/>
      <c r="CA10" s="189"/>
      <c r="CB10" s="189"/>
      <c r="CC10" s="90"/>
      <c r="CD10" s="8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90"/>
    </row>
    <row r="11" spans="2:123" x14ac:dyDescent="0.35">
      <c r="B11" s="222">
        <f xml:space="preserve"> B10 + 1</f>
        <v>3</v>
      </c>
      <c r="C11" s="433" t="s">
        <v>31</v>
      </c>
      <c r="D11" s="224" t="s">
        <v>32</v>
      </c>
      <c r="E11" s="224" t="s">
        <v>28</v>
      </c>
      <c r="F11" s="457">
        <v>3</v>
      </c>
      <c r="G11" s="457"/>
      <c r="H11" s="679"/>
      <c r="I11" s="679"/>
      <c r="J11" s="679"/>
      <c r="K11" s="679"/>
      <c r="L11" s="679"/>
      <c r="M11" s="679"/>
      <c r="N11" s="89"/>
      <c r="O11" s="679"/>
      <c r="P11" s="679"/>
      <c r="Q11" s="679"/>
      <c r="R11" s="679"/>
      <c r="S11" s="679"/>
      <c r="T11" s="679"/>
      <c r="U11" s="89"/>
      <c r="V11" s="679"/>
      <c r="W11" s="679"/>
      <c r="X11" s="679"/>
      <c r="Y11" s="679"/>
      <c r="Z11" s="679"/>
      <c r="AA11" s="679"/>
      <c r="AB11" s="89"/>
      <c r="AC11" s="623"/>
      <c r="AD11" s="624"/>
      <c r="AE11" s="397"/>
      <c r="AF11" s="125" t="str">
        <f>IF(SUM(AL11:BX11)=0,0,$AL$4)</f>
        <v>Please complete all cells in row</v>
      </c>
      <c r="AG11" s="125">
        <f>IF(SUM(CE11:DQ11)=0,0,$CE$5)</f>
        <v>0</v>
      </c>
      <c r="AH11" s="189"/>
      <c r="AI11" s="90"/>
      <c r="AK11" s="91"/>
      <c r="AL11" s="678">
        <f>IF(ISNUMBER(#REF!),0,1)</f>
        <v>1</v>
      </c>
      <c r="AM11" s="678">
        <f>IF(ISNUMBER(#REF!),0,1)</f>
        <v>1</v>
      </c>
      <c r="AN11" s="678">
        <f>IF(ISNUMBER(#REF!),0,1)</f>
        <v>1</v>
      </c>
      <c r="AO11" s="678">
        <f>IF(ISNUMBER(#REF!),0,1)</f>
        <v>1</v>
      </c>
      <c r="AP11" s="109"/>
      <c r="AQ11" s="678">
        <f>IF(ISNUMBER(#REF!),0,1)</f>
        <v>1</v>
      </c>
      <c r="AR11" s="678">
        <f>IF(ISNUMBER(#REF!),0,1)</f>
        <v>1</v>
      </c>
      <c r="AS11" s="678">
        <f>IF(ISNUMBER(#REF!),0,1)</f>
        <v>1</v>
      </c>
      <c r="AT11" s="678">
        <f>IF(ISNUMBER(#REF!),0,1)</f>
        <v>1</v>
      </c>
      <c r="AU11" s="109"/>
      <c r="AV11" s="678">
        <f>IF(ISNUMBER(#REF!),0,1)</f>
        <v>1</v>
      </c>
      <c r="AW11" s="678">
        <f>IF(ISNUMBER(#REF!),0,1)</f>
        <v>1</v>
      </c>
      <c r="AX11" s="678">
        <f>IF(ISNUMBER(#REF!),0,1)</f>
        <v>1</v>
      </c>
      <c r="AY11" s="678">
        <f>IF(ISNUMBER(#REF!),0,1)</f>
        <v>1</v>
      </c>
      <c r="AZ11" s="109"/>
      <c r="BA11" s="678">
        <f>IF(ISNUMBER(#REF!),0,1)</f>
        <v>1</v>
      </c>
      <c r="BB11" s="678">
        <f>IF(ISNUMBER(#REF!),0,1)</f>
        <v>1</v>
      </c>
      <c r="BC11" s="678">
        <f>IF(ISNUMBER(#REF!),0,1)</f>
        <v>1</v>
      </c>
      <c r="BD11" s="678">
        <f>IF(ISNUMBER(#REF!),0,1)</f>
        <v>1</v>
      </c>
      <c r="BE11" s="109"/>
      <c r="BF11" s="678">
        <f>IF(ISNUMBER(#REF!),0,1)</f>
        <v>1</v>
      </c>
      <c r="BG11" s="678">
        <f>IF(ISNUMBER(#REF!),0,1)</f>
        <v>1</v>
      </c>
      <c r="BH11" s="678">
        <f>IF(ISNUMBER(#REF!),0,1)</f>
        <v>1</v>
      </c>
      <c r="BI11" s="678">
        <f>IF(ISNUMBER(#REF!),0,1)</f>
        <v>1</v>
      </c>
      <c r="BJ11" s="109"/>
      <c r="BK11" s="678">
        <f>IF(ISNUMBER(#REF!),0,1)</f>
        <v>1</v>
      </c>
      <c r="BL11" s="678">
        <f>IF(ISNUMBER(#REF!),0,1)</f>
        <v>1</v>
      </c>
      <c r="BM11" s="678">
        <f>IF(ISNUMBER(#REF!),0,1)</f>
        <v>1</v>
      </c>
      <c r="BN11" s="678">
        <f>IF(ISNUMBER(#REF!),0,1)</f>
        <v>1</v>
      </c>
      <c r="BO11" s="109"/>
      <c r="BP11" s="678">
        <f>IF(ISNUMBER(#REF!),0,1)</f>
        <v>1</v>
      </c>
      <c r="BQ11" s="678">
        <f>IF(ISNUMBER(#REF!),0,1)</f>
        <v>1</v>
      </c>
      <c r="BR11" s="678">
        <f>IF(ISNUMBER(#REF!),0,1)</f>
        <v>1</v>
      </c>
      <c r="BS11" s="678">
        <f>IF(ISNUMBER(#REF!),0,1)</f>
        <v>1</v>
      </c>
      <c r="BT11" s="109"/>
      <c r="BU11" s="678">
        <f>IF(ISNUMBER(#REF!),0,1)</f>
        <v>1</v>
      </c>
      <c r="BV11" s="678">
        <f>IF(ISNUMBER(#REF!),0,1)</f>
        <v>1</v>
      </c>
      <c r="BW11" s="678">
        <f>IF(ISNUMBER(#REF!),0,1)</f>
        <v>1</v>
      </c>
      <c r="BX11" s="678">
        <f>IF(ISNUMBER(#REF!),0,1)</f>
        <v>1</v>
      </c>
      <c r="BY11" s="109"/>
      <c r="BZ11" s="90"/>
      <c r="CA11" s="189"/>
      <c r="CB11" s="189"/>
      <c r="CC11" s="90"/>
      <c r="CD11" s="89"/>
      <c r="CE11" s="126">
        <v>0</v>
      </c>
      <c r="CF11" s="126">
        <v>0</v>
      </c>
      <c r="CG11" s="126">
        <v>0</v>
      </c>
      <c r="CH11" s="126">
        <v>0</v>
      </c>
      <c r="CI11" s="109"/>
      <c r="CJ11" s="126">
        <v>0</v>
      </c>
      <c r="CK11" s="126">
        <v>0</v>
      </c>
      <c r="CL11" s="126">
        <v>0</v>
      </c>
      <c r="CM11" s="126">
        <v>0</v>
      </c>
      <c r="CN11" s="109"/>
      <c r="CO11" s="126">
        <v>0</v>
      </c>
      <c r="CP11" s="126">
        <v>0</v>
      </c>
      <c r="CQ11" s="126">
        <v>0</v>
      </c>
      <c r="CR11" s="126">
        <v>0</v>
      </c>
      <c r="CS11" s="109"/>
      <c r="CT11" s="126">
        <v>0</v>
      </c>
      <c r="CU11" s="126">
        <v>0</v>
      </c>
      <c r="CV11" s="126">
        <v>0</v>
      </c>
      <c r="CW11" s="126">
        <v>0</v>
      </c>
      <c r="CX11" s="109"/>
      <c r="CY11" s="126">
        <v>0</v>
      </c>
      <c r="CZ11" s="126">
        <v>0</v>
      </c>
      <c r="DA11" s="126">
        <v>0</v>
      </c>
      <c r="DB11" s="126">
        <v>0</v>
      </c>
      <c r="DC11" s="109"/>
      <c r="DD11" s="126">
        <v>0</v>
      </c>
      <c r="DE11" s="126">
        <v>0</v>
      </c>
      <c r="DF11" s="126">
        <v>0</v>
      </c>
      <c r="DG11" s="126">
        <v>0</v>
      </c>
      <c r="DH11" s="109"/>
      <c r="DI11" s="126">
        <v>0</v>
      </c>
      <c r="DJ11" s="126">
        <v>0</v>
      </c>
      <c r="DK11" s="126">
        <v>0</v>
      </c>
      <c r="DL11" s="126">
        <v>0</v>
      </c>
      <c r="DM11" s="109"/>
      <c r="DN11" s="126">
        <v>0</v>
      </c>
      <c r="DO11" s="126">
        <v>0</v>
      </c>
      <c r="DP11" s="126">
        <v>0</v>
      </c>
      <c r="DQ11" s="126">
        <v>0</v>
      </c>
      <c r="DR11" s="109"/>
      <c r="DS11" s="90"/>
    </row>
    <row r="12" spans="2:123" ht="17" thickBot="1" x14ac:dyDescent="0.4">
      <c r="B12" s="222">
        <f xml:space="preserve"> B11 + 1</f>
        <v>4</v>
      </c>
      <c r="C12" s="433" t="s">
        <v>33</v>
      </c>
      <c r="D12" s="224" t="s">
        <v>34</v>
      </c>
      <c r="E12" s="224" t="s">
        <v>28</v>
      </c>
      <c r="F12" s="457">
        <v>3</v>
      </c>
      <c r="G12" s="457"/>
      <c r="H12" s="679"/>
      <c r="I12" s="679"/>
      <c r="J12" s="679"/>
      <c r="K12" s="679"/>
      <c r="L12" s="679"/>
      <c r="M12" s="679"/>
      <c r="N12" s="89"/>
      <c r="O12" s="679"/>
      <c r="P12" s="679"/>
      <c r="Q12" s="679"/>
      <c r="R12" s="679"/>
      <c r="S12" s="679"/>
      <c r="T12" s="679"/>
      <c r="U12" s="89"/>
      <c r="V12" s="679"/>
      <c r="W12" s="679"/>
      <c r="X12" s="679"/>
      <c r="Y12" s="679"/>
      <c r="Z12" s="679"/>
      <c r="AA12" s="679"/>
      <c r="AB12" s="89"/>
      <c r="AC12" s="637"/>
      <c r="AD12" s="638"/>
      <c r="AE12" s="397"/>
      <c r="AF12" s="125" t="str">
        <f>IF(SUM(AL12:BX12)=0,0,$AL$4)</f>
        <v>Please complete all cells in row</v>
      </c>
      <c r="AG12" s="125"/>
      <c r="AH12" s="189"/>
      <c r="AI12" s="90"/>
      <c r="AK12" s="91"/>
      <c r="AL12" s="678">
        <f>IF(ISNUMBER(#REF!),0,1)</f>
        <v>1</v>
      </c>
      <c r="AM12" s="678">
        <f>IF(ISNUMBER(#REF!),0,1)</f>
        <v>1</v>
      </c>
      <c r="AN12" s="678">
        <f>IF(ISNUMBER(#REF!),0,1)</f>
        <v>1</v>
      </c>
      <c r="AO12" s="678">
        <f>IF(ISNUMBER(#REF!),0,1)</f>
        <v>1</v>
      </c>
      <c r="AP12" s="109"/>
      <c r="AQ12" s="678">
        <f>IF(ISNUMBER(#REF!),0,1)</f>
        <v>1</v>
      </c>
      <c r="AR12" s="678">
        <f>IF(ISNUMBER(#REF!),0,1)</f>
        <v>1</v>
      </c>
      <c r="AS12" s="678">
        <f>IF(ISNUMBER(#REF!),0,1)</f>
        <v>1</v>
      </c>
      <c r="AT12" s="678">
        <f>IF(ISNUMBER(#REF!),0,1)</f>
        <v>1</v>
      </c>
      <c r="AU12" s="109"/>
      <c r="AV12" s="678">
        <f>IF(ISNUMBER(#REF!),0,1)</f>
        <v>1</v>
      </c>
      <c r="AW12" s="678">
        <f>IF(ISNUMBER(#REF!),0,1)</f>
        <v>1</v>
      </c>
      <c r="AX12" s="678">
        <f>IF(ISNUMBER(#REF!),0,1)</f>
        <v>1</v>
      </c>
      <c r="AY12" s="678">
        <f>IF(ISNUMBER(#REF!),0,1)</f>
        <v>1</v>
      </c>
      <c r="AZ12" s="109"/>
      <c r="BA12" s="678">
        <f>IF(ISNUMBER(#REF!),0,1)</f>
        <v>1</v>
      </c>
      <c r="BB12" s="678">
        <f>IF(ISNUMBER(#REF!),0,1)</f>
        <v>1</v>
      </c>
      <c r="BC12" s="678">
        <f>IF(ISNUMBER(#REF!),0,1)</f>
        <v>1</v>
      </c>
      <c r="BD12" s="678">
        <f>IF(ISNUMBER(#REF!),0,1)</f>
        <v>1</v>
      </c>
      <c r="BE12" s="109"/>
      <c r="BF12" s="678">
        <f>IF(ISNUMBER(#REF!),0,1)</f>
        <v>1</v>
      </c>
      <c r="BG12" s="678">
        <f>IF(ISNUMBER(#REF!),0,1)</f>
        <v>1</v>
      </c>
      <c r="BH12" s="678">
        <f>IF(ISNUMBER(#REF!),0,1)</f>
        <v>1</v>
      </c>
      <c r="BI12" s="678">
        <f>IF(ISNUMBER(#REF!),0,1)</f>
        <v>1</v>
      </c>
      <c r="BJ12" s="109"/>
      <c r="BK12" s="678">
        <f>IF(ISNUMBER(#REF!),0,1)</f>
        <v>1</v>
      </c>
      <c r="BL12" s="678">
        <f>IF(ISNUMBER(#REF!),0,1)</f>
        <v>1</v>
      </c>
      <c r="BM12" s="678">
        <f>IF(ISNUMBER(#REF!),0,1)</f>
        <v>1</v>
      </c>
      <c r="BN12" s="678">
        <f>IF(ISNUMBER(#REF!),0,1)</f>
        <v>1</v>
      </c>
      <c r="BO12" s="109"/>
      <c r="BP12" s="678">
        <f>IF(ISNUMBER(#REF!),0,1)</f>
        <v>1</v>
      </c>
      <c r="BQ12" s="678">
        <f>IF(ISNUMBER(#REF!),0,1)</f>
        <v>1</v>
      </c>
      <c r="BR12" s="678">
        <f>IF(ISNUMBER(#REF!),0,1)</f>
        <v>1</v>
      </c>
      <c r="BS12" s="678">
        <f>IF(ISNUMBER(#REF!),0,1)</f>
        <v>1</v>
      </c>
      <c r="BT12" s="109"/>
      <c r="BU12" s="678">
        <f>IF(ISNUMBER(#REF!),0,1)</f>
        <v>1</v>
      </c>
      <c r="BV12" s="678">
        <f>IF(ISNUMBER(#REF!),0,1)</f>
        <v>1</v>
      </c>
      <c r="BW12" s="678">
        <f>IF(ISNUMBER(#REF!),0,1)</f>
        <v>1</v>
      </c>
      <c r="BX12" s="678">
        <f>IF(ISNUMBER(#REF!),0,1)</f>
        <v>1</v>
      </c>
      <c r="BY12" s="109"/>
      <c r="BZ12" s="90"/>
      <c r="CA12" s="189"/>
      <c r="CB12" s="189"/>
      <c r="CC12" s="90"/>
      <c r="CD12" s="8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90"/>
    </row>
    <row r="13" spans="2:123" ht="17" thickBot="1" x14ac:dyDescent="0.55000000000000004">
      <c r="B13" s="222"/>
      <c r="C13" s="433" t="s">
        <v>35</v>
      </c>
      <c r="D13" s="224"/>
      <c r="E13" s="224"/>
      <c r="F13" s="224"/>
      <c r="G13" s="225"/>
      <c r="H13" s="440"/>
      <c r="I13" s="440"/>
      <c r="J13" s="440"/>
      <c r="K13" s="440"/>
      <c r="L13" s="440"/>
      <c r="M13" s="440"/>
      <c r="N13" s="89"/>
      <c r="O13" s="440"/>
      <c r="P13" s="440"/>
      <c r="Q13" s="440"/>
      <c r="R13" s="440"/>
      <c r="S13" s="440"/>
      <c r="T13" s="440"/>
      <c r="U13" s="89"/>
      <c r="V13" s="440"/>
      <c r="W13" s="440"/>
      <c r="X13" s="440"/>
      <c r="Y13" s="440"/>
      <c r="Z13" s="440"/>
      <c r="AA13" s="440"/>
      <c r="AB13" s="89"/>
      <c r="AC13" s="397"/>
      <c r="AD13" s="397"/>
      <c r="AE13" s="397"/>
      <c r="AF13" s="125"/>
      <c r="AG13" s="125"/>
      <c r="AH13" s="189"/>
      <c r="AI13" s="90"/>
      <c r="AK13" s="91"/>
      <c r="AL13" s="672"/>
      <c r="AM13" s="672"/>
      <c r="AN13" s="672"/>
      <c r="AO13" s="672"/>
      <c r="AP13" s="108"/>
      <c r="AQ13" s="672"/>
      <c r="AR13" s="672"/>
      <c r="AS13" s="672"/>
      <c r="AT13" s="672"/>
      <c r="AU13" s="108"/>
      <c r="AV13" s="672"/>
      <c r="AW13" s="672"/>
      <c r="AX13" s="672"/>
      <c r="AY13" s="672"/>
      <c r="AZ13" s="108"/>
      <c r="BA13" s="672"/>
      <c r="BB13" s="672"/>
      <c r="BC13" s="672"/>
      <c r="BD13" s="672"/>
      <c r="BE13" s="108"/>
      <c r="BF13" s="672"/>
      <c r="BG13" s="672"/>
      <c r="BH13" s="672"/>
      <c r="BI13" s="672"/>
      <c r="BJ13" s="108"/>
      <c r="BK13" s="672"/>
      <c r="BL13" s="672"/>
      <c r="BM13" s="672"/>
      <c r="BN13" s="672"/>
      <c r="BO13" s="108"/>
      <c r="BP13" s="672"/>
      <c r="BQ13" s="672"/>
      <c r="BR13" s="672"/>
      <c r="BS13" s="672"/>
      <c r="BT13" s="108"/>
      <c r="BU13" s="672"/>
      <c r="BV13" s="672"/>
      <c r="BW13" s="672"/>
      <c r="BX13" s="672"/>
      <c r="BY13" s="109"/>
      <c r="BZ13" s="90"/>
      <c r="CA13" s="189"/>
      <c r="CB13" s="189"/>
      <c r="CC13" s="90"/>
      <c r="CD13" s="8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680"/>
      <c r="DS13" s="90"/>
    </row>
    <row r="14" spans="2:123" x14ac:dyDescent="0.35">
      <c r="B14" s="236">
        <v>5</v>
      </c>
      <c r="C14" s="442" t="s">
        <v>36</v>
      </c>
      <c r="D14" s="443"/>
      <c r="E14" s="238" t="s">
        <v>28</v>
      </c>
      <c r="F14" s="681">
        <v>3</v>
      </c>
      <c r="G14" s="681"/>
      <c r="H14" s="679"/>
      <c r="I14" s="679"/>
      <c r="J14" s="679"/>
      <c r="K14" s="679"/>
      <c r="L14" s="679"/>
      <c r="M14" s="679"/>
      <c r="N14" s="89"/>
      <c r="O14" s="679"/>
      <c r="P14" s="679"/>
      <c r="Q14" s="679"/>
      <c r="R14" s="679"/>
      <c r="S14" s="679"/>
      <c r="T14" s="679"/>
      <c r="U14" s="89"/>
      <c r="V14" s="679"/>
      <c r="W14" s="679"/>
      <c r="X14" s="679"/>
      <c r="Y14" s="679"/>
      <c r="Z14" s="679"/>
      <c r="AA14" s="679"/>
      <c r="AB14" s="89"/>
      <c r="AC14" s="400"/>
      <c r="AD14" s="674"/>
      <c r="AE14" s="397"/>
      <c r="AF14" s="125" t="str">
        <f>IF(SUM(AL14:BX14)=0,0,$AL$4)</f>
        <v>Please complete all cells in row</v>
      </c>
      <c r="AG14" s="125"/>
      <c r="AH14" s="189"/>
      <c r="AI14" s="90"/>
      <c r="AK14" s="91"/>
      <c r="AL14" s="678">
        <f>IF(ISNUMBER(#REF!),0,1)</f>
        <v>1</v>
      </c>
      <c r="AM14" s="678">
        <f>IF(ISNUMBER(#REF!),0,1)</f>
        <v>1</v>
      </c>
      <c r="AN14" s="678">
        <f>IF(ISNUMBER(#REF!),0,1)</f>
        <v>1</v>
      </c>
      <c r="AO14" s="678">
        <f>IF(ISNUMBER(#REF!),0,1)</f>
        <v>1</v>
      </c>
      <c r="AP14" s="109"/>
      <c r="AQ14" s="678">
        <f>IF(ISNUMBER(#REF!),0,1)</f>
        <v>1</v>
      </c>
      <c r="AR14" s="678">
        <f>IF(ISNUMBER(#REF!),0,1)</f>
        <v>1</v>
      </c>
      <c r="AS14" s="678">
        <f>IF(ISNUMBER(#REF!),0,1)</f>
        <v>1</v>
      </c>
      <c r="AT14" s="678">
        <f>IF(ISNUMBER(#REF!),0,1)</f>
        <v>1</v>
      </c>
      <c r="AU14" s="109"/>
      <c r="AV14" s="678">
        <f>IF(ISNUMBER(#REF!),0,1)</f>
        <v>1</v>
      </c>
      <c r="AW14" s="678">
        <f>IF(ISNUMBER(#REF!),0,1)</f>
        <v>1</v>
      </c>
      <c r="AX14" s="678">
        <f>IF(ISNUMBER(#REF!),0,1)</f>
        <v>1</v>
      </c>
      <c r="AY14" s="678">
        <f>IF(ISNUMBER(#REF!),0,1)</f>
        <v>1</v>
      </c>
      <c r="AZ14" s="109"/>
      <c r="BA14" s="678">
        <f>IF(ISNUMBER(#REF!),0,1)</f>
        <v>1</v>
      </c>
      <c r="BB14" s="678">
        <f>IF(ISNUMBER(#REF!),0,1)</f>
        <v>1</v>
      </c>
      <c r="BC14" s="678">
        <f>IF(ISNUMBER(#REF!),0,1)</f>
        <v>1</v>
      </c>
      <c r="BD14" s="678">
        <f>IF(ISNUMBER(#REF!),0,1)</f>
        <v>1</v>
      </c>
      <c r="BE14" s="109"/>
      <c r="BF14" s="678">
        <f>IF(ISNUMBER(#REF!),0,1)</f>
        <v>1</v>
      </c>
      <c r="BG14" s="678">
        <f>IF(ISNUMBER(#REF!),0,1)</f>
        <v>1</v>
      </c>
      <c r="BH14" s="678">
        <f>IF(ISNUMBER(#REF!),0,1)</f>
        <v>1</v>
      </c>
      <c r="BI14" s="678">
        <f>IF(ISNUMBER(#REF!),0,1)</f>
        <v>1</v>
      </c>
      <c r="BJ14" s="109"/>
      <c r="BK14" s="678">
        <f>IF(ISNUMBER(#REF!),0,1)</f>
        <v>1</v>
      </c>
      <c r="BL14" s="678">
        <f>IF(ISNUMBER(#REF!),0,1)</f>
        <v>1</v>
      </c>
      <c r="BM14" s="678">
        <f>IF(ISNUMBER(#REF!),0,1)</f>
        <v>1</v>
      </c>
      <c r="BN14" s="678">
        <f>IF(ISNUMBER(#REF!),0,1)</f>
        <v>1</v>
      </c>
      <c r="BO14" s="109"/>
      <c r="BP14" s="678">
        <f>IF(ISNUMBER(#REF!),0,1)</f>
        <v>1</v>
      </c>
      <c r="BQ14" s="678">
        <f>IF(ISNUMBER(#REF!),0,1)</f>
        <v>1</v>
      </c>
      <c r="BR14" s="678">
        <f>IF(ISNUMBER(#REF!),0,1)</f>
        <v>1</v>
      </c>
      <c r="BS14" s="678">
        <f>IF(ISNUMBER(#REF!),0,1)</f>
        <v>1</v>
      </c>
      <c r="BT14" s="109"/>
      <c r="BU14" s="678">
        <f>IF(ISNUMBER(#REF!),0,1)</f>
        <v>1</v>
      </c>
      <c r="BV14" s="678">
        <f>IF(ISNUMBER(#REF!),0,1)</f>
        <v>1</v>
      </c>
      <c r="BW14" s="678">
        <f>IF(ISNUMBER(#REF!),0,1)</f>
        <v>1</v>
      </c>
      <c r="BX14" s="678">
        <f>IF(ISNUMBER(#REF!),0,1)</f>
        <v>1</v>
      </c>
      <c r="BY14" s="109"/>
      <c r="BZ14" s="90"/>
      <c r="CA14" s="189"/>
      <c r="CB14" s="189"/>
      <c r="CC14" s="90"/>
      <c r="CD14" s="8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90"/>
    </row>
    <row r="15" spans="2:123" x14ac:dyDescent="0.35">
      <c r="B15" s="222">
        <f>+B14+1</f>
        <v>6</v>
      </c>
      <c r="C15" s="445" t="s">
        <v>37</v>
      </c>
      <c r="D15" s="443"/>
      <c r="E15" s="224" t="s">
        <v>28</v>
      </c>
      <c r="F15" s="457">
        <v>3</v>
      </c>
      <c r="G15" s="457"/>
      <c r="H15" s="679"/>
      <c r="I15" s="679"/>
      <c r="J15" s="679"/>
      <c r="K15" s="679"/>
      <c r="L15" s="679"/>
      <c r="M15" s="679"/>
      <c r="N15" s="89"/>
      <c r="O15" s="679"/>
      <c r="P15" s="679"/>
      <c r="Q15" s="679"/>
      <c r="R15" s="679"/>
      <c r="S15" s="679"/>
      <c r="T15" s="679"/>
      <c r="U15" s="89"/>
      <c r="V15" s="679"/>
      <c r="W15" s="679"/>
      <c r="X15" s="679"/>
      <c r="Y15" s="679"/>
      <c r="Z15" s="679"/>
      <c r="AA15" s="679"/>
      <c r="AB15" s="89"/>
      <c r="AC15" s="388"/>
      <c r="AD15" s="624"/>
      <c r="AE15" s="397"/>
      <c r="AF15" s="125" t="str">
        <f>IF(SUM(AL15:BX15)=0,0,$AL$4)</f>
        <v>Please complete all cells in row</v>
      </c>
      <c r="AG15" s="125"/>
      <c r="AH15" s="189"/>
      <c r="AI15" s="90"/>
      <c r="AK15" s="91"/>
      <c r="AL15" s="678">
        <f>IF(ISNUMBER(#REF!),0,1)</f>
        <v>1</v>
      </c>
      <c r="AM15" s="678">
        <f>IF(ISNUMBER(#REF!),0,1)</f>
        <v>1</v>
      </c>
      <c r="AN15" s="678">
        <f>IF(ISNUMBER(#REF!),0,1)</f>
        <v>1</v>
      </c>
      <c r="AO15" s="678">
        <f>IF(ISNUMBER(#REF!),0,1)</f>
        <v>1</v>
      </c>
      <c r="AP15" s="109"/>
      <c r="AQ15" s="678">
        <f>IF(ISNUMBER(#REF!),0,1)</f>
        <v>1</v>
      </c>
      <c r="AR15" s="678">
        <f>IF(ISNUMBER(#REF!),0,1)</f>
        <v>1</v>
      </c>
      <c r="AS15" s="678">
        <f>IF(ISNUMBER(#REF!),0,1)</f>
        <v>1</v>
      </c>
      <c r="AT15" s="678">
        <f>IF(ISNUMBER(#REF!),0,1)</f>
        <v>1</v>
      </c>
      <c r="AU15" s="109"/>
      <c r="AV15" s="678">
        <f>IF(ISNUMBER(#REF!),0,1)</f>
        <v>1</v>
      </c>
      <c r="AW15" s="678">
        <f>IF(ISNUMBER(#REF!),0,1)</f>
        <v>1</v>
      </c>
      <c r="AX15" s="678">
        <f>IF(ISNUMBER(#REF!),0,1)</f>
        <v>1</v>
      </c>
      <c r="AY15" s="678">
        <f>IF(ISNUMBER(#REF!),0,1)</f>
        <v>1</v>
      </c>
      <c r="AZ15" s="109"/>
      <c r="BA15" s="678">
        <f>IF(ISNUMBER(#REF!),0,1)</f>
        <v>1</v>
      </c>
      <c r="BB15" s="678">
        <f>IF(ISNUMBER(#REF!),0,1)</f>
        <v>1</v>
      </c>
      <c r="BC15" s="678">
        <f>IF(ISNUMBER(#REF!),0,1)</f>
        <v>1</v>
      </c>
      <c r="BD15" s="678">
        <f>IF(ISNUMBER(#REF!),0,1)</f>
        <v>1</v>
      </c>
      <c r="BE15" s="109"/>
      <c r="BF15" s="678">
        <f>IF(ISNUMBER(#REF!),0,1)</f>
        <v>1</v>
      </c>
      <c r="BG15" s="678">
        <f>IF(ISNUMBER(#REF!),0,1)</f>
        <v>1</v>
      </c>
      <c r="BH15" s="678">
        <f>IF(ISNUMBER(#REF!),0,1)</f>
        <v>1</v>
      </c>
      <c r="BI15" s="678">
        <f>IF(ISNUMBER(#REF!),0,1)</f>
        <v>1</v>
      </c>
      <c r="BJ15" s="109"/>
      <c r="BK15" s="678">
        <f>IF(ISNUMBER(#REF!),0,1)</f>
        <v>1</v>
      </c>
      <c r="BL15" s="678">
        <f>IF(ISNUMBER(#REF!),0,1)</f>
        <v>1</v>
      </c>
      <c r="BM15" s="678">
        <f>IF(ISNUMBER(#REF!),0,1)</f>
        <v>1</v>
      </c>
      <c r="BN15" s="678">
        <f>IF(ISNUMBER(#REF!),0,1)</f>
        <v>1</v>
      </c>
      <c r="BO15" s="109"/>
      <c r="BP15" s="678">
        <f>IF(ISNUMBER(#REF!),0,1)</f>
        <v>1</v>
      </c>
      <c r="BQ15" s="678">
        <f>IF(ISNUMBER(#REF!),0,1)</f>
        <v>1</v>
      </c>
      <c r="BR15" s="678">
        <f>IF(ISNUMBER(#REF!),0,1)</f>
        <v>1</v>
      </c>
      <c r="BS15" s="678">
        <f>IF(ISNUMBER(#REF!),0,1)</f>
        <v>1</v>
      </c>
      <c r="BT15" s="109"/>
      <c r="BU15" s="678">
        <f>IF(ISNUMBER(#REF!),0,1)</f>
        <v>1</v>
      </c>
      <c r="BV15" s="678">
        <f>IF(ISNUMBER(#REF!),0,1)</f>
        <v>1</v>
      </c>
      <c r="BW15" s="678">
        <f>IF(ISNUMBER(#REF!),0,1)</f>
        <v>1</v>
      </c>
      <c r="BX15" s="678">
        <f>IF(ISNUMBER(#REF!),0,1)</f>
        <v>1</v>
      </c>
      <c r="BY15" s="109"/>
      <c r="BZ15" s="90"/>
      <c r="CA15" s="189"/>
      <c r="CB15" s="189"/>
      <c r="CC15" s="90"/>
      <c r="CD15" s="8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90"/>
    </row>
    <row r="16" spans="2:123" x14ac:dyDescent="0.35">
      <c r="B16" s="222">
        <f>+B15+1</f>
        <v>7</v>
      </c>
      <c r="C16" s="445" t="s">
        <v>38</v>
      </c>
      <c r="D16" s="443"/>
      <c r="E16" s="238" t="s">
        <v>28</v>
      </c>
      <c r="F16" s="457">
        <v>3</v>
      </c>
      <c r="G16" s="457"/>
      <c r="H16" s="679"/>
      <c r="I16" s="679"/>
      <c r="J16" s="679"/>
      <c r="K16" s="679"/>
      <c r="L16" s="679"/>
      <c r="M16" s="679"/>
      <c r="N16" s="89"/>
      <c r="O16" s="679"/>
      <c r="P16" s="679"/>
      <c r="Q16" s="679"/>
      <c r="R16" s="679"/>
      <c r="S16" s="679"/>
      <c r="T16" s="679"/>
      <c r="U16" s="89"/>
      <c r="V16" s="679"/>
      <c r="W16" s="679"/>
      <c r="X16" s="679"/>
      <c r="Y16" s="679"/>
      <c r="Z16" s="679"/>
      <c r="AA16" s="679"/>
      <c r="AB16" s="89"/>
      <c r="AC16" s="388"/>
      <c r="AD16" s="624"/>
      <c r="AE16" s="397"/>
      <c r="AF16" s="125" t="str">
        <f>IF(SUM(AL16:BX16)=0,0,$AL$4)</f>
        <v>Please complete all cells in row</v>
      </c>
      <c r="AG16" s="125"/>
      <c r="AH16" s="189"/>
      <c r="AI16" s="90"/>
      <c r="AK16" s="91"/>
      <c r="AL16" s="678">
        <f>IF(ISNUMBER(#REF!),0,1)</f>
        <v>1</v>
      </c>
      <c r="AM16" s="678">
        <f>IF(ISNUMBER(#REF!),0,1)</f>
        <v>1</v>
      </c>
      <c r="AN16" s="678">
        <f>IF(ISNUMBER(#REF!),0,1)</f>
        <v>1</v>
      </c>
      <c r="AO16" s="678">
        <f>IF(ISNUMBER(#REF!),0,1)</f>
        <v>1</v>
      </c>
      <c r="AP16" s="109"/>
      <c r="AQ16" s="678">
        <f>IF(ISNUMBER(#REF!),0,1)</f>
        <v>1</v>
      </c>
      <c r="AR16" s="678">
        <f>IF(ISNUMBER(#REF!),0,1)</f>
        <v>1</v>
      </c>
      <c r="AS16" s="678">
        <f>IF(ISNUMBER(#REF!),0,1)</f>
        <v>1</v>
      </c>
      <c r="AT16" s="678">
        <f>IF(ISNUMBER(#REF!),0,1)</f>
        <v>1</v>
      </c>
      <c r="AU16" s="109"/>
      <c r="AV16" s="678">
        <f>IF(ISNUMBER(#REF!),0,1)</f>
        <v>1</v>
      </c>
      <c r="AW16" s="678">
        <f>IF(ISNUMBER(#REF!),0,1)</f>
        <v>1</v>
      </c>
      <c r="AX16" s="678">
        <f>IF(ISNUMBER(#REF!),0,1)</f>
        <v>1</v>
      </c>
      <c r="AY16" s="678">
        <f>IF(ISNUMBER(#REF!),0,1)</f>
        <v>1</v>
      </c>
      <c r="AZ16" s="109"/>
      <c r="BA16" s="678">
        <f>IF(ISNUMBER(#REF!),0,1)</f>
        <v>1</v>
      </c>
      <c r="BB16" s="678">
        <f>IF(ISNUMBER(#REF!),0,1)</f>
        <v>1</v>
      </c>
      <c r="BC16" s="678">
        <f>IF(ISNUMBER(#REF!),0,1)</f>
        <v>1</v>
      </c>
      <c r="BD16" s="678">
        <f>IF(ISNUMBER(#REF!),0,1)</f>
        <v>1</v>
      </c>
      <c r="BE16" s="109"/>
      <c r="BF16" s="678">
        <f>IF(ISNUMBER(#REF!),0,1)</f>
        <v>1</v>
      </c>
      <c r="BG16" s="678">
        <f>IF(ISNUMBER(#REF!),0,1)</f>
        <v>1</v>
      </c>
      <c r="BH16" s="678">
        <f>IF(ISNUMBER(#REF!),0,1)</f>
        <v>1</v>
      </c>
      <c r="BI16" s="678">
        <f>IF(ISNUMBER(#REF!),0,1)</f>
        <v>1</v>
      </c>
      <c r="BJ16" s="109"/>
      <c r="BK16" s="678">
        <f>IF(ISNUMBER(#REF!),0,1)</f>
        <v>1</v>
      </c>
      <c r="BL16" s="678">
        <f>IF(ISNUMBER(#REF!),0,1)</f>
        <v>1</v>
      </c>
      <c r="BM16" s="678">
        <f>IF(ISNUMBER(#REF!),0,1)</f>
        <v>1</v>
      </c>
      <c r="BN16" s="678">
        <f>IF(ISNUMBER(#REF!),0,1)</f>
        <v>1</v>
      </c>
      <c r="BO16" s="109"/>
      <c r="BP16" s="678">
        <f>IF(ISNUMBER(#REF!),0,1)</f>
        <v>1</v>
      </c>
      <c r="BQ16" s="678">
        <f>IF(ISNUMBER(#REF!),0,1)</f>
        <v>1</v>
      </c>
      <c r="BR16" s="678">
        <f>IF(ISNUMBER(#REF!),0,1)</f>
        <v>1</v>
      </c>
      <c r="BS16" s="678">
        <f>IF(ISNUMBER(#REF!),0,1)</f>
        <v>1</v>
      </c>
      <c r="BT16" s="109"/>
      <c r="BU16" s="678">
        <f>IF(ISNUMBER(#REF!),0,1)</f>
        <v>1</v>
      </c>
      <c r="BV16" s="678">
        <f>IF(ISNUMBER(#REF!),0,1)</f>
        <v>1</v>
      </c>
      <c r="BW16" s="678">
        <f>IF(ISNUMBER(#REF!),0,1)</f>
        <v>1</v>
      </c>
      <c r="BX16" s="678">
        <f>IF(ISNUMBER(#REF!),0,1)</f>
        <v>1</v>
      </c>
      <c r="BY16" s="109"/>
      <c r="BZ16" s="90"/>
      <c r="CA16" s="189"/>
      <c r="CB16" s="189"/>
      <c r="CC16" s="90"/>
      <c r="CD16" s="8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90"/>
    </row>
    <row r="17" spans="2:123" x14ac:dyDescent="0.35">
      <c r="B17" s="222">
        <f>+B16+1</f>
        <v>8</v>
      </c>
      <c r="C17" s="433" t="s">
        <v>39</v>
      </c>
      <c r="D17" s="224"/>
      <c r="E17" s="224" t="s">
        <v>28</v>
      </c>
      <c r="F17" s="457">
        <v>3</v>
      </c>
      <c r="G17" s="457"/>
      <c r="H17" s="679"/>
      <c r="I17" s="679"/>
      <c r="J17" s="679"/>
      <c r="K17" s="679"/>
      <c r="L17" s="679"/>
      <c r="M17" s="679"/>
      <c r="N17" s="89"/>
      <c r="O17" s="679"/>
      <c r="P17" s="679"/>
      <c r="Q17" s="679"/>
      <c r="R17" s="679"/>
      <c r="S17" s="679"/>
      <c r="T17" s="679"/>
      <c r="U17" s="89"/>
      <c r="V17" s="679"/>
      <c r="W17" s="679"/>
      <c r="X17" s="679"/>
      <c r="Y17" s="679"/>
      <c r="Z17" s="679"/>
      <c r="AA17" s="679"/>
      <c r="AB17" s="89"/>
      <c r="AC17" s="446"/>
      <c r="AD17" s="682"/>
      <c r="AE17" s="683"/>
      <c r="AF17" s="125" t="str">
        <f>IF(SUM(AL17:BX17)=0,0,$AL$4)</f>
        <v>Please complete all cells in row</v>
      </c>
      <c r="AG17" s="125"/>
      <c r="AH17" s="189"/>
      <c r="AI17" s="90"/>
      <c r="AK17" s="91"/>
      <c r="AL17" s="678">
        <f>IF(ISNUMBER(#REF!),0,1)</f>
        <v>1</v>
      </c>
      <c r="AM17" s="678">
        <f>IF(ISNUMBER(#REF!),0,1)</f>
        <v>1</v>
      </c>
      <c r="AN17" s="678">
        <f>IF(ISNUMBER(#REF!),0,1)</f>
        <v>1</v>
      </c>
      <c r="AO17" s="678">
        <f>IF(ISNUMBER(#REF!),0,1)</f>
        <v>1</v>
      </c>
      <c r="AP17" s="109"/>
      <c r="AQ17" s="678">
        <f>IF(ISNUMBER(#REF!),0,1)</f>
        <v>1</v>
      </c>
      <c r="AR17" s="678">
        <f>IF(ISNUMBER(#REF!),0,1)</f>
        <v>1</v>
      </c>
      <c r="AS17" s="678">
        <f>IF(ISNUMBER(#REF!),0,1)</f>
        <v>1</v>
      </c>
      <c r="AT17" s="678">
        <f>IF(ISNUMBER(#REF!),0,1)</f>
        <v>1</v>
      </c>
      <c r="AU17" s="109"/>
      <c r="AV17" s="678">
        <f>IF(ISNUMBER(#REF!),0,1)</f>
        <v>1</v>
      </c>
      <c r="AW17" s="678">
        <f>IF(ISNUMBER(#REF!),0,1)</f>
        <v>1</v>
      </c>
      <c r="AX17" s="678">
        <f>IF(ISNUMBER(#REF!),0,1)</f>
        <v>1</v>
      </c>
      <c r="AY17" s="678">
        <f>IF(ISNUMBER(#REF!),0,1)</f>
        <v>1</v>
      </c>
      <c r="AZ17" s="109"/>
      <c r="BA17" s="678">
        <f>IF(ISNUMBER(#REF!),0,1)</f>
        <v>1</v>
      </c>
      <c r="BB17" s="678">
        <f>IF(ISNUMBER(#REF!),0,1)</f>
        <v>1</v>
      </c>
      <c r="BC17" s="678">
        <f>IF(ISNUMBER(#REF!),0,1)</f>
        <v>1</v>
      </c>
      <c r="BD17" s="678">
        <f>IF(ISNUMBER(#REF!),0,1)</f>
        <v>1</v>
      </c>
      <c r="BE17" s="109"/>
      <c r="BF17" s="678">
        <f>IF(ISNUMBER(#REF!),0,1)</f>
        <v>1</v>
      </c>
      <c r="BG17" s="678">
        <f>IF(ISNUMBER(#REF!),0,1)</f>
        <v>1</v>
      </c>
      <c r="BH17" s="678">
        <f>IF(ISNUMBER(#REF!),0,1)</f>
        <v>1</v>
      </c>
      <c r="BI17" s="678">
        <f>IF(ISNUMBER(#REF!),0,1)</f>
        <v>1</v>
      </c>
      <c r="BJ17" s="109"/>
      <c r="BK17" s="678">
        <f>IF(ISNUMBER(#REF!),0,1)</f>
        <v>1</v>
      </c>
      <c r="BL17" s="678">
        <f>IF(ISNUMBER(#REF!),0,1)</f>
        <v>1</v>
      </c>
      <c r="BM17" s="678">
        <f>IF(ISNUMBER(#REF!),0,1)</f>
        <v>1</v>
      </c>
      <c r="BN17" s="678">
        <f>IF(ISNUMBER(#REF!),0,1)</f>
        <v>1</v>
      </c>
      <c r="BO17" s="109"/>
      <c r="BP17" s="678">
        <f>IF(ISNUMBER(#REF!),0,1)</f>
        <v>1</v>
      </c>
      <c r="BQ17" s="678">
        <f>IF(ISNUMBER(#REF!),0,1)</f>
        <v>1</v>
      </c>
      <c r="BR17" s="678">
        <f>IF(ISNUMBER(#REF!),0,1)</f>
        <v>1</v>
      </c>
      <c r="BS17" s="678">
        <f>IF(ISNUMBER(#REF!),0,1)</f>
        <v>1</v>
      </c>
      <c r="BT17" s="109"/>
      <c r="BU17" s="678">
        <f>IF(ISNUMBER(#REF!),0,1)</f>
        <v>1</v>
      </c>
      <c r="BV17" s="678">
        <f>IF(ISNUMBER(#REF!),0,1)</f>
        <v>1</v>
      </c>
      <c r="BW17" s="678">
        <f>IF(ISNUMBER(#REF!),0,1)</f>
        <v>1</v>
      </c>
      <c r="BX17" s="678">
        <f>IF(ISNUMBER(#REF!),0,1)</f>
        <v>1</v>
      </c>
      <c r="BY17" s="109"/>
      <c r="BZ17" s="90"/>
      <c r="CA17" s="189"/>
      <c r="CB17" s="189"/>
      <c r="CC17" s="90"/>
      <c r="CD17" s="89"/>
      <c r="CE17" s="109"/>
      <c r="CF17" s="109"/>
      <c r="CG17" s="109"/>
      <c r="CH17" s="109"/>
      <c r="CI17" s="109"/>
      <c r="CJ17" s="109"/>
      <c r="CK17" s="109"/>
      <c r="CL17" s="109"/>
      <c r="CM17" s="109"/>
      <c r="CN17" s="109"/>
      <c r="CO17" s="109"/>
      <c r="CP17" s="109"/>
      <c r="CQ17" s="109"/>
      <c r="CR17" s="109"/>
      <c r="CS17" s="109"/>
      <c r="CT17" s="109"/>
      <c r="CU17" s="109"/>
      <c r="CV17" s="109"/>
      <c r="CW17" s="109"/>
      <c r="CX17" s="109"/>
      <c r="CY17" s="109"/>
      <c r="CZ17" s="109"/>
      <c r="DA17" s="109"/>
      <c r="DB17" s="109"/>
      <c r="DC17" s="109"/>
      <c r="DD17" s="109"/>
      <c r="DE17" s="109"/>
      <c r="DF17" s="109"/>
      <c r="DG17" s="109"/>
      <c r="DH17" s="109"/>
      <c r="DI17" s="109"/>
      <c r="DJ17" s="109"/>
      <c r="DK17" s="109"/>
      <c r="DL17" s="109"/>
      <c r="DM17" s="109"/>
      <c r="DN17" s="109"/>
      <c r="DO17" s="109"/>
      <c r="DP17" s="109"/>
      <c r="DQ17" s="109"/>
      <c r="DR17" s="109"/>
      <c r="DS17" s="90"/>
    </row>
    <row r="18" spans="2:123" ht="17" thickBot="1" x14ac:dyDescent="0.55000000000000004">
      <c r="B18" s="252">
        <f>+B17+1</f>
        <v>9</v>
      </c>
      <c r="C18" s="447" t="s">
        <v>40</v>
      </c>
      <c r="D18" s="254"/>
      <c r="E18" s="254" t="s">
        <v>28</v>
      </c>
      <c r="F18" s="465">
        <v>3</v>
      </c>
      <c r="G18" s="465"/>
      <c r="H18" s="684">
        <f>SUM(H$9:H$12,H$14:H$17)</f>
        <v>0</v>
      </c>
      <c r="I18" s="684">
        <f t="shared" ref="I18:M18" si="0">SUM(I$9:I$12,I$14:I$17)</f>
        <v>0</v>
      </c>
      <c r="J18" s="684">
        <f t="shared" si="0"/>
        <v>0</v>
      </c>
      <c r="K18" s="684">
        <f t="shared" si="0"/>
        <v>0</v>
      </c>
      <c r="L18" s="684">
        <f t="shared" si="0"/>
        <v>0</v>
      </c>
      <c r="M18" s="684">
        <f t="shared" si="0"/>
        <v>0</v>
      </c>
      <c r="N18" s="89"/>
      <c r="O18" s="684">
        <f>SUM(O$9:O$12,O$14:O$17)</f>
        <v>0</v>
      </c>
      <c r="P18" s="684">
        <f t="shared" ref="P18:T18" si="1">SUM(P$9:P$12,P$14:P$17)</f>
        <v>0</v>
      </c>
      <c r="Q18" s="684">
        <f t="shared" si="1"/>
        <v>0</v>
      </c>
      <c r="R18" s="684">
        <f t="shared" si="1"/>
        <v>0</v>
      </c>
      <c r="S18" s="684">
        <f t="shared" si="1"/>
        <v>0</v>
      </c>
      <c r="T18" s="684">
        <f t="shared" si="1"/>
        <v>0</v>
      </c>
      <c r="U18" s="89"/>
      <c r="V18" s="684">
        <f>SUM(V$9:V$12,V$14:V$17)</f>
        <v>0</v>
      </c>
      <c r="W18" s="684">
        <f t="shared" ref="W18:AA18" si="2">SUM(W$9:W$12,W$14:W$17)</f>
        <v>0</v>
      </c>
      <c r="X18" s="684">
        <f t="shared" si="2"/>
        <v>0</v>
      </c>
      <c r="Y18" s="684">
        <f t="shared" si="2"/>
        <v>0</v>
      </c>
      <c r="Z18" s="684">
        <f t="shared" si="2"/>
        <v>0</v>
      </c>
      <c r="AA18" s="684">
        <f t="shared" si="2"/>
        <v>0</v>
      </c>
      <c r="AB18" s="89"/>
      <c r="AC18" s="453" t="s">
        <v>41</v>
      </c>
      <c r="AD18" s="685"/>
      <c r="AE18" s="683"/>
      <c r="AF18" s="125"/>
      <c r="AG18" s="125"/>
      <c r="AH18" s="189"/>
      <c r="AI18" s="90"/>
      <c r="AK18" s="91"/>
      <c r="AL18" s="672"/>
      <c r="AM18" s="672"/>
      <c r="AN18" s="672"/>
      <c r="AO18" s="672"/>
      <c r="AP18" s="108"/>
      <c r="AQ18" s="672"/>
      <c r="AR18" s="672"/>
      <c r="AS18" s="672"/>
      <c r="AT18" s="672"/>
      <c r="AU18" s="108"/>
      <c r="AV18" s="672"/>
      <c r="AW18" s="672"/>
      <c r="AX18" s="672"/>
      <c r="AY18" s="672"/>
      <c r="AZ18" s="108"/>
      <c r="BA18" s="672"/>
      <c r="BB18" s="672"/>
      <c r="BC18" s="672"/>
      <c r="BD18" s="672"/>
      <c r="BE18" s="108"/>
      <c r="BF18" s="672"/>
      <c r="BG18" s="672"/>
      <c r="BH18" s="672"/>
      <c r="BI18" s="672"/>
      <c r="BJ18" s="108"/>
      <c r="BK18" s="672"/>
      <c r="BL18" s="672"/>
      <c r="BM18" s="672"/>
      <c r="BN18" s="672"/>
      <c r="BO18" s="108"/>
      <c r="BP18" s="672"/>
      <c r="BQ18" s="672"/>
      <c r="BR18" s="672"/>
      <c r="BS18" s="672"/>
      <c r="BT18" s="108"/>
      <c r="BU18" s="672"/>
      <c r="BV18" s="672"/>
      <c r="BW18" s="672"/>
      <c r="BX18" s="672"/>
      <c r="BY18" s="109"/>
      <c r="BZ18" s="90"/>
      <c r="CA18" s="189"/>
      <c r="CB18" s="189"/>
      <c r="CC18" s="90"/>
      <c r="CD18" s="89"/>
      <c r="CE18" s="109"/>
      <c r="CF18" s="109"/>
      <c r="CG18" s="109"/>
      <c r="CH18" s="109"/>
      <c r="CI18" s="109"/>
      <c r="CJ18" s="109"/>
      <c r="CK18" s="109"/>
      <c r="CL18" s="109"/>
      <c r="CM18" s="109"/>
      <c r="CN18" s="109"/>
      <c r="CO18" s="109"/>
      <c r="CP18" s="109"/>
      <c r="CQ18" s="109"/>
      <c r="CR18" s="109"/>
      <c r="CS18" s="109"/>
      <c r="CT18" s="109"/>
      <c r="CU18" s="109"/>
      <c r="CV18" s="109"/>
      <c r="CW18" s="109"/>
      <c r="CX18" s="109"/>
      <c r="CY18" s="109"/>
      <c r="CZ18" s="109"/>
      <c r="DA18" s="109"/>
      <c r="DB18" s="109"/>
      <c r="DC18" s="109"/>
      <c r="DD18" s="109"/>
      <c r="DE18" s="109"/>
      <c r="DF18" s="109"/>
      <c r="DG18" s="109"/>
      <c r="DH18" s="109"/>
      <c r="DI18" s="109"/>
      <c r="DJ18" s="109"/>
      <c r="DK18" s="109"/>
      <c r="DL18" s="109"/>
      <c r="DM18" s="109"/>
      <c r="DN18" s="109"/>
      <c r="DO18" s="109"/>
      <c r="DP18" s="109"/>
      <c r="DQ18" s="109"/>
      <c r="DR18" s="680"/>
      <c r="DS18" s="90"/>
    </row>
    <row r="19" spans="2:123" ht="17" thickBot="1" x14ac:dyDescent="0.55000000000000004">
      <c r="B19" s="172"/>
      <c r="C19" s="172"/>
      <c r="D19" s="686"/>
      <c r="E19" s="687"/>
      <c r="F19" s="687"/>
      <c r="G19" s="687"/>
      <c r="H19" s="688"/>
      <c r="I19" s="688"/>
      <c r="J19" s="688"/>
      <c r="K19" s="688"/>
      <c r="L19" s="688"/>
      <c r="M19" s="688"/>
      <c r="N19" s="89"/>
      <c r="O19" s="688"/>
      <c r="P19" s="688"/>
      <c r="Q19" s="688"/>
      <c r="R19" s="688"/>
      <c r="S19" s="688"/>
      <c r="T19" s="688"/>
      <c r="U19" s="89"/>
      <c r="V19" s="688"/>
      <c r="W19" s="688"/>
      <c r="X19" s="688"/>
      <c r="Y19" s="688"/>
      <c r="Z19" s="688"/>
      <c r="AA19" s="688"/>
      <c r="AB19" s="89"/>
      <c r="AC19" s="452"/>
      <c r="AD19" s="452"/>
      <c r="AE19" s="452"/>
      <c r="AF19" s="125"/>
      <c r="AG19" s="125"/>
      <c r="AH19" s="189"/>
      <c r="AI19" s="90"/>
      <c r="AK19" s="91"/>
      <c r="AL19" s="672"/>
      <c r="AM19" s="672"/>
      <c r="AN19" s="672"/>
      <c r="AO19" s="672"/>
      <c r="AP19" s="108"/>
      <c r="AQ19" s="672"/>
      <c r="AR19" s="672"/>
      <c r="AS19" s="672"/>
      <c r="AT19" s="672"/>
      <c r="AU19" s="108"/>
      <c r="AV19" s="672"/>
      <c r="AW19" s="672"/>
      <c r="AX19" s="672"/>
      <c r="AY19" s="672"/>
      <c r="AZ19" s="108"/>
      <c r="BA19" s="672"/>
      <c r="BB19" s="672"/>
      <c r="BC19" s="672"/>
      <c r="BD19" s="672"/>
      <c r="BE19" s="108"/>
      <c r="BF19" s="672"/>
      <c r="BG19" s="672"/>
      <c r="BH19" s="672"/>
      <c r="BI19" s="672"/>
      <c r="BJ19" s="108"/>
      <c r="BK19" s="672"/>
      <c r="BL19" s="672"/>
      <c r="BM19" s="672"/>
      <c r="BN19" s="672"/>
      <c r="BO19" s="108"/>
      <c r="BP19" s="672"/>
      <c r="BQ19" s="672"/>
      <c r="BR19" s="672"/>
      <c r="BS19" s="672"/>
      <c r="BT19" s="108"/>
      <c r="BU19" s="672"/>
      <c r="BV19" s="672"/>
      <c r="BW19" s="672"/>
      <c r="BX19" s="672"/>
      <c r="BY19" s="109"/>
      <c r="BZ19" s="90"/>
      <c r="CA19" s="189"/>
      <c r="CB19" s="189"/>
      <c r="CC19" s="90"/>
      <c r="CD19" s="89"/>
      <c r="CE19" s="109"/>
      <c r="CF19" s="109"/>
      <c r="CG19" s="109"/>
      <c r="CH19" s="109"/>
      <c r="CI19" s="109"/>
      <c r="CJ19" s="109"/>
      <c r="CK19" s="109"/>
      <c r="CL19" s="109"/>
      <c r="CM19" s="109"/>
      <c r="CN19" s="109"/>
      <c r="CO19" s="109"/>
      <c r="CP19" s="109"/>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680"/>
      <c r="DS19" s="90"/>
    </row>
    <row r="20" spans="2:123" x14ac:dyDescent="0.35">
      <c r="B20" s="207">
        <f>+B18+1</f>
        <v>10</v>
      </c>
      <c r="C20" s="278" t="s">
        <v>42</v>
      </c>
      <c r="D20" s="209"/>
      <c r="E20" s="209" t="s">
        <v>28</v>
      </c>
      <c r="F20" s="462">
        <v>3</v>
      </c>
      <c r="G20" s="462"/>
      <c r="H20" s="689"/>
      <c r="I20" s="689"/>
      <c r="J20" s="689"/>
      <c r="K20" s="689"/>
      <c r="L20" s="689"/>
      <c r="M20" s="689"/>
      <c r="N20" s="89"/>
      <c r="O20" s="689"/>
      <c r="P20" s="689"/>
      <c r="Q20" s="689"/>
      <c r="R20" s="689"/>
      <c r="S20" s="689"/>
      <c r="T20" s="689"/>
      <c r="U20" s="89"/>
      <c r="V20" s="689"/>
      <c r="W20" s="689"/>
      <c r="X20" s="689"/>
      <c r="Y20" s="689"/>
      <c r="Z20" s="689"/>
      <c r="AA20" s="689"/>
      <c r="AB20" s="89"/>
      <c r="AC20" s="400"/>
      <c r="AD20" s="674"/>
      <c r="AE20" s="397"/>
      <c r="AF20" s="125" t="str">
        <f>IF(SUM(AL20:BX20)=0,0,$AL$4)</f>
        <v>Please complete all cells in row</v>
      </c>
      <c r="AG20" s="125">
        <f>IF(SUM(CE20:DQ20)=0,0,$CE$6)</f>
        <v>0</v>
      </c>
      <c r="AH20" s="189"/>
      <c r="AI20" s="90"/>
      <c r="AK20" s="91"/>
      <c r="AL20" s="678">
        <f>IF(ISNUMBER(#REF!),0,1)</f>
        <v>1</v>
      </c>
      <c r="AM20" s="678">
        <f>IF(ISNUMBER(#REF!),0,1)</f>
        <v>1</v>
      </c>
      <c r="AN20" s="678">
        <f>IF(ISNUMBER(#REF!),0,1)</f>
        <v>1</v>
      </c>
      <c r="AO20" s="678">
        <f>IF(ISNUMBER(#REF!),0,1)</f>
        <v>1</v>
      </c>
      <c r="AP20" s="109"/>
      <c r="AQ20" s="678">
        <f>IF(ISNUMBER(#REF!),0,1)</f>
        <v>1</v>
      </c>
      <c r="AR20" s="678">
        <f>IF(ISNUMBER(#REF!),0,1)</f>
        <v>1</v>
      </c>
      <c r="AS20" s="678">
        <f>IF(ISNUMBER(#REF!),0,1)</f>
        <v>1</v>
      </c>
      <c r="AT20" s="678">
        <f>IF(ISNUMBER(#REF!),0,1)</f>
        <v>1</v>
      </c>
      <c r="AU20" s="109"/>
      <c r="AV20" s="678">
        <f>IF(ISNUMBER(#REF!),0,1)</f>
        <v>1</v>
      </c>
      <c r="AW20" s="678">
        <f>IF(ISNUMBER(#REF!),0,1)</f>
        <v>1</v>
      </c>
      <c r="AX20" s="678">
        <f>IF(ISNUMBER(#REF!),0,1)</f>
        <v>1</v>
      </c>
      <c r="AY20" s="678">
        <f>IF(ISNUMBER(#REF!),0,1)</f>
        <v>1</v>
      </c>
      <c r="AZ20" s="109"/>
      <c r="BA20" s="678">
        <f>IF(ISNUMBER(#REF!),0,1)</f>
        <v>1</v>
      </c>
      <c r="BB20" s="678">
        <f>IF(ISNUMBER(#REF!),0,1)</f>
        <v>1</v>
      </c>
      <c r="BC20" s="678">
        <f>IF(ISNUMBER(#REF!),0,1)</f>
        <v>1</v>
      </c>
      <c r="BD20" s="678">
        <f>IF(ISNUMBER(#REF!),0,1)</f>
        <v>1</v>
      </c>
      <c r="BE20" s="109"/>
      <c r="BF20" s="678">
        <f>IF(ISNUMBER(#REF!),0,1)</f>
        <v>1</v>
      </c>
      <c r="BG20" s="678">
        <f>IF(ISNUMBER(#REF!),0,1)</f>
        <v>1</v>
      </c>
      <c r="BH20" s="678">
        <f>IF(ISNUMBER(#REF!),0,1)</f>
        <v>1</v>
      </c>
      <c r="BI20" s="678">
        <f>IF(ISNUMBER(#REF!),0,1)</f>
        <v>1</v>
      </c>
      <c r="BJ20" s="109"/>
      <c r="BK20" s="678">
        <f>IF(ISNUMBER(#REF!),0,1)</f>
        <v>1</v>
      </c>
      <c r="BL20" s="678">
        <f>IF(ISNUMBER(#REF!),0,1)</f>
        <v>1</v>
      </c>
      <c r="BM20" s="678">
        <f>IF(ISNUMBER(#REF!),0,1)</f>
        <v>1</v>
      </c>
      <c r="BN20" s="678">
        <f>IF(ISNUMBER(#REF!),0,1)</f>
        <v>1</v>
      </c>
      <c r="BO20" s="109"/>
      <c r="BP20" s="678">
        <f>IF(ISNUMBER(#REF!),0,1)</f>
        <v>1</v>
      </c>
      <c r="BQ20" s="678">
        <f>IF(ISNUMBER(#REF!),0,1)</f>
        <v>1</v>
      </c>
      <c r="BR20" s="678">
        <f>IF(ISNUMBER(#REF!),0,1)</f>
        <v>1</v>
      </c>
      <c r="BS20" s="678">
        <f>IF(ISNUMBER(#REF!),0,1)</f>
        <v>1</v>
      </c>
      <c r="BT20" s="109"/>
      <c r="BU20" s="678">
        <f>IF(ISNUMBER(#REF!),0,1)</f>
        <v>1</v>
      </c>
      <c r="BV20" s="678">
        <f>IF(ISNUMBER(#REF!),0,1)</f>
        <v>1</v>
      </c>
      <c r="BW20" s="678">
        <f>IF(ISNUMBER(#REF!),0,1)</f>
        <v>1</v>
      </c>
      <c r="BX20" s="678">
        <f>IF(ISNUMBER(#REF!),0,1)</f>
        <v>1</v>
      </c>
      <c r="BY20" s="109"/>
      <c r="BZ20" s="90"/>
      <c r="CA20" s="189"/>
      <c r="CB20" s="189"/>
      <c r="CC20" s="90"/>
      <c r="CD20" s="89"/>
      <c r="CE20" s="126">
        <v>0</v>
      </c>
      <c r="CF20" s="126">
        <v>0</v>
      </c>
      <c r="CG20" s="126">
        <v>0</v>
      </c>
      <c r="CH20" s="126">
        <v>0</v>
      </c>
      <c r="CI20" s="109"/>
      <c r="CJ20" s="126">
        <v>0</v>
      </c>
      <c r="CK20" s="126">
        <v>0</v>
      </c>
      <c r="CL20" s="126">
        <v>0</v>
      </c>
      <c r="CM20" s="126">
        <v>0</v>
      </c>
      <c r="CN20" s="109"/>
      <c r="CO20" s="126">
        <v>0</v>
      </c>
      <c r="CP20" s="126">
        <v>0</v>
      </c>
      <c r="CQ20" s="126">
        <v>0</v>
      </c>
      <c r="CR20" s="126">
        <v>0</v>
      </c>
      <c r="CS20" s="109"/>
      <c r="CT20" s="126">
        <v>0</v>
      </c>
      <c r="CU20" s="126">
        <v>0</v>
      </c>
      <c r="CV20" s="126">
        <v>0</v>
      </c>
      <c r="CW20" s="126">
        <v>0</v>
      </c>
      <c r="CX20" s="109"/>
      <c r="CY20" s="126">
        <v>0</v>
      </c>
      <c r="CZ20" s="126">
        <v>0</v>
      </c>
      <c r="DA20" s="126">
        <v>0</v>
      </c>
      <c r="DB20" s="126">
        <v>0</v>
      </c>
      <c r="DC20" s="109"/>
      <c r="DD20" s="126">
        <v>0</v>
      </c>
      <c r="DE20" s="126">
        <v>0</v>
      </c>
      <c r="DF20" s="126">
        <v>0</v>
      </c>
      <c r="DG20" s="126">
        <v>0</v>
      </c>
      <c r="DH20" s="109"/>
      <c r="DI20" s="126">
        <v>0</v>
      </c>
      <c r="DJ20" s="126">
        <v>0</v>
      </c>
      <c r="DK20" s="126">
        <v>0</v>
      </c>
      <c r="DL20" s="126">
        <v>0</v>
      </c>
      <c r="DM20" s="109"/>
      <c r="DN20" s="126">
        <v>0</v>
      </c>
      <c r="DO20" s="126">
        <v>0</v>
      </c>
      <c r="DP20" s="126">
        <v>0</v>
      </c>
      <c r="DQ20" s="126">
        <v>0</v>
      </c>
      <c r="DR20" s="109"/>
      <c r="DS20" s="90"/>
    </row>
    <row r="21" spans="2:123" ht="17" thickBot="1" x14ac:dyDescent="0.55000000000000004">
      <c r="B21" s="252">
        <f>+B20+1</f>
        <v>11</v>
      </c>
      <c r="C21" s="447" t="s">
        <v>43</v>
      </c>
      <c r="D21" s="254"/>
      <c r="E21" s="254" t="s">
        <v>28</v>
      </c>
      <c r="F21" s="465">
        <v>3</v>
      </c>
      <c r="G21" s="465"/>
      <c r="H21" s="684">
        <f>H$18+H$20</f>
        <v>0</v>
      </c>
      <c r="I21" s="684">
        <f t="shared" ref="I21:M21" si="3">I$18+I$20</f>
        <v>0</v>
      </c>
      <c r="J21" s="684">
        <f t="shared" si="3"/>
        <v>0</v>
      </c>
      <c r="K21" s="684">
        <f t="shared" si="3"/>
        <v>0</v>
      </c>
      <c r="L21" s="684">
        <f t="shared" si="3"/>
        <v>0</v>
      </c>
      <c r="M21" s="684">
        <f t="shared" si="3"/>
        <v>0</v>
      </c>
      <c r="N21" s="89"/>
      <c r="O21" s="684">
        <f>O$18+O$20</f>
        <v>0</v>
      </c>
      <c r="P21" s="684">
        <f t="shared" ref="P21:T21" si="4">P$18+P$20</f>
        <v>0</v>
      </c>
      <c r="Q21" s="684">
        <f t="shared" si="4"/>
        <v>0</v>
      </c>
      <c r="R21" s="684">
        <f t="shared" si="4"/>
        <v>0</v>
      </c>
      <c r="S21" s="684">
        <f t="shared" si="4"/>
        <v>0</v>
      </c>
      <c r="T21" s="684">
        <f t="shared" si="4"/>
        <v>0</v>
      </c>
      <c r="U21" s="89"/>
      <c r="V21" s="684">
        <f>V$18+V$20</f>
        <v>0</v>
      </c>
      <c r="W21" s="684">
        <f t="shared" ref="W21:AA21" si="5">W$18+W$20</f>
        <v>0</v>
      </c>
      <c r="X21" s="684">
        <f t="shared" si="5"/>
        <v>0</v>
      </c>
      <c r="Y21" s="684">
        <f t="shared" si="5"/>
        <v>0</v>
      </c>
      <c r="Z21" s="684">
        <f t="shared" si="5"/>
        <v>0</v>
      </c>
      <c r="AA21" s="684">
        <f t="shared" si="5"/>
        <v>0</v>
      </c>
      <c r="AB21" s="89"/>
      <c r="AC21" s="453" t="s">
        <v>44</v>
      </c>
      <c r="AD21" s="685"/>
      <c r="AE21" s="683"/>
      <c r="AF21" s="125"/>
      <c r="AG21" s="125"/>
      <c r="AH21" s="189"/>
      <c r="AI21" s="90"/>
      <c r="AK21" s="91"/>
      <c r="AL21" s="672"/>
      <c r="AM21" s="672"/>
      <c r="AN21" s="672"/>
      <c r="AO21" s="672"/>
      <c r="AP21" s="108"/>
      <c r="AQ21" s="672"/>
      <c r="AR21" s="672"/>
      <c r="AS21" s="672"/>
      <c r="AT21" s="672"/>
      <c r="AU21" s="108"/>
      <c r="AV21" s="672"/>
      <c r="AW21" s="672"/>
      <c r="AX21" s="672"/>
      <c r="AY21" s="672"/>
      <c r="AZ21" s="108"/>
      <c r="BA21" s="672"/>
      <c r="BB21" s="672"/>
      <c r="BC21" s="672"/>
      <c r="BD21" s="672"/>
      <c r="BE21" s="108"/>
      <c r="BF21" s="672"/>
      <c r="BG21" s="672"/>
      <c r="BH21" s="672"/>
      <c r="BI21" s="672"/>
      <c r="BJ21" s="108"/>
      <c r="BK21" s="672"/>
      <c r="BL21" s="672"/>
      <c r="BM21" s="672"/>
      <c r="BN21" s="672"/>
      <c r="BO21" s="108"/>
      <c r="BP21" s="672"/>
      <c r="BQ21" s="672"/>
      <c r="BR21" s="672"/>
      <c r="BS21" s="672"/>
      <c r="BT21" s="108"/>
      <c r="BU21" s="672"/>
      <c r="BV21" s="672"/>
      <c r="BW21" s="672"/>
      <c r="BX21" s="672"/>
      <c r="BY21" s="109"/>
      <c r="BZ21" s="90"/>
      <c r="CA21" s="189"/>
      <c r="CB21" s="189"/>
      <c r="CC21" s="90"/>
      <c r="CD21" s="8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09"/>
      <c r="DC21" s="109"/>
      <c r="DD21" s="109"/>
      <c r="DE21" s="109"/>
      <c r="DF21" s="109"/>
      <c r="DG21" s="109"/>
      <c r="DH21" s="109"/>
      <c r="DI21" s="109"/>
      <c r="DJ21" s="109"/>
      <c r="DK21" s="109"/>
      <c r="DL21" s="109"/>
      <c r="DM21" s="109"/>
      <c r="DN21" s="109"/>
      <c r="DO21" s="109"/>
      <c r="DP21" s="109"/>
      <c r="DQ21" s="109"/>
      <c r="DR21" s="680"/>
      <c r="DS21" s="90"/>
    </row>
    <row r="22" spans="2:123" ht="17" thickBot="1" x14ac:dyDescent="0.55000000000000004">
      <c r="B22" s="172"/>
      <c r="C22" s="172"/>
      <c r="D22" s="671"/>
      <c r="E22" s="671"/>
      <c r="F22" s="671"/>
      <c r="G22" s="671"/>
      <c r="H22" s="690"/>
      <c r="I22" s="690"/>
      <c r="J22" s="690"/>
      <c r="K22" s="690"/>
      <c r="L22" s="690"/>
      <c r="M22" s="690"/>
      <c r="N22" s="89"/>
      <c r="O22" s="690"/>
      <c r="P22" s="690"/>
      <c r="Q22" s="690"/>
      <c r="R22" s="690"/>
      <c r="S22" s="690"/>
      <c r="T22" s="690"/>
      <c r="U22" s="89"/>
      <c r="V22" s="690"/>
      <c r="W22" s="690"/>
      <c r="X22" s="690"/>
      <c r="Y22" s="690"/>
      <c r="Z22" s="690"/>
      <c r="AA22" s="690"/>
      <c r="AB22" s="89"/>
      <c r="AC22" s="461"/>
      <c r="AD22" s="461"/>
      <c r="AE22" s="461"/>
      <c r="AF22" s="125"/>
      <c r="AG22" s="125"/>
      <c r="AH22" s="189"/>
      <c r="AI22" s="90"/>
      <c r="AK22" s="91"/>
      <c r="AL22" s="672"/>
      <c r="AM22" s="672"/>
      <c r="AN22" s="672"/>
      <c r="AO22" s="672"/>
      <c r="AP22" s="108"/>
      <c r="AQ22" s="672"/>
      <c r="AR22" s="672"/>
      <c r="AS22" s="672"/>
      <c r="AT22" s="672"/>
      <c r="AU22" s="108"/>
      <c r="AV22" s="672"/>
      <c r="AW22" s="672"/>
      <c r="AX22" s="672"/>
      <c r="AY22" s="672"/>
      <c r="AZ22" s="108"/>
      <c r="BA22" s="672"/>
      <c r="BB22" s="672"/>
      <c r="BC22" s="672"/>
      <c r="BD22" s="672"/>
      <c r="BE22" s="108"/>
      <c r="BF22" s="672"/>
      <c r="BG22" s="672"/>
      <c r="BH22" s="672"/>
      <c r="BI22" s="672"/>
      <c r="BJ22" s="108"/>
      <c r="BK22" s="672"/>
      <c r="BL22" s="672"/>
      <c r="BM22" s="672"/>
      <c r="BN22" s="672"/>
      <c r="BO22" s="108"/>
      <c r="BP22" s="672"/>
      <c r="BQ22" s="672"/>
      <c r="BR22" s="672"/>
      <c r="BS22" s="672"/>
      <c r="BT22" s="108"/>
      <c r="BU22" s="672"/>
      <c r="BV22" s="672"/>
      <c r="BW22" s="672"/>
      <c r="BX22" s="672"/>
      <c r="BY22" s="109"/>
      <c r="BZ22" s="90"/>
      <c r="CA22" s="189"/>
      <c r="CB22" s="189"/>
      <c r="CC22" s="90"/>
      <c r="CD22" s="89"/>
      <c r="CE22" s="109"/>
      <c r="CF22" s="109"/>
      <c r="CG22" s="109"/>
      <c r="CH22" s="109"/>
      <c r="CI22" s="109"/>
      <c r="CJ22" s="109"/>
      <c r="CK22" s="109"/>
      <c r="CL22" s="109"/>
      <c r="CM22" s="109"/>
      <c r="CN22" s="109"/>
      <c r="CO22" s="109"/>
      <c r="CP22" s="109"/>
      <c r="CQ22" s="109"/>
      <c r="CR22" s="109"/>
      <c r="CS22" s="109"/>
      <c r="CT22" s="109"/>
      <c r="CU22" s="109"/>
      <c r="CV22" s="109"/>
      <c r="CW22" s="109"/>
      <c r="CX22" s="109"/>
      <c r="CY22" s="109"/>
      <c r="CZ22" s="109"/>
      <c r="DA22" s="109"/>
      <c r="DB22" s="109"/>
      <c r="DC22" s="109"/>
      <c r="DD22" s="109"/>
      <c r="DE22" s="109"/>
      <c r="DF22" s="109"/>
      <c r="DG22" s="109"/>
      <c r="DH22" s="109"/>
      <c r="DI22" s="109"/>
      <c r="DJ22" s="109"/>
      <c r="DK22" s="109"/>
      <c r="DL22" s="109"/>
      <c r="DM22" s="109"/>
      <c r="DN22" s="109"/>
      <c r="DO22" s="109"/>
      <c r="DP22" s="109"/>
      <c r="DQ22" s="109"/>
      <c r="DR22" s="680"/>
      <c r="DS22" s="90"/>
    </row>
    <row r="23" spans="2:123" ht="17" thickBot="1" x14ac:dyDescent="0.55000000000000004">
      <c r="B23" s="103" t="s">
        <v>45</v>
      </c>
      <c r="C23" s="205" t="s">
        <v>46</v>
      </c>
      <c r="D23" s="671"/>
      <c r="E23" s="425"/>
      <c r="F23" s="425"/>
      <c r="G23" s="425"/>
      <c r="H23" s="691"/>
      <c r="I23" s="691"/>
      <c r="J23" s="691"/>
      <c r="K23" s="691"/>
      <c r="L23" s="691"/>
      <c r="M23" s="691"/>
      <c r="N23" s="89"/>
      <c r="O23" s="691"/>
      <c r="P23" s="691"/>
      <c r="Q23" s="691"/>
      <c r="R23" s="691"/>
      <c r="S23" s="691"/>
      <c r="T23" s="691"/>
      <c r="U23" s="89"/>
      <c r="V23" s="691"/>
      <c r="W23" s="691"/>
      <c r="X23" s="691"/>
      <c r="Y23" s="691"/>
      <c r="Z23" s="691"/>
      <c r="AA23" s="691"/>
      <c r="AB23" s="89"/>
      <c r="AC23" s="452"/>
      <c r="AD23" s="452"/>
      <c r="AE23" s="452"/>
      <c r="AF23" s="125"/>
      <c r="AG23" s="125"/>
      <c r="AH23" s="189"/>
      <c r="AI23" s="269"/>
      <c r="AJ23" s="692"/>
      <c r="AK23" s="692"/>
      <c r="AL23" s="672"/>
      <c r="AM23" s="672"/>
      <c r="AN23" s="672"/>
      <c r="AO23" s="672"/>
      <c r="AP23" s="108"/>
      <c r="AQ23" s="672"/>
      <c r="AR23" s="672"/>
      <c r="AS23" s="672"/>
      <c r="AT23" s="672"/>
      <c r="AU23" s="108"/>
      <c r="AV23" s="672"/>
      <c r="AW23" s="672"/>
      <c r="AX23" s="672"/>
      <c r="AY23" s="672"/>
      <c r="AZ23" s="108"/>
      <c r="BA23" s="672"/>
      <c r="BB23" s="672"/>
      <c r="BC23" s="672"/>
      <c r="BD23" s="672"/>
      <c r="BE23" s="108"/>
      <c r="BF23" s="672"/>
      <c r="BG23" s="672"/>
      <c r="BH23" s="672"/>
      <c r="BI23" s="672"/>
      <c r="BJ23" s="108"/>
      <c r="BK23" s="672"/>
      <c r="BL23" s="672"/>
      <c r="BM23" s="672"/>
      <c r="BN23" s="672"/>
      <c r="BO23" s="108"/>
      <c r="BP23" s="672"/>
      <c r="BQ23" s="672"/>
      <c r="BR23" s="672"/>
      <c r="BS23" s="672"/>
      <c r="BT23" s="108"/>
      <c r="BU23" s="672"/>
      <c r="BV23" s="672"/>
      <c r="BW23" s="672"/>
      <c r="BX23" s="672"/>
      <c r="BY23" s="109"/>
      <c r="BZ23" s="269"/>
      <c r="CA23" s="189"/>
      <c r="CB23" s="189"/>
      <c r="CC23" s="269"/>
      <c r="CD23" s="89"/>
      <c r="CE23" s="109"/>
      <c r="CF23" s="109"/>
      <c r="CG23" s="109"/>
      <c r="CH23" s="109"/>
      <c r="CI23" s="109"/>
      <c r="CJ23" s="109"/>
      <c r="CK23" s="109"/>
      <c r="CL23" s="109"/>
      <c r="CM23" s="109"/>
      <c r="CN23" s="109"/>
      <c r="CO23" s="109"/>
      <c r="CP23" s="109"/>
      <c r="CQ23" s="109"/>
      <c r="CR23" s="109"/>
      <c r="CS23" s="109"/>
      <c r="CT23" s="109"/>
      <c r="CU23" s="109"/>
      <c r="CV23" s="109"/>
      <c r="CW23" s="109"/>
      <c r="CX23" s="109"/>
      <c r="CY23" s="109"/>
      <c r="CZ23" s="109"/>
      <c r="DA23" s="109"/>
      <c r="DB23" s="109"/>
      <c r="DC23" s="109"/>
      <c r="DD23" s="109"/>
      <c r="DE23" s="109"/>
      <c r="DF23" s="109"/>
      <c r="DG23" s="109"/>
      <c r="DH23" s="109"/>
      <c r="DI23" s="109"/>
      <c r="DJ23" s="109"/>
      <c r="DK23" s="109"/>
      <c r="DL23" s="109"/>
      <c r="DM23" s="109"/>
      <c r="DN23" s="109"/>
      <c r="DO23" s="109"/>
      <c r="DP23" s="109"/>
      <c r="DQ23" s="109"/>
      <c r="DR23" s="680"/>
      <c r="DS23" s="269"/>
    </row>
    <row r="24" spans="2:123" x14ac:dyDescent="0.5">
      <c r="B24" s="207">
        <f>+B21+1</f>
        <v>12</v>
      </c>
      <c r="C24" s="278" t="s">
        <v>47</v>
      </c>
      <c r="D24" s="209"/>
      <c r="E24" s="209" t="s">
        <v>28</v>
      </c>
      <c r="F24" s="462">
        <v>3</v>
      </c>
      <c r="G24" s="462"/>
      <c r="H24" s="675"/>
      <c r="I24" s="675"/>
      <c r="J24" s="675"/>
      <c r="K24" s="675"/>
      <c r="L24" s="675"/>
      <c r="M24" s="675"/>
      <c r="N24" s="172"/>
      <c r="O24" s="675"/>
      <c r="P24" s="675"/>
      <c r="Q24" s="675"/>
      <c r="R24" s="675"/>
      <c r="S24" s="675"/>
      <c r="T24" s="675"/>
      <c r="U24" s="172"/>
      <c r="V24" s="675"/>
      <c r="W24" s="675"/>
      <c r="X24" s="675"/>
      <c r="Y24" s="675"/>
      <c r="Z24" s="675"/>
      <c r="AA24" s="675"/>
      <c r="AB24" s="172"/>
      <c r="AC24" s="400"/>
      <c r="AD24" s="674"/>
      <c r="AE24" s="397"/>
      <c r="AF24" s="125" t="str">
        <f>IF(SUM(AL24:BX24)=0,0,$AL$4)</f>
        <v>Please complete all cells in row</v>
      </c>
      <c r="AG24" s="125"/>
      <c r="AH24" s="189"/>
      <c r="AI24" s="269"/>
      <c r="AJ24" s="692"/>
      <c r="AK24" s="692"/>
      <c r="AL24" s="678">
        <f>IF(ISNUMBER(#REF!),0,1)</f>
        <v>1</v>
      </c>
      <c r="AM24" s="678">
        <f>IF(ISNUMBER(#REF!),0,1)</f>
        <v>1</v>
      </c>
      <c r="AN24" s="678">
        <f>IF(ISNUMBER(#REF!),0,1)</f>
        <v>1</v>
      </c>
      <c r="AO24" s="678">
        <f>IF(ISNUMBER(#REF!),0,1)</f>
        <v>1</v>
      </c>
      <c r="AP24" s="109"/>
      <c r="AQ24" s="678">
        <f>IF(ISNUMBER(#REF!),0,1)</f>
        <v>1</v>
      </c>
      <c r="AR24" s="678">
        <f>IF(ISNUMBER(#REF!),0,1)</f>
        <v>1</v>
      </c>
      <c r="AS24" s="678">
        <f>IF(ISNUMBER(#REF!),0,1)</f>
        <v>1</v>
      </c>
      <c r="AT24" s="678">
        <f>IF(ISNUMBER(#REF!),0,1)</f>
        <v>1</v>
      </c>
      <c r="AU24" s="109"/>
      <c r="AV24" s="678">
        <f>IF(ISNUMBER(#REF!),0,1)</f>
        <v>1</v>
      </c>
      <c r="AW24" s="678">
        <f>IF(ISNUMBER(#REF!),0,1)</f>
        <v>1</v>
      </c>
      <c r="AX24" s="678">
        <f>IF(ISNUMBER(#REF!),0,1)</f>
        <v>1</v>
      </c>
      <c r="AY24" s="678">
        <f>IF(ISNUMBER(#REF!),0,1)</f>
        <v>1</v>
      </c>
      <c r="AZ24" s="109"/>
      <c r="BA24" s="678">
        <f>IF(ISNUMBER(#REF!),0,1)</f>
        <v>1</v>
      </c>
      <c r="BB24" s="678">
        <f>IF(ISNUMBER(#REF!),0,1)</f>
        <v>1</v>
      </c>
      <c r="BC24" s="678">
        <f>IF(ISNUMBER(#REF!),0,1)</f>
        <v>1</v>
      </c>
      <c r="BD24" s="678">
        <f>IF(ISNUMBER(#REF!),0,1)</f>
        <v>1</v>
      </c>
      <c r="BE24" s="109"/>
      <c r="BF24" s="678">
        <f>IF(ISNUMBER(#REF!),0,1)</f>
        <v>1</v>
      </c>
      <c r="BG24" s="678">
        <f>IF(ISNUMBER(#REF!),0,1)</f>
        <v>1</v>
      </c>
      <c r="BH24" s="678">
        <f>IF(ISNUMBER(#REF!),0,1)</f>
        <v>1</v>
      </c>
      <c r="BI24" s="678">
        <f>IF(ISNUMBER(#REF!),0,1)</f>
        <v>1</v>
      </c>
      <c r="BJ24" s="109"/>
      <c r="BK24" s="678">
        <f>IF(ISNUMBER(#REF!),0,1)</f>
        <v>1</v>
      </c>
      <c r="BL24" s="678">
        <f>IF(ISNUMBER(#REF!),0,1)</f>
        <v>1</v>
      </c>
      <c r="BM24" s="678">
        <f>IF(ISNUMBER(#REF!),0,1)</f>
        <v>1</v>
      </c>
      <c r="BN24" s="678">
        <f>IF(ISNUMBER(#REF!),0,1)</f>
        <v>1</v>
      </c>
      <c r="BO24" s="109"/>
      <c r="BP24" s="678">
        <f>IF(ISNUMBER(#REF!),0,1)</f>
        <v>1</v>
      </c>
      <c r="BQ24" s="678">
        <f>IF(ISNUMBER(#REF!),0,1)</f>
        <v>1</v>
      </c>
      <c r="BR24" s="678">
        <f>IF(ISNUMBER(#REF!),0,1)</f>
        <v>1</v>
      </c>
      <c r="BS24" s="678">
        <f>IF(ISNUMBER(#REF!),0,1)</f>
        <v>1</v>
      </c>
      <c r="BT24" s="109"/>
      <c r="BU24" s="678">
        <f>IF(ISNUMBER(#REF!),0,1)</f>
        <v>1</v>
      </c>
      <c r="BV24" s="678">
        <f>IF(ISNUMBER(#REF!),0,1)</f>
        <v>1</v>
      </c>
      <c r="BW24" s="678">
        <f>IF(ISNUMBER(#REF!),0,1)</f>
        <v>1</v>
      </c>
      <c r="BX24" s="678">
        <f>IF(ISNUMBER(#REF!),0,1)</f>
        <v>1</v>
      </c>
      <c r="BY24" s="109"/>
      <c r="BZ24" s="269"/>
      <c r="CA24" s="189"/>
      <c r="CB24" s="189"/>
      <c r="CC24" s="269"/>
      <c r="CD24" s="89"/>
      <c r="CE24" s="109"/>
      <c r="CF24" s="109"/>
      <c r="CG24" s="109"/>
      <c r="CH24" s="109"/>
      <c r="CI24" s="109"/>
      <c r="CJ24" s="109"/>
      <c r="CK24" s="109"/>
      <c r="CL24" s="109"/>
      <c r="CM24" s="109"/>
      <c r="CN24" s="109"/>
      <c r="CO24" s="109"/>
      <c r="CP24" s="109"/>
      <c r="CQ24" s="109"/>
      <c r="CR24" s="109"/>
      <c r="CS24" s="109"/>
      <c r="CT24" s="109"/>
      <c r="CU24" s="109"/>
      <c r="CV24" s="109"/>
      <c r="CW24" s="109"/>
      <c r="CX24" s="109"/>
      <c r="CY24" s="109"/>
      <c r="CZ24" s="109"/>
      <c r="DA24" s="109"/>
      <c r="DB24" s="109"/>
      <c r="DC24" s="109"/>
      <c r="DD24" s="109"/>
      <c r="DE24" s="109"/>
      <c r="DF24" s="109"/>
      <c r="DG24" s="109"/>
      <c r="DH24" s="109"/>
      <c r="DI24" s="109"/>
      <c r="DJ24" s="109"/>
      <c r="DK24" s="109"/>
      <c r="DL24" s="109"/>
      <c r="DM24" s="109"/>
      <c r="DN24" s="109"/>
      <c r="DO24" s="109"/>
      <c r="DP24" s="109"/>
      <c r="DQ24" s="109"/>
      <c r="DR24" s="109"/>
      <c r="DS24" s="269"/>
    </row>
    <row r="25" spans="2:123" x14ac:dyDescent="0.5">
      <c r="B25" s="222">
        <f t="shared" ref="B25:B33" si="6">+B24+1</f>
        <v>13</v>
      </c>
      <c r="C25" s="433" t="s">
        <v>48</v>
      </c>
      <c r="D25" s="224"/>
      <c r="E25" s="224" t="s">
        <v>28</v>
      </c>
      <c r="F25" s="457">
        <v>3</v>
      </c>
      <c r="G25" s="457"/>
      <c r="H25" s="679"/>
      <c r="I25" s="679"/>
      <c r="J25" s="679"/>
      <c r="K25" s="679"/>
      <c r="L25" s="679"/>
      <c r="M25" s="679"/>
      <c r="N25" s="172"/>
      <c r="O25" s="679"/>
      <c r="P25" s="679"/>
      <c r="Q25" s="679"/>
      <c r="R25" s="679"/>
      <c r="S25" s="679"/>
      <c r="T25" s="679"/>
      <c r="U25" s="172"/>
      <c r="V25" s="679"/>
      <c r="W25" s="679"/>
      <c r="X25" s="679"/>
      <c r="Y25" s="679"/>
      <c r="Z25" s="679"/>
      <c r="AA25" s="679"/>
      <c r="AB25" s="172"/>
      <c r="AC25" s="388"/>
      <c r="AD25" s="624"/>
      <c r="AE25" s="397"/>
      <c r="AF25" s="125" t="str">
        <f>IF(SUM(AL25:BX25)=0,0,$AL$4)</f>
        <v>Please complete all cells in row</v>
      </c>
      <c r="AG25" s="125"/>
      <c r="AH25" s="189"/>
      <c r="AI25" s="269"/>
      <c r="AJ25" s="692"/>
      <c r="AK25" s="692"/>
      <c r="AL25" s="678">
        <f>IF(ISNUMBER(#REF!),0,1)</f>
        <v>1</v>
      </c>
      <c r="AM25" s="678">
        <f>IF(ISNUMBER(#REF!),0,1)</f>
        <v>1</v>
      </c>
      <c r="AN25" s="678">
        <f>IF(ISNUMBER(#REF!),0,1)</f>
        <v>1</v>
      </c>
      <c r="AO25" s="678">
        <f>IF(ISNUMBER(#REF!),0,1)</f>
        <v>1</v>
      </c>
      <c r="AP25" s="109"/>
      <c r="AQ25" s="678">
        <f>IF(ISNUMBER(#REF!),0,1)</f>
        <v>1</v>
      </c>
      <c r="AR25" s="678">
        <f>IF(ISNUMBER(#REF!),0,1)</f>
        <v>1</v>
      </c>
      <c r="AS25" s="678">
        <f>IF(ISNUMBER(#REF!),0,1)</f>
        <v>1</v>
      </c>
      <c r="AT25" s="678">
        <f>IF(ISNUMBER(#REF!),0,1)</f>
        <v>1</v>
      </c>
      <c r="AU25" s="109"/>
      <c r="AV25" s="678">
        <f>IF(ISNUMBER(#REF!),0,1)</f>
        <v>1</v>
      </c>
      <c r="AW25" s="678">
        <f>IF(ISNUMBER(#REF!),0,1)</f>
        <v>1</v>
      </c>
      <c r="AX25" s="678">
        <f>IF(ISNUMBER(#REF!),0,1)</f>
        <v>1</v>
      </c>
      <c r="AY25" s="678">
        <f>IF(ISNUMBER(#REF!),0,1)</f>
        <v>1</v>
      </c>
      <c r="AZ25" s="109"/>
      <c r="BA25" s="678">
        <f>IF(ISNUMBER(#REF!),0,1)</f>
        <v>1</v>
      </c>
      <c r="BB25" s="678">
        <f>IF(ISNUMBER(#REF!),0,1)</f>
        <v>1</v>
      </c>
      <c r="BC25" s="678">
        <f>IF(ISNUMBER(#REF!),0,1)</f>
        <v>1</v>
      </c>
      <c r="BD25" s="678">
        <f>IF(ISNUMBER(#REF!),0,1)</f>
        <v>1</v>
      </c>
      <c r="BE25" s="109"/>
      <c r="BF25" s="678">
        <f>IF(ISNUMBER(#REF!),0,1)</f>
        <v>1</v>
      </c>
      <c r="BG25" s="678">
        <f>IF(ISNUMBER(#REF!),0,1)</f>
        <v>1</v>
      </c>
      <c r="BH25" s="678">
        <f>IF(ISNUMBER(#REF!),0,1)</f>
        <v>1</v>
      </c>
      <c r="BI25" s="678">
        <f>IF(ISNUMBER(#REF!),0,1)</f>
        <v>1</v>
      </c>
      <c r="BJ25" s="109"/>
      <c r="BK25" s="678">
        <f>IF(ISNUMBER(#REF!),0,1)</f>
        <v>1</v>
      </c>
      <c r="BL25" s="678">
        <f>IF(ISNUMBER(#REF!),0,1)</f>
        <v>1</v>
      </c>
      <c r="BM25" s="678">
        <f>IF(ISNUMBER(#REF!),0,1)</f>
        <v>1</v>
      </c>
      <c r="BN25" s="678">
        <f>IF(ISNUMBER(#REF!),0,1)</f>
        <v>1</v>
      </c>
      <c r="BO25" s="109"/>
      <c r="BP25" s="678">
        <f>IF(ISNUMBER(#REF!),0,1)</f>
        <v>1</v>
      </c>
      <c r="BQ25" s="678">
        <f>IF(ISNUMBER(#REF!),0,1)</f>
        <v>1</v>
      </c>
      <c r="BR25" s="678">
        <f>IF(ISNUMBER(#REF!),0,1)</f>
        <v>1</v>
      </c>
      <c r="BS25" s="678">
        <f>IF(ISNUMBER(#REF!),0,1)</f>
        <v>1</v>
      </c>
      <c r="BT25" s="109"/>
      <c r="BU25" s="678">
        <f>IF(ISNUMBER(#REF!),0,1)</f>
        <v>1</v>
      </c>
      <c r="BV25" s="678">
        <f>IF(ISNUMBER(#REF!),0,1)</f>
        <v>1</v>
      </c>
      <c r="BW25" s="678">
        <f>IF(ISNUMBER(#REF!),0,1)</f>
        <v>1</v>
      </c>
      <c r="BX25" s="678">
        <f>IF(ISNUMBER(#REF!),0,1)</f>
        <v>1</v>
      </c>
      <c r="BY25" s="109"/>
      <c r="BZ25" s="269"/>
      <c r="CA25" s="189"/>
      <c r="CB25" s="189"/>
      <c r="CC25" s="269"/>
      <c r="CD25" s="89"/>
      <c r="CE25" s="109"/>
      <c r="CF25" s="109"/>
      <c r="CG25" s="109"/>
      <c r="CH25" s="109"/>
      <c r="CI25" s="109"/>
      <c r="CJ25" s="109"/>
      <c r="CK25" s="109"/>
      <c r="CL25" s="109"/>
      <c r="CM25" s="109"/>
      <c r="CN25" s="109"/>
      <c r="CO25" s="109"/>
      <c r="CP25" s="109"/>
      <c r="CQ25" s="109"/>
      <c r="CR25" s="109"/>
      <c r="CS25" s="109"/>
      <c r="CT25" s="109"/>
      <c r="CU25" s="109"/>
      <c r="CV25" s="109"/>
      <c r="CW25" s="109"/>
      <c r="CX25" s="109"/>
      <c r="CY25" s="109"/>
      <c r="CZ25" s="109"/>
      <c r="DA25" s="109"/>
      <c r="DB25" s="109"/>
      <c r="DC25" s="109"/>
      <c r="DD25" s="109"/>
      <c r="DE25" s="109"/>
      <c r="DF25" s="109"/>
      <c r="DG25" s="109"/>
      <c r="DH25" s="109"/>
      <c r="DI25" s="109"/>
      <c r="DJ25" s="109"/>
      <c r="DK25" s="109"/>
      <c r="DL25" s="109"/>
      <c r="DM25" s="109"/>
      <c r="DN25" s="109"/>
      <c r="DO25" s="109"/>
      <c r="DP25" s="109"/>
      <c r="DQ25" s="109"/>
      <c r="DR25" s="109"/>
      <c r="DS25" s="269"/>
    </row>
    <row r="26" spans="2:123" x14ac:dyDescent="0.5">
      <c r="B26" s="222">
        <f t="shared" si="6"/>
        <v>14</v>
      </c>
      <c r="C26" s="445" t="s">
        <v>49</v>
      </c>
      <c r="D26" s="224"/>
      <c r="E26" s="224" t="s">
        <v>28</v>
      </c>
      <c r="F26" s="457">
        <v>3</v>
      </c>
      <c r="G26" s="457"/>
      <c r="H26" s="679"/>
      <c r="I26" s="679"/>
      <c r="J26" s="679"/>
      <c r="K26" s="679"/>
      <c r="L26" s="679"/>
      <c r="M26" s="679"/>
      <c r="N26" s="172"/>
      <c r="O26" s="679"/>
      <c r="P26" s="679"/>
      <c r="Q26" s="679"/>
      <c r="R26" s="679"/>
      <c r="S26" s="679"/>
      <c r="T26" s="679"/>
      <c r="U26" s="172"/>
      <c r="V26" s="679"/>
      <c r="W26" s="679"/>
      <c r="X26" s="679"/>
      <c r="Y26" s="679"/>
      <c r="Z26" s="679"/>
      <c r="AA26" s="679"/>
      <c r="AB26" s="172"/>
      <c r="AC26" s="388"/>
      <c r="AD26" s="624" t="s">
        <v>22</v>
      </c>
      <c r="AE26" s="397"/>
      <c r="AF26" s="125" t="str">
        <f>IF(SUM(AL26:BX26)=0,0,$AL$4)</f>
        <v>Please complete all cells in row</v>
      </c>
      <c r="AG26" s="125">
        <f>IF(SUM(CE26:DQ26)=0,0,$CE$7)</f>
        <v>0</v>
      </c>
      <c r="AH26" s="189"/>
      <c r="AI26" s="90"/>
      <c r="AK26" s="91"/>
      <c r="AL26" s="678">
        <f>IF(ISNUMBER(#REF!),0,1)</f>
        <v>1</v>
      </c>
      <c r="AM26" s="678">
        <f>IF(ISNUMBER(#REF!),0,1)</f>
        <v>1</v>
      </c>
      <c r="AN26" s="678">
        <f>IF(ISNUMBER(#REF!),0,1)</f>
        <v>1</v>
      </c>
      <c r="AO26" s="678">
        <f>IF(ISNUMBER(#REF!),0,1)</f>
        <v>1</v>
      </c>
      <c r="AP26" s="109"/>
      <c r="AQ26" s="678">
        <f>IF(ISNUMBER(#REF!),0,1)</f>
        <v>1</v>
      </c>
      <c r="AR26" s="678">
        <f>IF(ISNUMBER(#REF!),0,1)</f>
        <v>1</v>
      </c>
      <c r="AS26" s="678">
        <f>IF(ISNUMBER(#REF!),0,1)</f>
        <v>1</v>
      </c>
      <c r="AT26" s="678">
        <f>IF(ISNUMBER(#REF!),0,1)</f>
        <v>1</v>
      </c>
      <c r="AU26" s="109"/>
      <c r="AV26" s="678">
        <f>IF(ISNUMBER(#REF!),0,1)</f>
        <v>1</v>
      </c>
      <c r="AW26" s="678">
        <f>IF(ISNUMBER(#REF!),0,1)</f>
        <v>1</v>
      </c>
      <c r="AX26" s="678">
        <f>IF(ISNUMBER(#REF!),0,1)</f>
        <v>1</v>
      </c>
      <c r="AY26" s="678">
        <f>IF(ISNUMBER(#REF!),0,1)</f>
        <v>1</v>
      </c>
      <c r="AZ26" s="109"/>
      <c r="BA26" s="678">
        <f>IF(ISNUMBER(#REF!),0,1)</f>
        <v>1</v>
      </c>
      <c r="BB26" s="678">
        <f>IF(ISNUMBER(#REF!),0,1)</f>
        <v>1</v>
      </c>
      <c r="BC26" s="678">
        <f>IF(ISNUMBER(#REF!),0,1)</f>
        <v>1</v>
      </c>
      <c r="BD26" s="678">
        <f>IF(ISNUMBER(#REF!),0,1)</f>
        <v>1</v>
      </c>
      <c r="BE26" s="109"/>
      <c r="BF26" s="678">
        <f>IF(ISNUMBER(#REF!),0,1)</f>
        <v>1</v>
      </c>
      <c r="BG26" s="678">
        <f>IF(ISNUMBER(#REF!),0,1)</f>
        <v>1</v>
      </c>
      <c r="BH26" s="678">
        <f>IF(ISNUMBER(#REF!),0,1)</f>
        <v>1</v>
      </c>
      <c r="BI26" s="678">
        <f>IF(ISNUMBER(#REF!),0,1)</f>
        <v>1</v>
      </c>
      <c r="BJ26" s="109"/>
      <c r="BK26" s="678">
        <f>IF(ISNUMBER(#REF!),0,1)</f>
        <v>1</v>
      </c>
      <c r="BL26" s="678">
        <f>IF(ISNUMBER(#REF!),0,1)</f>
        <v>1</v>
      </c>
      <c r="BM26" s="678">
        <f>IF(ISNUMBER(#REF!),0,1)</f>
        <v>1</v>
      </c>
      <c r="BN26" s="678">
        <f>IF(ISNUMBER(#REF!),0,1)</f>
        <v>1</v>
      </c>
      <c r="BO26" s="109"/>
      <c r="BP26" s="678">
        <f>IF(ISNUMBER(#REF!),0,1)</f>
        <v>1</v>
      </c>
      <c r="BQ26" s="678">
        <f>IF(ISNUMBER(#REF!),0,1)</f>
        <v>1</v>
      </c>
      <c r="BR26" s="678">
        <f>IF(ISNUMBER(#REF!),0,1)</f>
        <v>1</v>
      </c>
      <c r="BS26" s="678">
        <f>IF(ISNUMBER(#REF!),0,1)</f>
        <v>1</v>
      </c>
      <c r="BT26" s="109"/>
      <c r="BU26" s="678">
        <f>IF(ISNUMBER(#REF!),0,1)</f>
        <v>1</v>
      </c>
      <c r="BV26" s="678">
        <f>IF(ISNUMBER(#REF!),0,1)</f>
        <v>1</v>
      </c>
      <c r="BW26" s="678">
        <f>IF(ISNUMBER(#REF!),0,1)</f>
        <v>1</v>
      </c>
      <c r="BX26" s="678">
        <f>IF(ISNUMBER(#REF!),0,1)</f>
        <v>1</v>
      </c>
      <c r="BY26" s="109"/>
      <c r="BZ26" s="90"/>
      <c r="CA26" s="189"/>
      <c r="CB26" s="189"/>
      <c r="CC26" s="90"/>
      <c r="CD26" s="89"/>
      <c r="CE26" s="126">
        <v>0</v>
      </c>
      <c r="CF26" s="126">
        <v>0</v>
      </c>
      <c r="CG26" s="126">
        <v>0</v>
      </c>
      <c r="CH26" s="126">
        <v>0</v>
      </c>
      <c r="CI26" s="109"/>
      <c r="CJ26" s="126">
        <v>0</v>
      </c>
      <c r="CK26" s="126">
        <v>0</v>
      </c>
      <c r="CL26" s="126">
        <v>0</v>
      </c>
      <c r="CM26" s="126">
        <v>0</v>
      </c>
      <c r="CN26" s="109"/>
      <c r="CO26" s="126">
        <v>0</v>
      </c>
      <c r="CP26" s="126">
        <v>0</v>
      </c>
      <c r="CQ26" s="126">
        <v>0</v>
      </c>
      <c r="CR26" s="126">
        <v>0</v>
      </c>
      <c r="CS26" s="109"/>
      <c r="CT26" s="126">
        <v>0</v>
      </c>
      <c r="CU26" s="126">
        <v>0</v>
      </c>
      <c r="CV26" s="126">
        <v>0</v>
      </c>
      <c r="CW26" s="126">
        <v>0</v>
      </c>
      <c r="CX26" s="109"/>
      <c r="CY26" s="126">
        <v>0</v>
      </c>
      <c r="CZ26" s="126">
        <v>0</v>
      </c>
      <c r="DA26" s="126">
        <v>0</v>
      </c>
      <c r="DB26" s="126">
        <v>0</v>
      </c>
      <c r="DC26" s="109"/>
      <c r="DD26" s="126">
        <v>0</v>
      </c>
      <c r="DE26" s="126">
        <v>0</v>
      </c>
      <c r="DF26" s="126">
        <v>0</v>
      </c>
      <c r="DG26" s="126">
        <v>0</v>
      </c>
      <c r="DH26" s="109"/>
      <c r="DI26" s="126">
        <v>0</v>
      </c>
      <c r="DJ26" s="126">
        <v>0</v>
      </c>
      <c r="DK26" s="126">
        <v>0</v>
      </c>
      <c r="DL26" s="126">
        <v>0</v>
      </c>
      <c r="DM26" s="109"/>
      <c r="DN26" s="126">
        <v>0</v>
      </c>
      <c r="DO26" s="126">
        <v>0</v>
      </c>
      <c r="DP26" s="126">
        <v>0</v>
      </c>
      <c r="DQ26" s="126">
        <v>0</v>
      </c>
      <c r="DR26" s="109"/>
      <c r="DS26" s="90"/>
    </row>
    <row r="27" spans="2:123" x14ac:dyDescent="0.5">
      <c r="B27" s="222">
        <f t="shared" si="6"/>
        <v>15</v>
      </c>
      <c r="C27" s="445" t="s">
        <v>50</v>
      </c>
      <c r="D27" s="224"/>
      <c r="E27" s="224" t="s">
        <v>28</v>
      </c>
      <c r="F27" s="457">
        <v>3</v>
      </c>
      <c r="G27" s="457"/>
      <c r="H27" s="679"/>
      <c r="I27" s="679"/>
      <c r="J27" s="679"/>
      <c r="K27" s="679"/>
      <c r="L27" s="679"/>
      <c r="M27" s="679"/>
      <c r="N27" s="172"/>
      <c r="O27" s="679"/>
      <c r="P27" s="679"/>
      <c r="Q27" s="679"/>
      <c r="R27" s="679"/>
      <c r="S27" s="679"/>
      <c r="T27" s="679"/>
      <c r="U27" s="172"/>
      <c r="V27" s="679"/>
      <c r="W27" s="679"/>
      <c r="X27" s="679"/>
      <c r="Y27" s="679"/>
      <c r="Z27" s="679"/>
      <c r="AA27" s="679"/>
      <c r="AB27" s="172"/>
      <c r="AC27" s="446"/>
      <c r="AD27" s="624" t="s">
        <v>22</v>
      </c>
      <c r="AE27" s="683"/>
      <c r="AF27" s="125" t="str">
        <f>IF(SUM(AL27:BX27)=0,0,$AL$4)</f>
        <v>Please complete all cells in row</v>
      </c>
      <c r="AG27" s="125">
        <f>IF(SUM(CE27:DQ27)=0,0,$CE$7)</f>
        <v>0</v>
      </c>
      <c r="AH27" s="189"/>
      <c r="AI27" s="90"/>
      <c r="AK27" s="91"/>
      <c r="AL27" s="678">
        <f>IF(ISNUMBER(#REF!),0,1)</f>
        <v>1</v>
      </c>
      <c r="AM27" s="678">
        <f>IF(ISNUMBER(#REF!),0,1)</f>
        <v>1</v>
      </c>
      <c r="AN27" s="678">
        <f>IF(ISNUMBER(#REF!),0,1)</f>
        <v>1</v>
      </c>
      <c r="AO27" s="678">
        <f>IF(ISNUMBER(#REF!),0,1)</f>
        <v>1</v>
      </c>
      <c r="AP27" s="109"/>
      <c r="AQ27" s="678">
        <f>IF(ISNUMBER(#REF!),0,1)</f>
        <v>1</v>
      </c>
      <c r="AR27" s="678">
        <f>IF(ISNUMBER(#REF!),0,1)</f>
        <v>1</v>
      </c>
      <c r="AS27" s="678">
        <f>IF(ISNUMBER(#REF!),0,1)</f>
        <v>1</v>
      </c>
      <c r="AT27" s="678">
        <f>IF(ISNUMBER(#REF!),0,1)</f>
        <v>1</v>
      </c>
      <c r="AU27" s="109"/>
      <c r="AV27" s="678">
        <f>IF(ISNUMBER(#REF!),0,1)</f>
        <v>1</v>
      </c>
      <c r="AW27" s="678">
        <f>IF(ISNUMBER(#REF!),0,1)</f>
        <v>1</v>
      </c>
      <c r="AX27" s="678">
        <f>IF(ISNUMBER(#REF!),0,1)</f>
        <v>1</v>
      </c>
      <c r="AY27" s="678">
        <f>IF(ISNUMBER(#REF!),0,1)</f>
        <v>1</v>
      </c>
      <c r="AZ27" s="109"/>
      <c r="BA27" s="678">
        <f>IF(ISNUMBER(#REF!),0,1)</f>
        <v>1</v>
      </c>
      <c r="BB27" s="678">
        <f>IF(ISNUMBER(#REF!),0,1)</f>
        <v>1</v>
      </c>
      <c r="BC27" s="678">
        <f>IF(ISNUMBER(#REF!),0,1)</f>
        <v>1</v>
      </c>
      <c r="BD27" s="678">
        <f>IF(ISNUMBER(#REF!),0,1)</f>
        <v>1</v>
      </c>
      <c r="BE27" s="109"/>
      <c r="BF27" s="678">
        <f>IF(ISNUMBER(#REF!),0,1)</f>
        <v>1</v>
      </c>
      <c r="BG27" s="678">
        <f>IF(ISNUMBER(#REF!),0,1)</f>
        <v>1</v>
      </c>
      <c r="BH27" s="678">
        <f>IF(ISNUMBER(#REF!),0,1)</f>
        <v>1</v>
      </c>
      <c r="BI27" s="678">
        <f>IF(ISNUMBER(#REF!),0,1)</f>
        <v>1</v>
      </c>
      <c r="BJ27" s="109"/>
      <c r="BK27" s="678">
        <f>IF(ISNUMBER(#REF!),0,1)</f>
        <v>1</v>
      </c>
      <c r="BL27" s="678">
        <f>IF(ISNUMBER(#REF!),0,1)</f>
        <v>1</v>
      </c>
      <c r="BM27" s="678">
        <f>IF(ISNUMBER(#REF!),0,1)</f>
        <v>1</v>
      </c>
      <c r="BN27" s="678">
        <f>IF(ISNUMBER(#REF!),0,1)</f>
        <v>1</v>
      </c>
      <c r="BO27" s="109"/>
      <c r="BP27" s="678">
        <f>IF(ISNUMBER(#REF!),0,1)</f>
        <v>1</v>
      </c>
      <c r="BQ27" s="678">
        <f>IF(ISNUMBER(#REF!),0,1)</f>
        <v>1</v>
      </c>
      <c r="BR27" s="678">
        <f>IF(ISNUMBER(#REF!),0,1)</f>
        <v>1</v>
      </c>
      <c r="BS27" s="678">
        <f>IF(ISNUMBER(#REF!),0,1)</f>
        <v>1</v>
      </c>
      <c r="BT27" s="109"/>
      <c r="BU27" s="678">
        <f>IF(ISNUMBER(#REF!),0,1)</f>
        <v>1</v>
      </c>
      <c r="BV27" s="678">
        <f>IF(ISNUMBER(#REF!),0,1)</f>
        <v>1</v>
      </c>
      <c r="BW27" s="678">
        <f>IF(ISNUMBER(#REF!),0,1)</f>
        <v>1</v>
      </c>
      <c r="BX27" s="678">
        <f>IF(ISNUMBER(#REF!),0,1)</f>
        <v>1</v>
      </c>
      <c r="BY27" s="109"/>
      <c r="BZ27" s="90"/>
      <c r="CA27" s="189"/>
      <c r="CB27" s="189"/>
      <c r="CC27" s="90"/>
      <c r="CD27" s="89"/>
      <c r="CE27" s="126">
        <v>0</v>
      </c>
      <c r="CF27" s="126">
        <v>0</v>
      </c>
      <c r="CG27" s="126">
        <v>0</v>
      </c>
      <c r="CH27" s="126">
        <v>0</v>
      </c>
      <c r="CI27" s="109"/>
      <c r="CJ27" s="126">
        <v>0</v>
      </c>
      <c r="CK27" s="126">
        <v>0</v>
      </c>
      <c r="CL27" s="126">
        <v>0</v>
      </c>
      <c r="CM27" s="126">
        <v>0</v>
      </c>
      <c r="CN27" s="109"/>
      <c r="CO27" s="126">
        <v>0</v>
      </c>
      <c r="CP27" s="126">
        <v>0</v>
      </c>
      <c r="CQ27" s="126">
        <v>0</v>
      </c>
      <c r="CR27" s="126">
        <v>0</v>
      </c>
      <c r="CS27" s="109"/>
      <c r="CT27" s="126">
        <v>0</v>
      </c>
      <c r="CU27" s="126">
        <v>0</v>
      </c>
      <c r="CV27" s="126">
        <v>0</v>
      </c>
      <c r="CW27" s="126">
        <v>0</v>
      </c>
      <c r="CX27" s="109"/>
      <c r="CY27" s="126">
        <v>0</v>
      </c>
      <c r="CZ27" s="126">
        <v>0</v>
      </c>
      <c r="DA27" s="126">
        <v>0</v>
      </c>
      <c r="DB27" s="126">
        <v>0</v>
      </c>
      <c r="DC27" s="109"/>
      <c r="DD27" s="126">
        <v>0</v>
      </c>
      <c r="DE27" s="126">
        <v>0</v>
      </c>
      <c r="DF27" s="126">
        <v>0</v>
      </c>
      <c r="DG27" s="126">
        <v>0</v>
      </c>
      <c r="DH27" s="109"/>
      <c r="DI27" s="126">
        <v>0</v>
      </c>
      <c r="DJ27" s="126">
        <v>0</v>
      </c>
      <c r="DK27" s="126">
        <v>0</v>
      </c>
      <c r="DL27" s="126">
        <v>0</v>
      </c>
      <c r="DM27" s="109"/>
      <c r="DN27" s="126">
        <v>0</v>
      </c>
      <c r="DO27" s="126">
        <v>0</v>
      </c>
      <c r="DP27" s="126">
        <v>0</v>
      </c>
      <c r="DQ27" s="126">
        <v>0</v>
      </c>
      <c r="DR27" s="109"/>
      <c r="DS27" s="90"/>
    </row>
    <row r="28" spans="2:123" x14ac:dyDescent="0.5">
      <c r="B28" s="222">
        <f t="shared" si="6"/>
        <v>16</v>
      </c>
      <c r="C28" s="445" t="s">
        <v>51</v>
      </c>
      <c r="D28" s="224"/>
      <c r="E28" s="224" t="s">
        <v>28</v>
      </c>
      <c r="F28" s="457">
        <v>3</v>
      </c>
      <c r="G28" s="457"/>
      <c r="H28" s="679"/>
      <c r="I28" s="679"/>
      <c r="J28" s="679"/>
      <c r="K28" s="679"/>
      <c r="L28" s="679"/>
      <c r="M28" s="679"/>
      <c r="N28" s="172"/>
      <c r="O28" s="679"/>
      <c r="P28" s="679"/>
      <c r="Q28" s="679"/>
      <c r="R28" s="679"/>
      <c r="S28" s="679"/>
      <c r="T28" s="679"/>
      <c r="U28" s="172"/>
      <c r="V28" s="679"/>
      <c r="W28" s="679"/>
      <c r="X28" s="679"/>
      <c r="Y28" s="679"/>
      <c r="Z28" s="679"/>
      <c r="AA28" s="679"/>
      <c r="AB28" s="172"/>
      <c r="AC28" s="446"/>
      <c r="AD28" s="624" t="s">
        <v>22</v>
      </c>
      <c r="AE28" s="683"/>
      <c r="AF28" s="125" t="str">
        <f>IF(SUM(AL28:BX28)=0,0,$AL$4)</f>
        <v>Please complete all cells in row</v>
      </c>
      <c r="AG28" s="125">
        <f>IF(SUM(CE28:DQ28)=0,0,$CE$7)</f>
        <v>0</v>
      </c>
      <c r="AH28" s="189"/>
      <c r="AI28" s="90"/>
      <c r="AK28" s="91"/>
      <c r="AL28" s="678">
        <f>IF(ISNUMBER(#REF!),0,1)</f>
        <v>1</v>
      </c>
      <c r="AM28" s="678">
        <f>IF(ISNUMBER(#REF!),0,1)</f>
        <v>1</v>
      </c>
      <c r="AN28" s="678">
        <f>IF(ISNUMBER(#REF!),0,1)</f>
        <v>1</v>
      </c>
      <c r="AO28" s="678">
        <f>IF(ISNUMBER(#REF!),0,1)</f>
        <v>1</v>
      </c>
      <c r="AP28" s="109"/>
      <c r="AQ28" s="678">
        <f>IF(ISNUMBER(#REF!),0,1)</f>
        <v>1</v>
      </c>
      <c r="AR28" s="678">
        <f>IF(ISNUMBER(#REF!),0,1)</f>
        <v>1</v>
      </c>
      <c r="AS28" s="678">
        <f>IF(ISNUMBER(#REF!),0,1)</f>
        <v>1</v>
      </c>
      <c r="AT28" s="678">
        <f>IF(ISNUMBER(#REF!),0,1)</f>
        <v>1</v>
      </c>
      <c r="AU28" s="109"/>
      <c r="AV28" s="678">
        <f>IF(ISNUMBER(#REF!),0,1)</f>
        <v>1</v>
      </c>
      <c r="AW28" s="678">
        <f>IF(ISNUMBER(#REF!),0,1)</f>
        <v>1</v>
      </c>
      <c r="AX28" s="678">
        <f>IF(ISNUMBER(#REF!),0,1)</f>
        <v>1</v>
      </c>
      <c r="AY28" s="678">
        <f>IF(ISNUMBER(#REF!),0,1)</f>
        <v>1</v>
      </c>
      <c r="AZ28" s="109"/>
      <c r="BA28" s="678">
        <f>IF(ISNUMBER(#REF!),0,1)</f>
        <v>1</v>
      </c>
      <c r="BB28" s="678">
        <f>IF(ISNUMBER(#REF!),0,1)</f>
        <v>1</v>
      </c>
      <c r="BC28" s="678">
        <f>IF(ISNUMBER(#REF!),0,1)</f>
        <v>1</v>
      </c>
      <c r="BD28" s="678">
        <f>IF(ISNUMBER(#REF!),0,1)</f>
        <v>1</v>
      </c>
      <c r="BE28" s="109"/>
      <c r="BF28" s="678">
        <f>IF(ISNUMBER(#REF!),0,1)</f>
        <v>1</v>
      </c>
      <c r="BG28" s="678">
        <f>IF(ISNUMBER(#REF!),0,1)</f>
        <v>1</v>
      </c>
      <c r="BH28" s="678">
        <f>IF(ISNUMBER(#REF!),0,1)</f>
        <v>1</v>
      </c>
      <c r="BI28" s="678">
        <f>IF(ISNUMBER(#REF!),0,1)</f>
        <v>1</v>
      </c>
      <c r="BJ28" s="109"/>
      <c r="BK28" s="678">
        <f>IF(ISNUMBER(#REF!),0,1)</f>
        <v>1</v>
      </c>
      <c r="BL28" s="678">
        <f>IF(ISNUMBER(#REF!),0,1)</f>
        <v>1</v>
      </c>
      <c r="BM28" s="678">
        <f>IF(ISNUMBER(#REF!),0,1)</f>
        <v>1</v>
      </c>
      <c r="BN28" s="678">
        <f>IF(ISNUMBER(#REF!),0,1)</f>
        <v>1</v>
      </c>
      <c r="BO28" s="109"/>
      <c r="BP28" s="678">
        <f>IF(ISNUMBER(#REF!),0,1)</f>
        <v>1</v>
      </c>
      <c r="BQ28" s="678">
        <f>IF(ISNUMBER(#REF!),0,1)</f>
        <v>1</v>
      </c>
      <c r="BR28" s="678">
        <f>IF(ISNUMBER(#REF!),0,1)</f>
        <v>1</v>
      </c>
      <c r="BS28" s="678">
        <f>IF(ISNUMBER(#REF!),0,1)</f>
        <v>1</v>
      </c>
      <c r="BT28" s="109"/>
      <c r="BU28" s="678">
        <f>IF(ISNUMBER(#REF!),0,1)</f>
        <v>1</v>
      </c>
      <c r="BV28" s="678">
        <f>IF(ISNUMBER(#REF!),0,1)</f>
        <v>1</v>
      </c>
      <c r="BW28" s="678">
        <f>IF(ISNUMBER(#REF!),0,1)</f>
        <v>1</v>
      </c>
      <c r="BX28" s="678">
        <f>IF(ISNUMBER(#REF!),0,1)</f>
        <v>1</v>
      </c>
      <c r="BY28" s="109"/>
      <c r="BZ28" s="90"/>
      <c r="CA28" s="189"/>
      <c r="CB28" s="189"/>
      <c r="CC28" s="90"/>
      <c r="CD28" s="89"/>
      <c r="CE28" s="126">
        <v>0</v>
      </c>
      <c r="CF28" s="126">
        <v>0</v>
      </c>
      <c r="CG28" s="126">
        <v>0</v>
      </c>
      <c r="CH28" s="126">
        <v>0</v>
      </c>
      <c r="CI28" s="109"/>
      <c r="CJ28" s="126">
        <v>0</v>
      </c>
      <c r="CK28" s="126">
        <v>0</v>
      </c>
      <c r="CL28" s="126">
        <v>0</v>
      </c>
      <c r="CM28" s="126">
        <v>0</v>
      </c>
      <c r="CN28" s="109"/>
      <c r="CO28" s="126">
        <v>0</v>
      </c>
      <c r="CP28" s="126">
        <v>0</v>
      </c>
      <c r="CQ28" s="126">
        <v>0</v>
      </c>
      <c r="CR28" s="126">
        <v>0</v>
      </c>
      <c r="CS28" s="109"/>
      <c r="CT28" s="126">
        <v>0</v>
      </c>
      <c r="CU28" s="126">
        <v>0</v>
      </c>
      <c r="CV28" s="126">
        <v>0</v>
      </c>
      <c r="CW28" s="126">
        <v>0</v>
      </c>
      <c r="CX28" s="109"/>
      <c r="CY28" s="126">
        <v>0</v>
      </c>
      <c r="CZ28" s="126">
        <v>0</v>
      </c>
      <c r="DA28" s="126">
        <v>0</v>
      </c>
      <c r="DB28" s="126">
        <v>0</v>
      </c>
      <c r="DC28" s="109"/>
      <c r="DD28" s="126">
        <v>0</v>
      </c>
      <c r="DE28" s="126">
        <v>0</v>
      </c>
      <c r="DF28" s="126">
        <v>0</v>
      </c>
      <c r="DG28" s="126">
        <v>0</v>
      </c>
      <c r="DH28" s="109"/>
      <c r="DI28" s="126">
        <v>0</v>
      </c>
      <c r="DJ28" s="126">
        <v>0</v>
      </c>
      <c r="DK28" s="126">
        <v>0</v>
      </c>
      <c r="DL28" s="126">
        <v>0</v>
      </c>
      <c r="DM28" s="109"/>
      <c r="DN28" s="126">
        <v>0</v>
      </c>
      <c r="DO28" s="126">
        <v>0</v>
      </c>
      <c r="DP28" s="126">
        <v>0</v>
      </c>
      <c r="DQ28" s="126">
        <v>0</v>
      </c>
      <c r="DR28" s="109"/>
      <c r="DS28" s="90"/>
    </row>
    <row r="29" spans="2:123" x14ac:dyDescent="0.5">
      <c r="B29" s="222">
        <f t="shared" si="6"/>
        <v>17</v>
      </c>
      <c r="C29" s="445" t="s">
        <v>52</v>
      </c>
      <c r="D29" s="224"/>
      <c r="E29" s="224" t="s">
        <v>28</v>
      </c>
      <c r="F29" s="457">
        <v>3</v>
      </c>
      <c r="G29" s="457"/>
      <c r="H29" s="693">
        <f>SUM(H$24:H$28)</f>
        <v>0</v>
      </c>
      <c r="I29" s="693">
        <f t="shared" ref="I29:M29" si="7">SUM(I$24:I$28)</f>
        <v>0</v>
      </c>
      <c r="J29" s="693">
        <f t="shared" si="7"/>
        <v>0</v>
      </c>
      <c r="K29" s="693">
        <f t="shared" si="7"/>
        <v>0</v>
      </c>
      <c r="L29" s="693">
        <f t="shared" si="7"/>
        <v>0</v>
      </c>
      <c r="M29" s="693">
        <f t="shared" si="7"/>
        <v>0</v>
      </c>
      <c r="N29" s="172"/>
      <c r="O29" s="693">
        <f>SUM(O$24:O$28)</f>
        <v>0</v>
      </c>
      <c r="P29" s="693">
        <f t="shared" ref="P29:T29" si="8">SUM(P$24:P$28)</f>
        <v>0</v>
      </c>
      <c r="Q29" s="693">
        <f t="shared" si="8"/>
        <v>0</v>
      </c>
      <c r="R29" s="693">
        <f t="shared" si="8"/>
        <v>0</v>
      </c>
      <c r="S29" s="693">
        <f t="shared" si="8"/>
        <v>0</v>
      </c>
      <c r="T29" s="693">
        <f t="shared" si="8"/>
        <v>0</v>
      </c>
      <c r="U29" s="172"/>
      <c r="V29" s="693">
        <f>SUM(V$24:V$28)</f>
        <v>0</v>
      </c>
      <c r="W29" s="693">
        <f t="shared" ref="W29:AA29" si="9">SUM(W$24:W$28)</f>
        <v>0</v>
      </c>
      <c r="X29" s="693">
        <f t="shared" si="9"/>
        <v>0</v>
      </c>
      <c r="Y29" s="693">
        <f t="shared" si="9"/>
        <v>0</v>
      </c>
      <c r="Z29" s="693">
        <f t="shared" si="9"/>
        <v>0</v>
      </c>
      <c r="AA29" s="693">
        <f t="shared" si="9"/>
        <v>0</v>
      </c>
      <c r="AB29" s="172"/>
      <c r="AC29" s="456" t="s">
        <v>53</v>
      </c>
      <c r="AD29" s="694"/>
      <c r="AE29" s="695"/>
      <c r="AF29" s="125"/>
      <c r="AG29" s="125"/>
      <c r="AH29" s="189"/>
      <c r="AI29" s="90"/>
      <c r="AK29" s="91"/>
      <c r="AL29" s="672"/>
      <c r="AM29" s="672"/>
      <c r="AN29" s="672"/>
      <c r="AO29" s="672"/>
      <c r="AP29" s="108"/>
      <c r="AQ29" s="672"/>
      <c r="AR29" s="672"/>
      <c r="AS29" s="672"/>
      <c r="AT29" s="672"/>
      <c r="AU29" s="108"/>
      <c r="AV29" s="672"/>
      <c r="AW29" s="672"/>
      <c r="AX29" s="672"/>
      <c r="AY29" s="672"/>
      <c r="AZ29" s="108"/>
      <c r="BA29" s="672"/>
      <c r="BB29" s="672"/>
      <c r="BC29" s="672"/>
      <c r="BD29" s="672"/>
      <c r="BE29" s="108"/>
      <c r="BF29" s="672"/>
      <c r="BG29" s="672"/>
      <c r="BH29" s="672"/>
      <c r="BI29" s="672"/>
      <c r="BJ29" s="108"/>
      <c r="BK29" s="672"/>
      <c r="BL29" s="672"/>
      <c r="BM29" s="672"/>
      <c r="BN29" s="672"/>
      <c r="BO29" s="108"/>
      <c r="BP29" s="672"/>
      <c r="BQ29" s="672"/>
      <c r="BR29" s="672"/>
      <c r="BS29" s="672"/>
      <c r="BT29" s="108"/>
      <c r="BU29" s="672"/>
      <c r="BV29" s="672"/>
      <c r="BW29" s="672"/>
      <c r="BX29" s="672"/>
      <c r="BY29" s="109"/>
      <c r="BZ29" s="90"/>
      <c r="CA29" s="189"/>
      <c r="CB29" s="189"/>
      <c r="CC29" s="90"/>
      <c r="CD29" s="8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680"/>
      <c r="DS29" s="90"/>
    </row>
    <row r="30" spans="2:123" x14ac:dyDescent="0.5">
      <c r="B30" s="222">
        <f t="shared" si="6"/>
        <v>18</v>
      </c>
      <c r="C30" s="445" t="s">
        <v>42</v>
      </c>
      <c r="D30" s="224"/>
      <c r="E30" s="224" t="s">
        <v>28</v>
      </c>
      <c r="F30" s="457">
        <v>3</v>
      </c>
      <c r="G30" s="457"/>
      <c r="H30" s="679"/>
      <c r="I30" s="679"/>
      <c r="J30" s="679"/>
      <c r="K30" s="679"/>
      <c r="L30" s="679"/>
      <c r="M30" s="679"/>
      <c r="N30" s="172"/>
      <c r="O30" s="679"/>
      <c r="P30" s="679"/>
      <c r="Q30" s="679"/>
      <c r="R30" s="679"/>
      <c r="S30" s="679"/>
      <c r="T30" s="679"/>
      <c r="U30" s="172"/>
      <c r="V30" s="679"/>
      <c r="W30" s="679"/>
      <c r="X30" s="679"/>
      <c r="Y30" s="679"/>
      <c r="Z30" s="679"/>
      <c r="AA30" s="679"/>
      <c r="AB30" s="172"/>
      <c r="AC30" s="388"/>
      <c r="AD30" s="624"/>
      <c r="AE30" s="397"/>
      <c r="AF30" s="125" t="str">
        <f>IF(SUM(AL30:BX30)=0,0,$AL$4)</f>
        <v>Please complete all cells in row</v>
      </c>
      <c r="AG30" s="125"/>
      <c r="AH30" s="189"/>
      <c r="AI30" s="269"/>
      <c r="AJ30" s="692"/>
      <c r="AK30" s="692"/>
      <c r="AL30" s="678">
        <f>IF(ISNUMBER(#REF!),0,1)</f>
        <v>1</v>
      </c>
      <c r="AM30" s="678">
        <f>IF(ISNUMBER(#REF!),0,1)</f>
        <v>1</v>
      </c>
      <c r="AN30" s="678">
        <f>IF(ISNUMBER(#REF!),0,1)</f>
        <v>1</v>
      </c>
      <c r="AO30" s="678">
        <f>IF(ISNUMBER(#REF!),0,1)</f>
        <v>1</v>
      </c>
      <c r="AP30" s="109"/>
      <c r="AQ30" s="678">
        <f>IF(ISNUMBER(#REF!),0,1)</f>
        <v>1</v>
      </c>
      <c r="AR30" s="678">
        <f>IF(ISNUMBER(#REF!),0,1)</f>
        <v>1</v>
      </c>
      <c r="AS30" s="678">
        <f>IF(ISNUMBER(#REF!),0,1)</f>
        <v>1</v>
      </c>
      <c r="AT30" s="678">
        <f>IF(ISNUMBER(#REF!),0,1)</f>
        <v>1</v>
      </c>
      <c r="AU30" s="109"/>
      <c r="AV30" s="678">
        <f>IF(ISNUMBER(#REF!),0,1)</f>
        <v>1</v>
      </c>
      <c r="AW30" s="678">
        <f>IF(ISNUMBER(#REF!),0,1)</f>
        <v>1</v>
      </c>
      <c r="AX30" s="678">
        <f>IF(ISNUMBER(#REF!),0,1)</f>
        <v>1</v>
      </c>
      <c r="AY30" s="678">
        <f>IF(ISNUMBER(#REF!),0,1)</f>
        <v>1</v>
      </c>
      <c r="AZ30" s="109"/>
      <c r="BA30" s="678">
        <f>IF(ISNUMBER(#REF!),0,1)</f>
        <v>1</v>
      </c>
      <c r="BB30" s="678">
        <f>IF(ISNUMBER(#REF!),0,1)</f>
        <v>1</v>
      </c>
      <c r="BC30" s="678">
        <f>IF(ISNUMBER(#REF!),0,1)</f>
        <v>1</v>
      </c>
      <c r="BD30" s="678">
        <f>IF(ISNUMBER(#REF!),0,1)</f>
        <v>1</v>
      </c>
      <c r="BE30" s="109"/>
      <c r="BF30" s="678">
        <f>IF(ISNUMBER(#REF!),0,1)</f>
        <v>1</v>
      </c>
      <c r="BG30" s="678">
        <f>IF(ISNUMBER(#REF!),0,1)</f>
        <v>1</v>
      </c>
      <c r="BH30" s="678">
        <f>IF(ISNUMBER(#REF!),0,1)</f>
        <v>1</v>
      </c>
      <c r="BI30" s="678">
        <f>IF(ISNUMBER(#REF!),0,1)</f>
        <v>1</v>
      </c>
      <c r="BJ30" s="109"/>
      <c r="BK30" s="678">
        <f>IF(ISNUMBER(#REF!),0,1)</f>
        <v>1</v>
      </c>
      <c r="BL30" s="678">
        <f>IF(ISNUMBER(#REF!),0,1)</f>
        <v>1</v>
      </c>
      <c r="BM30" s="678">
        <f>IF(ISNUMBER(#REF!),0,1)</f>
        <v>1</v>
      </c>
      <c r="BN30" s="678">
        <f>IF(ISNUMBER(#REF!),0,1)</f>
        <v>1</v>
      </c>
      <c r="BO30" s="109"/>
      <c r="BP30" s="678">
        <f>IF(ISNUMBER(#REF!),0,1)</f>
        <v>1</v>
      </c>
      <c r="BQ30" s="678">
        <f>IF(ISNUMBER(#REF!),0,1)</f>
        <v>1</v>
      </c>
      <c r="BR30" s="678">
        <f>IF(ISNUMBER(#REF!),0,1)</f>
        <v>1</v>
      </c>
      <c r="BS30" s="678">
        <f>IF(ISNUMBER(#REF!),0,1)</f>
        <v>1</v>
      </c>
      <c r="BT30" s="109"/>
      <c r="BU30" s="678">
        <f>IF(ISNUMBER(#REF!),0,1)</f>
        <v>1</v>
      </c>
      <c r="BV30" s="678">
        <f>IF(ISNUMBER(#REF!),0,1)</f>
        <v>1</v>
      </c>
      <c r="BW30" s="678">
        <f>IF(ISNUMBER(#REF!),0,1)</f>
        <v>1</v>
      </c>
      <c r="BX30" s="678">
        <f>IF(ISNUMBER(#REF!),0,1)</f>
        <v>1</v>
      </c>
      <c r="BY30" s="109"/>
      <c r="BZ30" s="269"/>
      <c r="CA30" s="189"/>
      <c r="CB30" s="189"/>
      <c r="CC30" s="269"/>
      <c r="CD30" s="8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269"/>
    </row>
    <row r="31" spans="2:123" x14ac:dyDescent="0.5">
      <c r="B31" s="222">
        <f t="shared" si="6"/>
        <v>19</v>
      </c>
      <c r="C31" s="445" t="s">
        <v>54</v>
      </c>
      <c r="D31" s="224"/>
      <c r="E31" s="224" t="s">
        <v>28</v>
      </c>
      <c r="F31" s="457">
        <v>3</v>
      </c>
      <c r="G31" s="457"/>
      <c r="H31" s="693">
        <f>H$29+H$30</f>
        <v>0</v>
      </c>
      <c r="I31" s="693">
        <f t="shared" ref="I31:M31" si="10">I$29+I$30</f>
        <v>0</v>
      </c>
      <c r="J31" s="693">
        <f t="shared" si="10"/>
        <v>0</v>
      </c>
      <c r="K31" s="693">
        <f t="shared" si="10"/>
        <v>0</v>
      </c>
      <c r="L31" s="693">
        <f t="shared" si="10"/>
        <v>0</v>
      </c>
      <c r="M31" s="693">
        <f t="shared" si="10"/>
        <v>0</v>
      </c>
      <c r="N31" s="172"/>
      <c r="O31" s="693">
        <f>O$29+O$30</f>
        <v>0</v>
      </c>
      <c r="P31" s="693">
        <f t="shared" ref="P31:T31" si="11">P$29+P$30</f>
        <v>0</v>
      </c>
      <c r="Q31" s="693">
        <f t="shared" si="11"/>
        <v>0</v>
      </c>
      <c r="R31" s="693">
        <f t="shared" si="11"/>
        <v>0</v>
      </c>
      <c r="S31" s="693">
        <f t="shared" si="11"/>
        <v>0</v>
      </c>
      <c r="T31" s="693">
        <f t="shared" si="11"/>
        <v>0</v>
      </c>
      <c r="U31" s="172"/>
      <c r="V31" s="693">
        <f>V$29+V$30</f>
        <v>0</v>
      </c>
      <c r="W31" s="693">
        <f t="shared" ref="W31:AA31" si="12">W$29+W$30</f>
        <v>0</v>
      </c>
      <c r="X31" s="693">
        <f t="shared" si="12"/>
        <v>0</v>
      </c>
      <c r="Y31" s="693">
        <f t="shared" si="12"/>
        <v>0</v>
      </c>
      <c r="Z31" s="693">
        <f t="shared" si="12"/>
        <v>0</v>
      </c>
      <c r="AA31" s="693">
        <f t="shared" si="12"/>
        <v>0</v>
      </c>
      <c r="AB31" s="172"/>
      <c r="AC31" s="456" t="s">
        <v>55</v>
      </c>
      <c r="AD31" s="694"/>
      <c r="AE31" s="695"/>
      <c r="AF31" s="125"/>
      <c r="AG31" s="125"/>
      <c r="AH31" s="189"/>
      <c r="AI31" s="269"/>
      <c r="AJ31" s="692"/>
      <c r="AK31" s="692"/>
      <c r="AL31" s="672"/>
      <c r="AM31" s="672"/>
      <c r="AN31" s="672"/>
      <c r="AO31" s="672"/>
      <c r="AP31" s="108"/>
      <c r="AQ31" s="672"/>
      <c r="AR31" s="672"/>
      <c r="AS31" s="672"/>
      <c r="AT31" s="672"/>
      <c r="AU31" s="108"/>
      <c r="AV31" s="672"/>
      <c r="AW31" s="672"/>
      <c r="AX31" s="672"/>
      <c r="AY31" s="672"/>
      <c r="AZ31" s="108"/>
      <c r="BA31" s="672"/>
      <c r="BB31" s="672"/>
      <c r="BC31" s="672"/>
      <c r="BD31" s="672"/>
      <c r="BE31" s="108"/>
      <c r="BF31" s="672"/>
      <c r="BG31" s="672"/>
      <c r="BH31" s="672"/>
      <c r="BI31" s="672"/>
      <c r="BJ31" s="108"/>
      <c r="BK31" s="672"/>
      <c r="BL31" s="672"/>
      <c r="BM31" s="672"/>
      <c r="BN31" s="672"/>
      <c r="BO31" s="108"/>
      <c r="BP31" s="672"/>
      <c r="BQ31" s="672"/>
      <c r="BR31" s="672"/>
      <c r="BS31" s="672"/>
      <c r="BT31" s="108"/>
      <c r="BU31" s="672"/>
      <c r="BV31" s="672"/>
      <c r="BW31" s="672"/>
      <c r="BX31" s="672"/>
      <c r="BY31" s="109"/>
      <c r="BZ31" s="269"/>
      <c r="CA31" s="189"/>
      <c r="CB31" s="189"/>
      <c r="CC31" s="269"/>
      <c r="CD31" s="8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680"/>
      <c r="DS31" s="269"/>
    </row>
    <row r="32" spans="2:123" x14ac:dyDescent="0.5">
      <c r="B32" s="222">
        <f t="shared" si="6"/>
        <v>20</v>
      </c>
      <c r="C32" s="445" t="s">
        <v>56</v>
      </c>
      <c r="D32" s="224"/>
      <c r="E32" s="224" t="s">
        <v>28</v>
      </c>
      <c r="F32" s="457">
        <v>3</v>
      </c>
      <c r="G32" s="457"/>
      <c r="H32" s="679"/>
      <c r="I32" s="679"/>
      <c r="J32" s="679"/>
      <c r="K32" s="679"/>
      <c r="L32" s="679"/>
      <c r="M32" s="679"/>
      <c r="N32" s="172"/>
      <c r="O32" s="679"/>
      <c r="P32" s="679"/>
      <c r="Q32" s="679"/>
      <c r="R32" s="679"/>
      <c r="S32" s="679"/>
      <c r="T32" s="679"/>
      <c r="U32" s="172"/>
      <c r="V32" s="679"/>
      <c r="W32" s="679"/>
      <c r="X32" s="679"/>
      <c r="Y32" s="679"/>
      <c r="Z32" s="679"/>
      <c r="AA32" s="679"/>
      <c r="AB32" s="172"/>
      <c r="AC32" s="446"/>
      <c r="AD32" s="682"/>
      <c r="AE32" s="683"/>
      <c r="AF32" s="125" t="str">
        <f>IF(SUM(AL32:BX32)=0,0,$AL$4)</f>
        <v>Please complete all cells in row</v>
      </c>
      <c r="AG32" s="125"/>
      <c r="AH32" s="189"/>
      <c r="AI32" s="269"/>
      <c r="AJ32" s="692"/>
      <c r="AK32" s="692"/>
      <c r="AL32" s="678">
        <f>IF(ISNUMBER(#REF!),0,1)</f>
        <v>1</v>
      </c>
      <c r="AM32" s="678">
        <f>IF(ISNUMBER(#REF!),0,1)</f>
        <v>1</v>
      </c>
      <c r="AN32" s="678">
        <f>IF(ISNUMBER(#REF!),0,1)</f>
        <v>1</v>
      </c>
      <c r="AO32" s="678">
        <f>IF(ISNUMBER(#REF!),0,1)</f>
        <v>1</v>
      </c>
      <c r="AP32" s="109"/>
      <c r="AQ32" s="678">
        <f>IF(ISNUMBER(#REF!),0,1)</f>
        <v>1</v>
      </c>
      <c r="AR32" s="678">
        <f>IF(ISNUMBER(#REF!),0,1)</f>
        <v>1</v>
      </c>
      <c r="AS32" s="678">
        <f>IF(ISNUMBER(#REF!),0,1)</f>
        <v>1</v>
      </c>
      <c r="AT32" s="678">
        <f>IF(ISNUMBER(#REF!),0,1)</f>
        <v>1</v>
      </c>
      <c r="AU32" s="109"/>
      <c r="AV32" s="678">
        <f>IF(ISNUMBER(#REF!),0,1)</f>
        <v>1</v>
      </c>
      <c r="AW32" s="678">
        <f>IF(ISNUMBER(#REF!),0,1)</f>
        <v>1</v>
      </c>
      <c r="AX32" s="678">
        <f>IF(ISNUMBER(#REF!),0,1)</f>
        <v>1</v>
      </c>
      <c r="AY32" s="678">
        <f>IF(ISNUMBER(#REF!),0,1)</f>
        <v>1</v>
      </c>
      <c r="AZ32" s="109"/>
      <c r="BA32" s="678">
        <f>IF(ISNUMBER(#REF!),0,1)</f>
        <v>1</v>
      </c>
      <c r="BB32" s="678">
        <f>IF(ISNUMBER(#REF!),0,1)</f>
        <v>1</v>
      </c>
      <c r="BC32" s="678">
        <f>IF(ISNUMBER(#REF!),0,1)</f>
        <v>1</v>
      </c>
      <c r="BD32" s="678">
        <f>IF(ISNUMBER(#REF!),0,1)</f>
        <v>1</v>
      </c>
      <c r="BE32" s="109"/>
      <c r="BF32" s="678">
        <f>IF(ISNUMBER(#REF!),0,1)</f>
        <v>1</v>
      </c>
      <c r="BG32" s="678">
        <f>IF(ISNUMBER(#REF!),0,1)</f>
        <v>1</v>
      </c>
      <c r="BH32" s="678">
        <f>IF(ISNUMBER(#REF!),0,1)</f>
        <v>1</v>
      </c>
      <c r="BI32" s="678">
        <f>IF(ISNUMBER(#REF!),0,1)</f>
        <v>1</v>
      </c>
      <c r="BJ32" s="109"/>
      <c r="BK32" s="678">
        <f>IF(ISNUMBER(#REF!),0,1)</f>
        <v>1</v>
      </c>
      <c r="BL32" s="678">
        <f>IF(ISNUMBER(#REF!),0,1)</f>
        <v>1</v>
      </c>
      <c r="BM32" s="678">
        <f>IF(ISNUMBER(#REF!),0,1)</f>
        <v>1</v>
      </c>
      <c r="BN32" s="678">
        <f>IF(ISNUMBER(#REF!),0,1)</f>
        <v>1</v>
      </c>
      <c r="BO32" s="109"/>
      <c r="BP32" s="678">
        <f>IF(ISNUMBER(#REF!),0,1)</f>
        <v>1</v>
      </c>
      <c r="BQ32" s="678">
        <f>IF(ISNUMBER(#REF!),0,1)</f>
        <v>1</v>
      </c>
      <c r="BR32" s="678">
        <f>IF(ISNUMBER(#REF!),0,1)</f>
        <v>1</v>
      </c>
      <c r="BS32" s="678">
        <f>IF(ISNUMBER(#REF!),0,1)</f>
        <v>1</v>
      </c>
      <c r="BT32" s="109"/>
      <c r="BU32" s="678">
        <f>IF(ISNUMBER(#REF!),0,1)</f>
        <v>1</v>
      </c>
      <c r="BV32" s="678">
        <f>IF(ISNUMBER(#REF!),0,1)</f>
        <v>1</v>
      </c>
      <c r="BW32" s="678">
        <f>IF(ISNUMBER(#REF!),0,1)</f>
        <v>1</v>
      </c>
      <c r="BX32" s="678">
        <f>IF(ISNUMBER(#REF!),0,1)</f>
        <v>1</v>
      </c>
      <c r="BY32" s="109"/>
      <c r="BZ32" s="269"/>
      <c r="CA32" s="189"/>
      <c r="CB32" s="189"/>
      <c r="CC32" s="269"/>
      <c r="CD32" s="8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269"/>
    </row>
    <row r="33" spans="2:123" ht="17" thickBot="1" x14ac:dyDescent="0.55000000000000004">
      <c r="B33" s="252">
        <f t="shared" si="6"/>
        <v>21</v>
      </c>
      <c r="C33" s="289" t="s">
        <v>57</v>
      </c>
      <c r="D33" s="254"/>
      <c r="E33" s="254" t="s">
        <v>28</v>
      </c>
      <c r="F33" s="465">
        <v>3</v>
      </c>
      <c r="G33" s="465"/>
      <c r="H33" s="696">
        <f>H$21+H$31-H$32</f>
        <v>0</v>
      </c>
      <c r="I33" s="696">
        <f t="shared" ref="I33:M33" si="13">I$21+I$31-I$32</f>
        <v>0</v>
      </c>
      <c r="J33" s="696">
        <f t="shared" si="13"/>
        <v>0</v>
      </c>
      <c r="K33" s="696">
        <f t="shared" si="13"/>
        <v>0</v>
      </c>
      <c r="L33" s="696">
        <f t="shared" si="13"/>
        <v>0</v>
      </c>
      <c r="M33" s="696">
        <f t="shared" si="13"/>
        <v>0</v>
      </c>
      <c r="N33" s="172"/>
      <c r="O33" s="696">
        <f>O$21+O$31-O$32</f>
        <v>0</v>
      </c>
      <c r="P33" s="696">
        <f t="shared" ref="P33:T33" si="14">P$21+P$31-P$32</f>
        <v>0</v>
      </c>
      <c r="Q33" s="696">
        <f t="shared" si="14"/>
        <v>0</v>
      </c>
      <c r="R33" s="696">
        <f t="shared" si="14"/>
        <v>0</v>
      </c>
      <c r="S33" s="696">
        <f t="shared" si="14"/>
        <v>0</v>
      </c>
      <c r="T33" s="696">
        <f t="shared" si="14"/>
        <v>0</v>
      </c>
      <c r="U33" s="172"/>
      <c r="V33" s="696">
        <f>V$21+V$31-V$32</f>
        <v>0</v>
      </c>
      <c r="W33" s="696">
        <f t="shared" ref="W33:AA33" si="15">W$21+W$31-W$32</f>
        <v>0</v>
      </c>
      <c r="X33" s="696">
        <f t="shared" si="15"/>
        <v>0</v>
      </c>
      <c r="Y33" s="696">
        <f t="shared" si="15"/>
        <v>0</v>
      </c>
      <c r="Z33" s="696">
        <f t="shared" si="15"/>
        <v>0</v>
      </c>
      <c r="AA33" s="696">
        <f t="shared" si="15"/>
        <v>0</v>
      </c>
      <c r="AB33" s="172"/>
      <c r="AC33" s="460" t="s">
        <v>58</v>
      </c>
      <c r="AD33" s="697"/>
      <c r="AE33" s="695"/>
      <c r="AF33" s="125"/>
      <c r="AG33" s="125"/>
      <c r="AH33" s="189"/>
      <c r="AI33" s="90"/>
      <c r="AK33" s="91"/>
      <c r="AL33" s="672"/>
      <c r="AM33" s="672"/>
      <c r="AN33" s="672"/>
      <c r="AO33" s="672"/>
      <c r="AP33" s="108"/>
      <c r="AQ33" s="672"/>
      <c r="AR33" s="672"/>
      <c r="AS33" s="672"/>
      <c r="AT33" s="672"/>
      <c r="AU33" s="108"/>
      <c r="AV33" s="672"/>
      <c r="AW33" s="672"/>
      <c r="AX33" s="672"/>
      <c r="AY33" s="672"/>
      <c r="AZ33" s="108"/>
      <c r="BA33" s="672"/>
      <c r="BB33" s="672"/>
      <c r="BC33" s="672"/>
      <c r="BD33" s="672"/>
      <c r="BE33" s="108"/>
      <c r="BF33" s="672"/>
      <c r="BG33" s="672"/>
      <c r="BH33" s="672"/>
      <c r="BI33" s="672"/>
      <c r="BJ33" s="108"/>
      <c r="BK33" s="672"/>
      <c r="BL33" s="672"/>
      <c r="BM33" s="672"/>
      <c r="BN33" s="672"/>
      <c r="BO33" s="108"/>
      <c r="BP33" s="672"/>
      <c r="BQ33" s="672"/>
      <c r="BR33" s="672"/>
      <c r="BS33" s="672"/>
      <c r="BT33" s="108"/>
      <c r="BU33" s="672"/>
      <c r="BV33" s="672"/>
      <c r="BW33" s="672"/>
      <c r="BX33" s="672"/>
      <c r="BY33" s="109"/>
      <c r="BZ33" s="90"/>
      <c r="CA33" s="189"/>
      <c r="CB33" s="189"/>
      <c r="CC33" s="90"/>
      <c r="CD33" s="8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680"/>
      <c r="DS33" s="90"/>
    </row>
    <row r="34" spans="2:123" ht="17" thickBot="1" x14ac:dyDescent="0.55000000000000004">
      <c r="B34" s="172"/>
      <c r="C34" s="172"/>
      <c r="D34" s="671"/>
      <c r="E34" s="671"/>
      <c r="F34" s="671"/>
      <c r="G34" s="671"/>
      <c r="H34" s="690"/>
      <c r="I34" s="690"/>
      <c r="J34" s="690"/>
      <c r="K34" s="690"/>
      <c r="L34" s="690"/>
      <c r="M34" s="690"/>
      <c r="N34" s="89"/>
      <c r="O34" s="690"/>
      <c r="P34" s="690"/>
      <c r="Q34" s="690"/>
      <c r="R34" s="690"/>
      <c r="S34" s="690"/>
      <c r="T34" s="690"/>
      <c r="U34" s="89"/>
      <c r="V34" s="690"/>
      <c r="W34" s="690"/>
      <c r="X34" s="690"/>
      <c r="Y34" s="690"/>
      <c r="Z34" s="690"/>
      <c r="AA34" s="690"/>
      <c r="AB34" s="89"/>
      <c r="AC34" s="461"/>
      <c r="AD34" s="461"/>
      <c r="AE34" s="461"/>
      <c r="AF34" s="125"/>
      <c r="AG34" s="125"/>
      <c r="AH34" s="189"/>
      <c r="AI34" s="90"/>
      <c r="AK34" s="91"/>
      <c r="AL34" s="672"/>
      <c r="AM34" s="672"/>
      <c r="AN34" s="672"/>
      <c r="AO34" s="672"/>
      <c r="AP34" s="108"/>
      <c r="AQ34" s="672"/>
      <c r="AR34" s="672"/>
      <c r="AS34" s="672"/>
      <c r="AT34" s="672"/>
      <c r="AU34" s="108"/>
      <c r="AV34" s="672"/>
      <c r="AW34" s="672"/>
      <c r="AX34" s="672"/>
      <c r="AY34" s="672"/>
      <c r="AZ34" s="108"/>
      <c r="BA34" s="672"/>
      <c r="BB34" s="672"/>
      <c r="BC34" s="672"/>
      <c r="BD34" s="672"/>
      <c r="BE34" s="108"/>
      <c r="BF34" s="672"/>
      <c r="BG34" s="672"/>
      <c r="BH34" s="672"/>
      <c r="BI34" s="672"/>
      <c r="BJ34" s="108"/>
      <c r="BK34" s="672"/>
      <c r="BL34" s="672"/>
      <c r="BM34" s="672"/>
      <c r="BN34" s="672"/>
      <c r="BO34" s="108"/>
      <c r="BP34" s="672"/>
      <c r="BQ34" s="672"/>
      <c r="BR34" s="672"/>
      <c r="BS34" s="672"/>
      <c r="BT34" s="108"/>
      <c r="BU34" s="672"/>
      <c r="BV34" s="672"/>
      <c r="BW34" s="672"/>
      <c r="BX34" s="672"/>
      <c r="BY34" s="109"/>
      <c r="BZ34" s="90"/>
      <c r="CA34" s="189"/>
      <c r="CB34" s="189"/>
      <c r="CC34" s="90"/>
      <c r="CD34" s="8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680"/>
      <c r="DS34" s="90"/>
    </row>
    <row r="35" spans="2:123" ht="17" thickBot="1" x14ac:dyDescent="0.55000000000000004">
      <c r="B35" s="103" t="s">
        <v>59</v>
      </c>
      <c r="C35" s="205" t="s">
        <v>60</v>
      </c>
      <c r="D35" s="671"/>
      <c r="E35" s="425"/>
      <c r="F35" s="425"/>
      <c r="G35" s="425"/>
      <c r="H35" s="691"/>
      <c r="I35" s="691"/>
      <c r="J35" s="691"/>
      <c r="K35" s="691"/>
      <c r="L35" s="691"/>
      <c r="M35" s="691"/>
      <c r="N35" s="89"/>
      <c r="O35" s="691"/>
      <c r="P35" s="691"/>
      <c r="Q35" s="691"/>
      <c r="R35" s="691"/>
      <c r="S35" s="691"/>
      <c r="T35" s="691"/>
      <c r="U35" s="89"/>
      <c r="V35" s="691"/>
      <c r="W35" s="691"/>
      <c r="X35" s="691"/>
      <c r="Y35" s="691"/>
      <c r="Z35" s="691"/>
      <c r="AA35" s="691"/>
      <c r="AB35" s="89"/>
      <c r="AC35" s="452"/>
      <c r="AD35" s="452"/>
      <c r="AE35" s="452"/>
      <c r="AF35" s="125"/>
      <c r="AG35" s="125"/>
      <c r="AH35" s="189"/>
      <c r="AI35" s="90"/>
      <c r="AK35" s="91"/>
      <c r="AL35" s="672"/>
      <c r="AM35" s="672"/>
      <c r="AN35" s="672"/>
      <c r="AO35" s="672"/>
      <c r="AP35" s="108"/>
      <c r="AQ35" s="672"/>
      <c r="AR35" s="672"/>
      <c r="AS35" s="672"/>
      <c r="AT35" s="672"/>
      <c r="AU35" s="108"/>
      <c r="AV35" s="672"/>
      <c r="AW35" s="672"/>
      <c r="AX35" s="672"/>
      <c r="AY35" s="672"/>
      <c r="AZ35" s="108"/>
      <c r="BA35" s="672"/>
      <c r="BB35" s="672"/>
      <c r="BC35" s="672"/>
      <c r="BD35" s="672"/>
      <c r="BE35" s="108"/>
      <c r="BF35" s="672"/>
      <c r="BG35" s="672"/>
      <c r="BH35" s="672"/>
      <c r="BI35" s="672"/>
      <c r="BJ35" s="108"/>
      <c r="BK35" s="672"/>
      <c r="BL35" s="672"/>
      <c r="BM35" s="672"/>
      <c r="BN35" s="672"/>
      <c r="BO35" s="108"/>
      <c r="BP35" s="672"/>
      <c r="BQ35" s="672"/>
      <c r="BR35" s="672"/>
      <c r="BS35" s="672"/>
      <c r="BT35" s="108"/>
      <c r="BU35" s="672"/>
      <c r="BV35" s="672"/>
      <c r="BW35" s="672"/>
      <c r="BX35" s="672"/>
      <c r="BY35" s="109"/>
      <c r="BZ35" s="90"/>
      <c r="CA35" s="189"/>
      <c r="CB35" s="189"/>
      <c r="CC35" s="90"/>
      <c r="CD35" s="8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680"/>
      <c r="DS35" s="90"/>
    </row>
    <row r="36" spans="2:123" x14ac:dyDescent="0.5">
      <c r="B36" s="207">
        <f>+B33+1</f>
        <v>22</v>
      </c>
      <c r="C36" s="278" t="s">
        <v>61</v>
      </c>
      <c r="D36" s="209"/>
      <c r="E36" s="209" t="s">
        <v>28</v>
      </c>
      <c r="F36" s="462">
        <v>3</v>
      </c>
      <c r="G36" s="462"/>
      <c r="H36" s="675"/>
      <c r="I36" s="675"/>
      <c r="J36" s="675"/>
      <c r="K36" s="675"/>
      <c r="L36" s="675"/>
      <c r="M36" s="675"/>
      <c r="N36" s="172"/>
      <c r="O36" s="675"/>
      <c r="P36" s="675"/>
      <c r="Q36" s="675"/>
      <c r="R36" s="675"/>
      <c r="S36" s="675"/>
      <c r="T36" s="675"/>
      <c r="U36" s="172"/>
      <c r="V36" s="675"/>
      <c r="W36" s="675"/>
      <c r="X36" s="675"/>
      <c r="Y36" s="675"/>
      <c r="Z36" s="675"/>
      <c r="AA36" s="675"/>
      <c r="AB36" s="172"/>
      <c r="AC36" s="400"/>
      <c r="AD36" s="674"/>
      <c r="AE36" s="397"/>
      <c r="AF36" s="125" t="str">
        <f>IF(SUM(AL36:BX36)=0,0,$AL$4)</f>
        <v>Please complete all cells in row</v>
      </c>
      <c r="AG36" s="125"/>
      <c r="AH36" s="189"/>
      <c r="AI36" s="90"/>
      <c r="AK36" s="91"/>
      <c r="AL36" s="678">
        <f>IF(ISNUMBER(#REF!),0,1)</f>
        <v>1</v>
      </c>
      <c r="AM36" s="678">
        <f>IF(ISNUMBER(#REF!),0,1)</f>
        <v>1</v>
      </c>
      <c r="AN36" s="678">
        <f>IF(ISNUMBER(#REF!),0,1)</f>
        <v>1</v>
      </c>
      <c r="AO36" s="678">
        <f>IF(ISNUMBER(#REF!),0,1)</f>
        <v>1</v>
      </c>
      <c r="AP36" s="109"/>
      <c r="AQ36" s="678">
        <f>IF(ISNUMBER(#REF!),0,1)</f>
        <v>1</v>
      </c>
      <c r="AR36" s="678">
        <f>IF(ISNUMBER(#REF!),0,1)</f>
        <v>1</v>
      </c>
      <c r="AS36" s="678">
        <f>IF(ISNUMBER(#REF!),0,1)</f>
        <v>1</v>
      </c>
      <c r="AT36" s="678">
        <f>IF(ISNUMBER(#REF!),0,1)</f>
        <v>1</v>
      </c>
      <c r="AU36" s="109"/>
      <c r="AV36" s="678">
        <f>IF(ISNUMBER(#REF!),0,1)</f>
        <v>1</v>
      </c>
      <c r="AW36" s="678">
        <f>IF(ISNUMBER(#REF!),0,1)</f>
        <v>1</v>
      </c>
      <c r="AX36" s="678">
        <f>IF(ISNUMBER(#REF!),0,1)</f>
        <v>1</v>
      </c>
      <c r="AY36" s="678">
        <f>IF(ISNUMBER(#REF!),0,1)</f>
        <v>1</v>
      </c>
      <c r="AZ36" s="109"/>
      <c r="BA36" s="678">
        <f>IF(ISNUMBER(#REF!),0,1)</f>
        <v>1</v>
      </c>
      <c r="BB36" s="678">
        <f>IF(ISNUMBER(#REF!),0,1)</f>
        <v>1</v>
      </c>
      <c r="BC36" s="678">
        <f>IF(ISNUMBER(#REF!),0,1)</f>
        <v>1</v>
      </c>
      <c r="BD36" s="678">
        <f>IF(ISNUMBER(#REF!),0,1)</f>
        <v>1</v>
      </c>
      <c r="BE36" s="109"/>
      <c r="BF36" s="678">
        <f>IF(ISNUMBER(#REF!),0,1)</f>
        <v>1</v>
      </c>
      <c r="BG36" s="678">
        <f>IF(ISNUMBER(#REF!),0,1)</f>
        <v>1</v>
      </c>
      <c r="BH36" s="678">
        <f>IF(ISNUMBER(#REF!),0,1)</f>
        <v>1</v>
      </c>
      <c r="BI36" s="678">
        <f>IF(ISNUMBER(#REF!),0,1)</f>
        <v>1</v>
      </c>
      <c r="BJ36" s="109"/>
      <c r="BK36" s="678">
        <f>IF(ISNUMBER(#REF!),0,1)</f>
        <v>1</v>
      </c>
      <c r="BL36" s="678">
        <f>IF(ISNUMBER(#REF!),0,1)</f>
        <v>1</v>
      </c>
      <c r="BM36" s="678">
        <f>IF(ISNUMBER(#REF!),0,1)</f>
        <v>1</v>
      </c>
      <c r="BN36" s="678">
        <f>IF(ISNUMBER(#REF!),0,1)</f>
        <v>1</v>
      </c>
      <c r="BO36" s="109"/>
      <c r="BP36" s="678">
        <f>IF(ISNUMBER(#REF!),0,1)</f>
        <v>1</v>
      </c>
      <c r="BQ36" s="678">
        <f>IF(ISNUMBER(#REF!),0,1)</f>
        <v>1</v>
      </c>
      <c r="BR36" s="678">
        <f>IF(ISNUMBER(#REF!),0,1)</f>
        <v>1</v>
      </c>
      <c r="BS36" s="678">
        <f>IF(ISNUMBER(#REF!),0,1)</f>
        <v>1</v>
      </c>
      <c r="BT36" s="109"/>
      <c r="BU36" s="678">
        <f>IF(ISNUMBER(#REF!),0,1)</f>
        <v>1</v>
      </c>
      <c r="BV36" s="678">
        <f>IF(ISNUMBER(#REF!),0,1)</f>
        <v>1</v>
      </c>
      <c r="BW36" s="678">
        <f>IF(ISNUMBER(#REF!),0,1)</f>
        <v>1</v>
      </c>
      <c r="BX36" s="678">
        <f>IF(ISNUMBER(#REF!),0,1)</f>
        <v>1</v>
      </c>
      <c r="BY36" s="109"/>
      <c r="BZ36" s="90"/>
      <c r="CA36" s="189"/>
      <c r="CB36" s="189"/>
      <c r="CC36" s="90"/>
      <c r="CD36" s="8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90"/>
    </row>
    <row r="37" spans="2:123" x14ac:dyDescent="0.5">
      <c r="B37" s="222">
        <f>+B36+1</f>
        <v>23</v>
      </c>
      <c r="C37" s="433" t="s">
        <v>62</v>
      </c>
      <c r="D37" s="224"/>
      <c r="E37" s="224" t="s">
        <v>28</v>
      </c>
      <c r="F37" s="457">
        <v>3</v>
      </c>
      <c r="G37" s="457"/>
      <c r="H37" s="679"/>
      <c r="I37" s="679"/>
      <c r="J37" s="679"/>
      <c r="K37" s="679"/>
      <c r="L37" s="679"/>
      <c r="M37" s="679"/>
      <c r="N37" s="172"/>
      <c r="O37" s="679"/>
      <c r="P37" s="679"/>
      <c r="Q37" s="679"/>
      <c r="R37" s="679"/>
      <c r="S37" s="679"/>
      <c r="T37" s="679"/>
      <c r="U37" s="172"/>
      <c r="V37" s="679"/>
      <c r="W37" s="679"/>
      <c r="X37" s="679"/>
      <c r="Y37" s="679"/>
      <c r="Z37" s="679"/>
      <c r="AA37" s="679"/>
      <c r="AB37" s="172"/>
      <c r="AC37" s="388"/>
      <c r="AD37" s="624"/>
      <c r="AE37" s="397"/>
      <c r="AF37" s="125" t="str">
        <f>IF(SUM(AL37:BX37)=0,0,$AL$4)</f>
        <v>Please complete all cells in row</v>
      </c>
      <c r="AG37" s="125"/>
      <c r="AH37" s="189"/>
      <c r="AI37" s="269"/>
      <c r="AJ37" s="692"/>
      <c r="AK37" s="692"/>
      <c r="AL37" s="678">
        <f>IF(ISNUMBER(#REF!),0,1)</f>
        <v>1</v>
      </c>
      <c r="AM37" s="678">
        <f>IF(ISNUMBER(#REF!),0,1)</f>
        <v>1</v>
      </c>
      <c r="AN37" s="678">
        <f>IF(ISNUMBER(#REF!),0,1)</f>
        <v>1</v>
      </c>
      <c r="AO37" s="678">
        <f>IF(ISNUMBER(#REF!),0,1)</f>
        <v>1</v>
      </c>
      <c r="AP37" s="109"/>
      <c r="AQ37" s="678">
        <f>IF(ISNUMBER(#REF!),0,1)</f>
        <v>1</v>
      </c>
      <c r="AR37" s="678">
        <f>IF(ISNUMBER(#REF!),0,1)</f>
        <v>1</v>
      </c>
      <c r="AS37" s="678">
        <f>IF(ISNUMBER(#REF!),0,1)</f>
        <v>1</v>
      </c>
      <c r="AT37" s="678">
        <f>IF(ISNUMBER(#REF!),0,1)</f>
        <v>1</v>
      </c>
      <c r="AU37" s="109"/>
      <c r="AV37" s="678">
        <f>IF(ISNUMBER(#REF!),0,1)</f>
        <v>1</v>
      </c>
      <c r="AW37" s="678">
        <f>IF(ISNUMBER(#REF!),0,1)</f>
        <v>1</v>
      </c>
      <c r="AX37" s="678">
        <f>IF(ISNUMBER(#REF!),0,1)</f>
        <v>1</v>
      </c>
      <c r="AY37" s="678">
        <f>IF(ISNUMBER(#REF!),0,1)</f>
        <v>1</v>
      </c>
      <c r="AZ37" s="109"/>
      <c r="BA37" s="678">
        <f>IF(ISNUMBER(#REF!),0,1)</f>
        <v>1</v>
      </c>
      <c r="BB37" s="678">
        <f>IF(ISNUMBER(#REF!),0,1)</f>
        <v>1</v>
      </c>
      <c r="BC37" s="678">
        <f>IF(ISNUMBER(#REF!),0,1)</f>
        <v>1</v>
      </c>
      <c r="BD37" s="678">
        <f>IF(ISNUMBER(#REF!),0,1)</f>
        <v>1</v>
      </c>
      <c r="BE37" s="109"/>
      <c r="BF37" s="678">
        <f>IF(ISNUMBER(#REF!),0,1)</f>
        <v>1</v>
      </c>
      <c r="BG37" s="678">
        <f>IF(ISNUMBER(#REF!),0,1)</f>
        <v>1</v>
      </c>
      <c r="BH37" s="678">
        <f>IF(ISNUMBER(#REF!),0,1)</f>
        <v>1</v>
      </c>
      <c r="BI37" s="678">
        <f>IF(ISNUMBER(#REF!),0,1)</f>
        <v>1</v>
      </c>
      <c r="BJ37" s="109"/>
      <c r="BK37" s="678">
        <f>IF(ISNUMBER(#REF!),0,1)</f>
        <v>1</v>
      </c>
      <c r="BL37" s="678">
        <f>IF(ISNUMBER(#REF!),0,1)</f>
        <v>1</v>
      </c>
      <c r="BM37" s="678">
        <f>IF(ISNUMBER(#REF!),0,1)</f>
        <v>1</v>
      </c>
      <c r="BN37" s="678">
        <f>IF(ISNUMBER(#REF!),0,1)</f>
        <v>1</v>
      </c>
      <c r="BO37" s="109"/>
      <c r="BP37" s="678">
        <f>IF(ISNUMBER(#REF!),0,1)</f>
        <v>1</v>
      </c>
      <c r="BQ37" s="678">
        <f>IF(ISNUMBER(#REF!),0,1)</f>
        <v>1</v>
      </c>
      <c r="BR37" s="678">
        <f>IF(ISNUMBER(#REF!),0,1)</f>
        <v>1</v>
      </c>
      <c r="BS37" s="678">
        <f>IF(ISNUMBER(#REF!),0,1)</f>
        <v>1</v>
      </c>
      <c r="BT37" s="109"/>
      <c r="BU37" s="678">
        <f>IF(ISNUMBER(#REF!),0,1)</f>
        <v>1</v>
      </c>
      <c r="BV37" s="678">
        <f>IF(ISNUMBER(#REF!),0,1)</f>
        <v>1</v>
      </c>
      <c r="BW37" s="678">
        <f>IF(ISNUMBER(#REF!),0,1)</f>
        <v>1</v>
      </c>
      <c r="BX37" s="678">
        <f>IF(ISNUMBER(#REF!),0,1)</f>
        <v>1</v>
      </c>
      <c r="BY37" s="109"/>
      <c r="BZ37" s="269"/>
      <c r="CA37" s="189"/>
      <c r="CB37" s="189"/>
      <c r="CC37" s="269"/>
      <c r="CD37" s="8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269"/>
    </row>
    <row r="38" spans="2:123" ht="17" thickBot="1" x14ac:dyDescent="0.55000000000000004">
      <c r="B38" s="252">
        <f>+B37+1</f>
        <v>24</v>
      </c>
      <c r="C38" s="447" t="s">
        <v>63</v>
      </c>
      <c r="D38" s="254"/>
      <c r="E38" s="254" t="s">
        <v>28</v>
      </c>
      <c r="F38" s="465">
        <v>3</v>
      </c>
      <c r="G38" s="465"/>
      <c r="H38" s="696">
        <f>H$33+SUM(H$36:H$37)</f>
        <v>0</v>
      </c>
      <c r="I38" s="696">
        <f t="shared" ref="I38:M38" si="16">I$33+SUM(I$36:I$37)</f>
        <v>0</v>
      </c>
      <c r="J38" s="696">
        <f t="shared" si="16"/>
        <v>0</v>
      </c>
      <c r="K38" s="696">
        <f t="shared" si="16"/>
        <v>0</v>
      </c>
      <c r="L38" s="696">
        <f t="shared" si="16"/>
        <v>0</v>
      </c>
      <c r="M38" s="696">
        <f t="shared" si="16"/>
        <v>0</v>
      </c>
      <c r="N38" s="172"/>
      <c r="O38" s="696">
        <f>O$33+SUM(O$36:O$37)</f>
        <v>0</v>
      </c>
      <c r="P38" s="696">
        <f t="shared" ref="P38:T38" si="17">P$33+SUM(P$36:P$37)</f>
        <v>0</v>
      </c>
      <c r="Q38" s="696">
        <f t="shared" si="17"/>
        <v>0</v>
      </c>
      <c r="R38" s="696">
        <f t="shared" si="17"/>
        <v>0</v>
      </c>
      <c r="S38" s="696">
        <f t="shared" si="17"/>
        <v>0</v>
      </c>
      <c r="T38" s="696">
        <f t="shared" si="17"/>
        <v>0</v>
      </c>
      <c r="U38" s="172"/>
      <c r="V38" s="696">
        <f>V$33+SUM(V$36:V$37)</f>
        <v>0</v>
      </c>
      <c r="W38" s="696">
        <f t="shared" ref="W38:AA38" si="18">W$33+SUM(W$36:W$37)</f>
        <v>0</v>
      </c>
      <c r="X38" s="696">
        <f t="shared" si="18"/>
        <v>0</v>
      </c>
      <c r="Y38" s="696">
        <f t="shared" si="18"/>
        <v>0</v>
      </c>
      <c r="Z38" s="696">
        <f t="shared" si="18"/>
        <v>0</v>
      </c>
      <c r="AA38" s="696">
        <f t="shared" si="18"/>
        <v>0</v>
      </c>
      <c r="AB38" s="172"/>
      <c r="AC38" s="460" t="s">
        <v>64</v>
      </c>
      <c r="AD38" s="697"/>
      <c r="AE38" s="695"/>
      <c r="AF38" s="125"/>
      <c r="AG38" s="125"/>
      <c r="AH38" s="189"/>
      <c r="AI38" s="266"/>
      <c r="AJ38" s="698"/>
      <c r="AK38" s="698"/>
      <c r="AL38" s="672"/>
      <c r="AM38" s="672"/>
      <c r="AN38" s="672"/>
      <c r="AO38" s="672"/>
      <c r="AP38" s="108"/>
      <c r="AQ38" s="672"/>
      <c r="AR38" s="672"/>
      <c r="AS38" s="672"/>
      <c r="AT38" s="672"/>
      <c r="AU38" s="108"/>
      <c r="AV38" s="672"/>
      <c r="AW38" s="672"/>
      <c r="AX38" s="672"/>
      <c r="AY38" s="672"/>
      <c r="AZ38" s="108"/>
      <c r="BA38" s="672"/>
      <c r="BB38" s="672"/>
      <c r="BC38" s="672"/>
      <c r="BD38" s="672"/>
      <c r="BE38" s="108"/>
      <c r="BF38" s="672"/>
      <c r="BG38" s="672"/>
      <c r="BH38" s="672"/>
      <c r="BI38" s="672"/>
      <c r="BJ38" s="108"/>
      <c r="BK38" s="672"/>
      <c r="BL38" s="672"/>
      <c r="BM38" s="672"/>
      <c r="BN38" s="672"/>
      <c r="BO38" s="108"/>
      <c r="BP38" s="672"/>
      <c r="BQ38" s="672"/>
      <c r="BR38" s="672"/>
      <c r="BS38" s="672"/>
      <c r="BT38" s="108"/>
      <c r="BU38" s="672"/>
      <c r="BV38" s="672"/>
      <c r="BW38" s="672"/>
      <c r="BX38" s="672"/>
      <c r="BY38" s="108"/>
      <c r="BZ38" s="266"/>
      <c r="CA38" s="189"/>
      <c r="CB38" s="189"/>
      <c r="CC38" s="266"/>
      <c r="CD38" s="8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680"/>
      <c r="DS38" s="266"/>
    </row>
    <row r="39" spans="2:123" ht="17" thickBot="1" x14ac:dyDescent="0.55000000000000004">
      <c r="B39" s="432"/>
      <c r="C39" s="293"/>
      <c r="D39" s="671"/>
      <c r="E39" s="671"/>
      <c r="F39" s="671"/>
      <c r="G39" s="671"/>
      <c r="H39" s="690"/>
      <c r="I39" s="690"/>
      <c r="J39" s="690"/>
      <c r="K39" s="690"/>
      <c r="L39" s="690"/>
      <c r="M39" s="690"/>
      <c r="N39" s="89"/>
      <c r="O39" s="690"/>
      <c r="P39" s="690"/>
      <c r="Q39" s="690"/>
      <c r="R39" s="690"/>
      <c r="S39" s="690"/>
      <c r="T39" s="690"/>
      <c r="U39" s="89"/>
      <c r="V39" s="690"/>
      <c r="W39" s="690"/>
      <c r="X39" s="690"/>
      <c r="Y39" s="690"/>
      <c r="Z39" s="690"/>
      <c r="AA39" s="690"/>
      <c r="AB39" s="89"/>
      <c r="AC39" s="461"/>
      <c r="AD39" s="461"/>
      <c r="AE39" s="461"/>
      <c r="AF39" s="125"/>
      <c r="AG39" s="125"/>
      <c r="AH39" s="189"/>
      <c r="AI39" s="266"/>
      <c r="AJ39" s="698"/>
      <c r="AK39" s="698"/>
      <c r="AL39" s="672"/>
      <c r="AM39" s="672"/>
      <c r="AN39" s="672"/>
      <c r="AO39" s="672"/>
      <c r="AP39" s="108"/>
      <c r="AQ39" s="672"/>
      <c r="AR39" s="672"/>
      <c r="AS39" s="672"/>
      <c r="AT39" s="672"/>
      <c r="AU39" s="108"/>
      <c r="AV39" s="672"/>
      <c r="AW39" s="672"/>
      <c r="AX39" s="672"/>
      <c r="AY39" s="672"/>
      <c r="AZ39" s="108"/>
      <c r="BA39" s="672"/>
      <c r="BB39" s="672"/>
      <c r="BC39" s="672"/>
      <c r="BD39" s="672"/>
      <c r="BE39" s="108"/>
      <c r="BF39" s="672"/>
      <c r="BG39" s="672"/>
      <c r="BH39" s="672"/>
      <c r="BI39" s="672"/>
      <c r="BJ39" s="108"/>
      <c r="BK39" s="672"/>
      <c r="BL39" s="672"/>
      <c r="BM39" s="672"/>
      <c r="BN39" s="672"/>
      <c r="BO39" s="108"/>
      <c r="BP39" s="672"/>
      <c r="BQ39" s="672"/>
      <c r="BR39" s="672"/>
      <c r="BS39" s="672"/>
      <c r="BT39" s="108"/>
      <c r="BU39" s="672"/>
      <c r="BV39" s="672"/>
      <c r="BW39" s="672"/>
      <c r="BX39" s="672"/>
      <c r="BY39" s="108"/>
      <c r="BZ39" s="266"/>
      <c r="CA39" s="189"/>
      <c r="CB39" s="189"/>
      <c r="CC39" s="266"/>
      <c r="CD39" s="8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699"/>
      <c r="DS39" s="266"/>
    </row>
    <row r="40" spans="2:123" ht="17" thickBot="1" x14ac:dyDescent="0.55000000000000004">
      <c r="B40" s="103" t="s">
        <v>65</v>
      </c>
      <c r="C40" s="471" t="s">
        <v>66</v>
      </c>
      <c r="D40" s="671"/>
      <c r="E40" s="425"/>
      <c r="F40" s="425"/>
      <c r="G40" s="425"/>
      <c r="H40" s="691"/>
      <c r="I40" s="691"/>
      <c r="J40" s="691"/>
      <c r="K40" s="691"/>
      <c r="L40" s="691"/>
      <c r="M40" s="691"/>
      <c r="N40" s="89"/>
      <c r="O40" s="691"/>
      <c r="P40" s="691"/>
      <c r="Q40" s="691"/>
      <c r="R40" s="691"/>
      <c r="S40" s="691"/>
      <c r="T40" s="691"/>
      <c r="U40" s="89"/>
      <c r="V40" s="691"/>
      <c r="W40" s="691"/>
      <c r="X40" s="691"/>
      <c r="Y40" s="691"/>
      <c r="Z40" s="691"/>
      <c r="AA40" s="691"/>
      <c r="AB40" s="89"/>
      <c r="AC40" s="452"/>
      <c r="AD40" s="452"/>
      <c r="AE40" s="452"/>
      <c r="AF40" s="125"/>
      <c r="AG40" s="125"/>
      <c r="AH40" s="189"/>
      <c r="AI40" s="266"/>
      <c r="AJ40" s="698"/>
      <c r="AK40" s="698"/>
      <c r="AL40" s="672"/>
      <c r="AM40" s="672"/>
      <c r="AN40" s="672"/>
      <c r="AO40" s="672"/>
      <c r="AP40" s="108"/>
      <c r="AQ40" s="672"/>
      <c r="AR40" s="672"/>
      <c r="AS40" s="672"/>
      <c r="AT40" s="672"/>
      <c r="AU40" s="108"/>
      <c r="AV40" s="672"/>
      <c r="AW40" s="672"/>
      <c r="AX40" s="672"/>
      <c r="AY40" s="672"/>
      <c r="AZ40" s="108"/>
      <c r="BA40" s="672"/>
      <c r="BB40" s="672"/>
      <c r="BC40" s="672"/>
      <c r="BD40" s="672"/>
      <c r="BE40" s="108"/>
      <c r="BF40" s="672"/>
      <c r="BG40" s="672"/>
      <c r="BH40" s="672"/>
      <c r="BI40" s="672"/>
      <c r="BJ40" s="108"/>
      <c r="BK40" s="672"/>
      <c r="BL40" s="672"/>
      <c r="BM40" s="672"/>
      <c r="BN40" s="672"/>
      <c r="BO40" s="108"/>
      <c r="BP40" s="672"/>
      <c r="BQ40" s="672"/>
      <c r="BR40" s="672"/>
      <c r="BS40" s="672"/>
      <c r="BT40" s="108"/>
      <c r="BU40" s="672"/>
      <c r="BV40" s="672"/>
      <c r="BW40" s="672"/>
      <c r="BX40" s="672"/>
      <c r="BY40" s="699"/>
      <c r="BZ40" s="266"/>
      <c r="CA40" s="189"/>
      <c r="CB40" s="189"/>
      <c r="CC40" s="266"/>
      <c r="CD40" s="700"/>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699"/>
      <c r="DS40" s="266"/>
    </row>
    <row r="41" spans="2:123" x14ac:dyDescent="0.5">
      <c r="B41" s="207">
        <f>+B38+1</f>
        <v>25</v>
      </c>
      <c r="C41" s="701" t="s">
        <v>67</v>
      </c>
      <c r="D41" s="474"/>
      <c r="E41" s="209" t="s">
        <v>28</v>
      </c>
      <c r="F41" s="462">
        <v>3</v>
      </c>
      <c r="G41" s="462"/>
      <c r="H41" s="675"/>
      <c r="I41" s="675"/>
      <c r="J41" s="675"/>
      <c r="K41" s="675"/>
      <c r="L41" s="675"/>
      <c r="M41" s="675"/>
      <c r="N41" s="172"/>
      <c r="O41" s="675"/>
      <c r="P41" s="675"/>
      <c r="Q41" s="675"/>
      <c r="R41" s="675"/>
      <c r="S41" s="675"/>
      <c r="T41" s="675"/>
      <c r="U41" s="172"/>
      <c r="V41" s="675"/>
      <c r="W41" s="675"/>
      <c r="X41" s="675"/>
      <c r="Y41" s="675"/>
      <c r="Z41" s="675"/>
      <c r="AA41" s="675"/>
      <c r="AB41" s="172"/>
      <c r="AC41" s="400"/>
      <c r="AD41" s="674" t="s">
        <v>68</v>
      </c>
      <c r="AE41" s="397"/>
      <c r="AF41" s="125">
        <f>(IF(SUM(AL41:BX41)=0,IF(AJ41=1,$AJ$4,0),$AL$4))</f>
        <v>0</v>
      </c>
      <c r="AG41" s="125"/>
      <c r="AH41" s="189"/>
      <c r="AI41" s="266"/>
      <c r="AJ41" s="702">
        <f t="shared" ref="AJ41:AJ50" si="19" xml:space="preserve"> IF( AND( OR( C41 = BY41, C41=""), SUM(H41:M41) &lt;&gt; 0), 1, 0 )</f>
        <v>0</v>
      </c>
      <c r="AL41" s="126">
        <f xml:space="preserve"> IF( OR( $C$41 = $BY$41, $C$41 =""), 0, IF( ISNUMBER(#REF! ), 0, 1 ))</f>
        <v>0</v>
      </c>
      <c r="AM41" s="126">
        <f xml:space="preserve"> IF( OR( $C$41 = $BY$41, $C$41 =""), 0, IF( ISNUMBER(#REF! ), 0, 1 ))</f>
        <v>0</v>
      </c>
      <c r="AN41" s="126">
        <f xml:space="preserve"> IF( OR( $C$41 = $BY$41, $C$41 =""), 0, IF( ISNUMBER(#REF! ), 0, 1 ))</f>
        <v>0</v>
      </c>
      <c r="AO41" s="126">
        <f xml:space="preserve"> IF( OR( $C$41 = $BY$41, $C$41 =""), 0, IF( ISNUMBER(#REF! ), 0, 1 ))</f>
        <v>0</v>
      </c>
      <c r="AP41" s="109"/>
      <c r="AQ41" s="126">
        <f xml:space="preserve"> IF( OR( $C$41 = $BY$41, $C$41 =""), 0, IF( ISNUMBER(#REF! ), 0, 1 ))</f>
        <v>0</v>
      </c>
      <c r="AR41" s="126">
        <f xml:space="preserve"> IF( OR( $C$41 = $BY$41, $C$41 =""), 0, IF( ISNUMBER(#REF! ), 0, 1 ))</f>
        <v>0</v>
      </c>
      <c r="AS41" s="126">
        <f xml:space="preserve"> IF( OR( $C$41 = $BY$41, $C$41 =""), 0, IF( ISNUMBER(#REF! ), 0, 1 ))</f>
        <v>0</v>
      </c>
      <c r="AT41" s="126">
        <f xml:space="preserve"> IF( OR( $C$41 = $BY$41, $C$41 =""), 0, IF( ISNUMBER(#REF! ), 0, 1 ))</f>
        <v>0</v>
      </c>
      <c r="AU41" s="109"/>
      <c r="AV41" s="126">
        <f xml:space="preserve"> IF( OR( $C$41 = $BY$41, $C$41 =""), 0, IF( ISNUMBER(#REF! ), 0, 1 ))</f>
        <v>0</v>
      </c>
      <c r="AW41" s="126">
        <f xml:space="preserve"> IF( OR( $C$41 = $BY$41, $C$41 =""), 0, IF( ISNUMBER(#REF! ), 0, 1 ))</f>
        <v>0</v>
      </c>
      <c r="AX41" s="126">
        <f xml:space="preserve"> IF( OR( $C$41 = $BY$41, $C$41 =""), 0, IF( ISNUMBER(#REF! ), 0, 1 ))</f>
        <v>0</v>
      </c>
      <c r="AY41" s="126">
        <f xml:space="preserve"> IF( OR( $C$41 = $BY$41, $C$41 =""), 0, IF( ISNUMBER(#REF! ), 0, 1 ))</f>
        <v>0</v>
      </c>
      <c r="AZ41" s="109"/>
      <c r="BA41" s="126">
        <f xml:space="preserve"> IF( OR( $C$41 = $BY$41, $C$41 =""), 0, IF( ISNUMBER(#REF! ), 0, 1 ))</f>
        <v>0</v>
      </c>
      <c r="BB41" s="126">
        <f xml:space="preserve"> IF( OR( $C$41 = $BY$41, $C$41 =""), 0, IF( ISNUMBER(#REF! ), 0, 1 ))</f>
        <v>0</v>
      </c>
      <c r="BC41" s="126">
        <f xml:space="preserve"> IF( OR( $C$41 = $BY$41, $C$41 =""), 0, IF( ISNUMBER(#REF! ), 0, 1 ))</f>
        <v>0</v>
      </c>
      <c r="BD41" s="126">
        <f xml:space="preserve"> IF( OR( $C$41 = $BY$41, $C$41 =""), 0, IF( ISNUMBER(#REF! ), 0, 1 ))</f>
        <v>0</v>
      </c>
      <c r="BE41" s="109"/>
      <c r="BF41" s="126">
        <f xml:space="preserve"> IF( OR( $C$41 = $BY$41, $C$41 =""), 0, IF( ISNUMBER(#REF! ), 0, 1 ))</f>
        <v>0</v>
      </c>
      <c r="BG41" s="126">
        <f xml:space="preserve"> IF( OR( $C$41 = $BY$41, $C$41 =""), 0, IF( ISNUMBER(#REF! ), 0, 1 ))</f>
        <v>0</v>
      </c>
      <c r="BH41" s="126">
        <f xml:space="preserve"> IF( OR( $C$41 = $BY$41, $C$41 =""), 0, IF( ISNUMBER(#REF! ), 0, 1 ))</f>
        <v>0</v>
      </c>
      <c r="BI41" s="126">
        <f xml:space="preserve"> IF( OR( $C$41 = $BY$41, $C$41 =""), 0, IF( ISNUMBER(#REF! ), 0, 1 ))</f>
        <v>0</v>
      </c>
      <c r="BJ41" s="109"/>
      <c r="BK41" s="126">
        <f xml:space="preserve"> IF( OR( $C$41 = $BY$41, $C$41 =""), 0, IF( ISNUMBER(#REF! ), 0, 1 ))</f>
        <v>0</v>
      </c>
      <c r="BL41" s="126">
        <f xml:space="preserve"> IF( OR( $C$41 = $BY$41, $C$41 =""), 0, IF( ISNUMBER(#REF! ), 0, 1 ))</f>
        <v>0</v>
      </c>
      <c r="BM41" s="126">
        <f xml:space="preserve"> IF( OR( $C$41 = $BY$41, $C$41 =""), 0, IF( ISNUMBER(#REF! ), 0, 1 ))</f>
        <v>0</v>
      </c>
      <c r="BN41" s="126">
        <f xml:space="preserve"> IF( OR( $C$41 = $BY$41, $C$41 =""), 0, IF( ISNUMBER(#REF! ), 0, 1 ))</f>
        <v>0</v>
      </c>
      <c r="BO41" s="109"/>
      <c r="BP41" s="126">
        <f xml:space="preserve"> IF( OR( $C$41 = $BY$41, $C$41 =""), 0, IF( ISNUMBER(#REF! ), 0, 1 ))</f>
        <v>0</v>
      </c>
      <c r="BQ41" s="126">
        <f xml:space="preserve"> IF( OR( $C$41 = $BY$41, $C$41 =""), 0, IF( ISNUMBER(#REF! ), 0, 1 ))</f>
        <v>0</v>
      </c>
      <c r="BR41" s="126">
        <f xml:space="preserve"> IF( OR( $C$41 = $BY$41, $C$41 =""), 0, IF( ISNUMBER(#REF! ), 0, 1 ))</f>
        <v>0</v>
      </c>
      <c r="BS41" s="126">
        <f xml:space="preserve"> IF( OR( $C$41 = $BY$41, $C$41 =""), 0, IF( ISNUMBER(#REF! ), 0, 1 ))</f>
        <v>0</v>
      </c>
      <c r="BT41" s="109"/>
      <c r="BU41" s="126">
        <f xml:space="preserve"> IF( OR( $C$41 = $BY$41, $C$41 =""), 0, IF( ISNUMBER(#REF! ), 0, 1 ))</f>
        <v>0</v>
      </c>
      <c r="BV41" s="126">
        <f xml:space="preserve"> IF( OR( $C$41 = $BY$41, $C$41 =""), 0, IF( ISNUMBER(#REF! ), 0, 1 ))</f>
        <v>0</v>
      </c>
      <c r="BW41" s="126">
        <f xml:space="preserve"> IF( OR( $C$41 = $BY$41, $C$41 =""), 0, IF( ISNUMBER(#REF! ), 0, 1 ))</f>
        <v>0</v>
      </c>
      <c r="BX41" s="126">
        <f xml:space="preserve"> IF( OR( $C$41 = $BY$41, $C$41 =""), 0, IF( ISNUMBER(#REF! ), 0, 1 ))</f>
        <v>0</v>
      </c>
      <c r="BY41" s="703" t="s">
        <v>67</v>
      </c>
      <c r="BZ41" s="266"/>
      <c r="CA41" s="189"/>
      <c r="CB41" s="189"/>
      <c r="CC41" s="266"/>
      <c r="CD41" s="704"/>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699"/>
      <c r="DS41" s="266"/>
    </row>
    <row r="42" spans="2:123" x14ac:dyDescent="0.5">
      <c r="B42" s="222">
        <f>+B41+1</f>
        <v>26</v>
      </c>
      <c r="C42" s="701" t="s">
        <v>69</v>
      </c>
      <c r="D42" s="480"/>
      <c r="E42" s="224" t="s">
        <v>28</v>
      </c>
      <c r="F42" s="457">
        <v>3</v>
      </c>
      <c r="G42" s="457"/>
      <c r="H42" s="679"/>
      <c r="I42" s="679"/>
      <c r="J42" s="679"/>
      <c r="K42" s="679"/>
      <c r="L42" s="679"/>
      <c r="M42" s="679"/>
      <c r="N42" s="172"/>
      <c r="O42" s="679"/>
      <c r="P42" s="679"/>
      <c r="Q42" s="679"/>
      <c r="R42" s="679"/>
      <c r="S42" s="679"/>
      <c r="T42" s="679"/>
      <c r="U42" s="172"/>
      <c r="V42" s="679"/>
      <c r="W42" s="679"/>
      <c r="X42" s="679"/>
      <c r="Y42" s="679"/>
      <c r="Z42" s="679"/>
      <c r="AA42" s="679"/>
      <c r="AB42" s="172"/>
      <c r="AC42" s="388"/>
      <c r="AD42" s="624" t="s">
        <v>68</v>
      </c>
      <c r="AE42" s="397"/>
      <c r="AF42" s="125">
        <f t="shared" ref="AF42:AF49" si="20">(IF(SUM(AL42:BX42)=0,IF(AJ42=1,$AJ$4,0),$AL$4))</f>
        <v>0</v>
      </c>
      <c r="AG42" s="125"/>
      <c r="AH42" s="189"/>
      <c r="AI42" s="266"/>
      <c r="AJ42" s="702">
        <f t="shared" si="19"/>
        <v>0</v>
      </c>
      <c r="AL42" s="126">
        <f xml:space="preserve"> IF( OR( $C$42 = $BY$42, $C$42 =""), 0, IF( ISNUMBER(#REF! ), 0, 1 ))</f>
        <v>0</v>
      </c>
      <c r="AM42" s="126">
        <f xml:space="preserve"> IF( OR( $C$42 = $BY$42, $C$42 =""), 0, IF( ISNUMBER(#REF! ), 0, 1 ))</f>
        <v>0</v>
      </c>
      <c r="AN42" s="126">
        <f xml:space="preserve"> IF( OR( $C$42 = $BY$42, $C$42 =""), 0, IF( ISNUMBER(#REF! ), 0, 1 ))</f>
        <v>0</v>
      </c>
      <c r="AO42" s="126">
        <f xml:space="preserve"> IF( OR( $C$42 = $BY$42, $C$42 =""), 0, IF( ISNUMBER(#REF! ), 0, 1 ))</f>
        <v>0</v>
      </c>
      <c r="AP42" s="109"/>
      <c r="AQ42" s="126">
        <f xml:space="preserve"> IF( OR( $C$42 = $BY$42, $C$42 =""), 0, IF( ISNUMBER(#REF! ), 0, 1 ))</f>
        <v>0</v>
      </c>
      <c r="AR42" s="126">
        <f xml:space="preserve"> IF( OR( $C$42 = $BY$42, $C$42 =""), 0, IF( ISNUMBER(#REF! ), 0, 1 ))</f>
        <v>0</v>
      </c>
      <c r="AS42" s="126">
        <f xml:space="preserve"> IF( OR( $C$42 = $BY$42, $C$42 =""), 0, IF( ISNUMBER(#REF! ), 0, 1 ))</f>
        <v>0</v>
      </c>
      <c r="AT42" s="126">
        <f xml:space="preserve"> IF( OR( $C$42 = $BY$42, $C$42 =""), 0, IF( ISNUMBER(#REF! ), 0, 1 ))</f>
        <v>0</v>
      </c>
      <c r="AU42" s="109"/>
      <c r="AV42" s="126">
        <f xml:space="preserve"> IF( OR( $C$42 = $BY$42, $C$42 =""), 0, IF( ISNUMBER(#REF! ), 0, 1 ))</f>
        <v>0</v>
      </c>
      <c r="AW42" s="126">
        <f xml:space="preserve"> IF( OR( $C$42 = $BY$42, $C$42 =""), 0, IF( ISNUMBER(#REF! ), 0, 1 ))</f>
        <v>0</v>
      </c>
      <c r="AX42" s="126">
        <f xml:space="preserve"> IF( OR( $C$42 = $BY$42, $C$42 =""), 0, IF( ISNUMBER(#REF! ), 0, 1 ))</f>
        <v>0</v>
      </c>
      <c r="AY42" s="126">
        <f xml:space="preserve"> IF( OR( $C$42 = $BY$42, $C$42 =""), 0, IF( ISNUMBER(#REF! ), 0, 1 ))</f>
        <v>0</v>
      </c>
      <c r="AZ42" s="109"/>
      <c r="BA42" s="126">
        <f xml:space="preserve"> IF( OR( $C$42 = $BY$42, $C$42 =""), 0, IF( ISNUMBER(#REF! ), 0, 1 ))</f>
        <v>0</v>
      </c>
      <c r="BB42" s="126">
        <f xml:space="preserve"> IF( OR( $C$42 = $BY$42, $C$42 =""), 0, IF( ISNUMBER(#REF! ), 0, 1 ))</f>
        <v>0</v>
      </c>
      <c r="BC42" s="126">
        <f xml:space="preserve"> IF( OR( $C$42 = $BY$42, $C$42 =""), 0, IF( ISNUMBER(#REF! ), 0, 1 ))</f>
        <v>0</v>
      </c>
      <c r="BD42" s="126">
        <f xml:space="preserve"> IF( OR( $C$42 = $BY$42, $C$42 =""), 0, IF( ISNUMBER(#REF! ), 0, 1 ))</f>
        <v>0</v>
      </c>
      <c r="BE42" s="672"/>
      <c r="BF42" s="126">
        <f xml:space="preserve"> IF( OR( $C$42 = $BY$42, $C$42 =""), 0, IF( ISNUMBER(#REF! ), 0, 1 ))</f>
        <v>0</v>
      </c>
      <c r="BG42" s="126">
        <f xml:space="preserve"> IF( OR( $C$42 = $BY$42, $C$42 =""), 0, IF( ISNUMBER(#REF! ), 0, 1 ))</f>
        <v>0</v>
      </c>
      <c r="BH42" s="126">
        <f xml:space="preserve"> IF( OR( $C$42 = $BY$42, $C$42 =""), 0, IF( ISNUMBER(#REF! ), 0, 1 ))</f>
        <v>0</v>
      </c>
      <c r="BI42" s="126">
        <f xml:space="preserve"> IF( OR( $C$42 = $BY$42, $C$42 =""), 0, IF( ISNUMBER(#REF! ), 0, 1 ))</f>
        <v>0</v>
      </c>
      <c r="BJ42" s="109"/>
      <c r="BK42" s="126">
        <f xml:space="preserve"> IF( OR( $C$42 = $BY$42, $C$42 =""), 0, IF( ISNUMBER(#REF! ), 0, 1 ))</f>
        <v>0</v>
      </c>
      <c r="BL42" s="126">
        <f xml:space="preserve"> IF( OR( $C$42 = $BY$42, $C$42 =""), 0, IF( ISNUMBER(#REF! ), 0, 1 ))</f>
        <v>0</v>
      </c>
      <c r="BM42" s="126">
        <f xml:space="preserve"> IF( OR( $C$42 = $BY$42, $C$42 =""), 0, IF( ISNUMBER(#REF! ), 0, 1 ))</f>
        <v>0</v>
      </c>
      <c r="BN42" s="126">
        <f xml:space="preserve"> IF( OR( $C$42 = $BY$42, $C$42 =""), 0, IF( ISNUMBER(#REF! ), 0, 1 ))</f>
        <v>0</v>
      </c>
      <c r="BO42" s="109"/>
      <c r="BP42" s="126">
        <f xml:space="preserve"> IF( OR( $C$42 = $BY$42, $C$42 =""), 0, IF( ISNUMBER(#REF! ), 0, 1 ))</f>
        <v>0</v>
      </c>
      <c r="BQ42" s="126">
        <f xml:space="preserve"> IF( OR( $C$42 = $BY$42, $C$42 =""), 0, IF( ISNUMBER(#REF! ), 0, 1 ))</f>
        <v>0</v>
      </c>
      <c r="BR42" s="126">
        <f xml:space="preserve"> IF( OR( $C$42 = $BY$42, $C$42 =""), 0, IF( ISNUMBER(#REF! ), 0, 1 ))</f>
        <v>0</v>
      </c>
      <c r="BS42" s="126">
        <f xml:space="preserve"> IF( OR( $C$42 = $BY$42, $C$42 =""), 0, IF( ISNUMBER(#REF! ), 0, 1 ))</f>
        <v>0</v>
      </c>
      <c r="BT42" s="109"/>
      <c r="BU42" s="126">
        <f xml:space="preserve"> IF( OR( $C$42 = $BY$42, $C$42 =""), 0, IF( ISNUMBER(#REF! ), 0, 1 ))</f>
        <v>0</v>
      </c>
      <c r="BV42" s="126">
        <f xml:space="preserve"> IF( OR( $C$42 = $BY$42, $C$42 =""), 0, IF( ISNUMBER(#REF! ), 0, 1 ))</f>
        <v>0</v>
      </c>
      <c r="BW42" s="126">
        <f xml:space="preserve"> IF( OR( $C$42 = $BY$42, $C$42 =""), 0, IF( ISNUMBER(#REF! ), 0, 1 ))</f>
        <v>0</v>
      </c>
      <c r="BX42" s="126">
        <f xml:space="preserve"> IF( OR( $C$42 = $BY$42, $C$42 =""), 0, IF( ISNUMBER(#REF! ), 0, 1 ))</f>
        <v>0</v>
      </c>
      <c r="BY42" s="703" t="s">
        <v>69</v>
      </c>
      <c r="BZ42" s="266"/>
      <c r="CA42" s="189"/>
      <c r="CB42" s="189"/>
      <c r="CC42" s="266"/>
      <c r="CD42" s="704"/>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699"/>
      <c r="DS42" s="266"/>
    </row>
    <row r="43" spans="2:123" x14ac:dyDescent="0.5">
      <c r="B43" s="222">
        <f>+B42+1</f>
        <v>27</v>
      </c>
      <c r="C43" s="701" t="s">
        <v>70</v>
      </c>
      <c r="D43" s="480"/>
      <c r="E43" s="224" t="s">
        <v>28</v>
      </c>
      <c r="F43" s="457">
        <v>3</v>
      </c>
      <c r="G43" s="457"/>
      <c r="H43" s="679"/>
      <c r="I43" s="679"/>
      <c r="J43" s="679"/>
      <c r="K43" s="679"/>
      <c r="L43" s="679"/>
      <c r="M43" s="679"/>
      <c r="N43" s="172"/>
      <c r="O43" s="679"/>
      <c r="P43" s="679"/>
      <c r="Q43" s="679"/>
      <c r="R43" s="679"/>
      <c r="S43" s="679"/>
      <c r="T43" s="679"/>
      <c r="U43" s="172"/>
      <c r="V43" s="679"/>
      <c r="W43" s="679"/>
      <c r="X43" s="679"/>
      <c r="Y43" s="679"/>
      <c r="Z43" s="679"/>
      <c r="AA43" s="679"/>
      <c r="AB43" s="172"/>
      <c r="AC43" s="388"/>
      <c r="AD43" s="624" t="s">
        <v>68</v>
      </c>
      <c r="AE43" s="397"/>
      <c r="AF43" s="125">
        <f t="shared" si="20"/>
        <v>0</v>
      </c>
      <c r="AG43" s="125"/>
      <c r="AH43" s="189"/>
      <c r="AI43" s="266"/>
      <c r="AJ43" s="702">
        <f t="shared" si="19"/>
        <v>0</v>
      </c>
      <c r="AL43" s="126">
        <f xml:space="preserve"> IF( OR( $C$43 = $BY$43, $C$43 =""), 0, IF( ISNUMBER(#REF! ), 0, 1 ))</f>
        <v>0</v>
      </c>
      <c r="AM43" s="126">
        <f xml:space="preserve"> IF( OR( $C$43 = $BY$43, $C$43 =""), 0, IF( ISNUMBER(#REF! ), 0, 1 ))</f>
        <v>0</v>
      </c>
      <c r="AN43" s="126">
        <f xml:space="preserve"> IF( OR( $C$43 = $BY$43, $C$43 =""), 0, IF( ISNUMBER(#REF! ), 0, 1 ))</f>
        <v>0</v>
      </c>
      <c r="AO43" s="126">
        <f xml:space="preserve"> IF( OR( $C$43 = $BY$43, $C$43 =""), 0, IF( ISNUMBER(#REF! ), 0, 1 ))</f>
        <v>0</v>
      </c>
      <c r="AP43" s="109"/>
      <c r="AQ43" s="126">
        <f xml:space="preserve"> IF( OR( $C$43 = $BY$43, $C$43 =""), 0, IF( ISNUMBER(#REF! ), 0, 1 ))</f>
        <v>0</v>
      </c>
      <c r="AR43" s="126">
        <f xml:space="preserve"> IF( OR( $C$43 = $BY$43, $C$43 =""), 0, IF( ISNUMBER(#REF! ), 0, 1 ))</f>
        <v>0</v>
      </c>
      <c r="AS43" s="126">
        <f xml:space="preserve"> IF( OR( $C$43 = $BY$43, $C$43 =""), 0, IF( ISNUMBER(#REF! ), 0, 1 ))</f>
        <v>0</v>
      </c>
      <c r="AT43" s="126">
        <f xml:space="preserve"> IF( OR( $C$43 = $BY$43, $C$43 =""), 0, IF( ISNUMBER(#REF! ), 0, 1 ))</f>
        <v>0</v>
      </c>
      <c r="AU43" s="109"/>
      <c r="AV43" s="126">
        <f xml:space="preserve"> IF( OR( $C$43 = $BY$43, $C$43 =""), 0, IF( ISNUMBER(#REF! ), 0, 1 ))</f>
        <v>0</v>
      </c>
      <c r="AW43" s="126">
        <f xml:space="preserve"> IF( OR( $C$43 = $BY$43, $C$43 =""), 0, IF( ISNUMBER(#REF! ), 0, 1 ))</f>
        <v>0</v>
      </c>
      <c r="AX43" s="126">
        <f xml:space="preserve"> IF( OR( $C$43 = $BY$43, $C$43 =""), 0, IF( ISNUMBER(#REF! ), 0, 1 ))</f>
        <v>0</v>
      </c>
      <c r="AY43" s="126">
        <f xml:space="preserve"> IF( OR( $C$43 = $BY$43, $C$43 =""), 0, IF( ISNUMBER(#REF! ), 0, 1 ))</f>
        <v>0</v>
      </c>
      <c r="AZ43" s="109"/>
      <c r="BA43" s="126">
        <f xml:space="preserve"> IF( OR( $C$43 = $BY$43, $C$43 =""), 0, IF( ISNUMBER(#REF! ), 0, 1 ))</f>
        <v>0</v>
      </c>
      <c r="BB43" s="126">
        <f xml:space="preserve"> IF( OR( $C$43 = $BY$43, $C$43 =""), 0, IF( ISNUMBER(#REF! ), 0, 1 ))</f>
        <v>0</v>
      </c>
      <c r="BC43" s="126">
        <f xml:space="preserve"> IF( OR( $C$43 = $BY$43, $C$43 =""), 0, IF( ISNUMBER(#REF! ), 0, 1 ))</f>
        <v>0</v>
      </c>
      <c r="BD43" s="126">
        <f xml:space="preserve"> IF( OR( $C$43 = $BY$43, $C$43 =""), 0, IF( ISNUMBER(#REF! ), 0, 1 ))</f>
        <v>0</v>
      </c>
      <c r="BE43" s="672"/>
      <c r="BF43" s="126">
        <f xml:space="preserve"> IF( OR( $C$43 = $BY$43, $C$43 =""), 0, IF( ISNUMBER(#REF! ), 0, 1 ))</f>
        <v>0</v>
      </c>
      <c r="BG43" s="126">
        <f xml:space="preserve"> IF( OR( $C$43 = $BY$43, $C$43 =""), 0, IF( ISNUMBER(#REF! ), 0, 1 ))</f>
        <v>0</v>
      </c>
      <c r="BH43" s="126">
        <f xml:space="preserve"> IF( OR( $C$43 = $BY$43, $C$43 =""), 0, IF( ISNUMBER(#REF! ), 0, 1 ))</f>
        <v>0</v>
      </c>
      <c r="BI43" s="126">
        <f xml:space="preserve"> IF( OR( $C$43 = $BY$43, $C$43 =""), 0, IF( ISNUMBER(#REF! ), 0, 1 ))</f>
        <v>0</v>
      </c>
      <c r="BJ43" s="109"/>
      <c r="BK43" s="126">
        <f xml:space="preserve"> IF( OR( $C$43 = $BY$43, $C$43 =""), 0, IF( ISNUMBER(#REF! ), 0, 1 ))</f>
        <v>0</v>
      </c>
      <c r="BL43" s="126">
        <f xml:space="preserve"> IF( OR( $C$43 = $BY$43, $C$43 =""), 0, IF( ISNUMBER(#REF! ), 0, 1 ))</f>
        <v>0</v>
      </c>
      <c r="BM43" s="126">
        <f xml:space="preserve"> IF( OR( $C$43 = $BY$43, $C$43 =""), 0, IF( ISNUMBER(#REF! ), 0, 1 ))</f>
        <v>0</v>
      </c>
      <c r="BN43" s="126">
        <f xml:space="preserve"> IF( OR( $C$43 = $BY$43, $C$43 =""), 0, IF( ISNUMBER(#REF! ), 0, 1 ))</f>
        <v>0</v>
      </c>
      <c r="BO43" s="109"/>
      <c r="BP43" s="126">
        <f xml:space="preserve"> IF( OR( $C$43 = $BY$43, $C$43 =""), 0, IF( ISNUMBER(#REF! ), 0, 1 ))</f>
        <v>0</v>
      </c>
      <c r="BQ43" s="126">
        <f xml:space="preserve"> IF( OR( $C$43 = $BY$43, $C$43 =""), 0, IF( ISNUMBER(#REF! ), 0, 1 ))</f>
        <v>0</v>
      </c>
      <c r="BR43" s="126">
        <f xml:space="preserve"> IF( OR( $C$43 = $BY$43, $C$43 =""), 0, IF( ISNUMBER(#REF! ), 0, 1 ))</f>
        <v>0</v>
      </c>
      <c r="BS43" s="126">
        <f xml:space="preserve"> IF( OR( $C$43 = $BY$43, $C$43 =""), 0, IF( ISNUMBER(#REF! ), 0, 1 ))</f>
        <v>0</v>
      </c>
      <c r="BT43" s="109"/>
      <c r="BU43" s="126">
        <f xml:space="preserve"> IF( OR( $C$43 = $BY$43, $C$43 =""), 0, IF( ISNUMBER(#REF! ), 0, 1 ))</f>
        <v>0</v>
      </c>
      <c r="BV43" s="126">
        <f xml:space="preserve"> IF( OR( $C$43 = $BY$43, $C$43 =""), 0, IF( ISNUMBER(#REF! ), 0, 1 ))</f>
        <v>0</v>
      </c>
      <c r="BW43" s="126">
        <f xml:space="preserve"> IF( OR( $C$43 = $BY$43, $C$43 =""), 0, IF( ISNUMBER(#REF! ), 0, 1 ))</f>
        <v>0</v>
      </c>
      <c r="BX43" s="126">
        <f xml:space="preserve"> IF( OR( $C$43 = $BY$43, $C$43 =""), 0, IF( ISNUMBER(#REF! ), 0, 1 ))</f>
        <v>0</v>
      </c>
      <c r="BY43" s="703" t="s">
        <v>70</v>
      </c>
      <c r="BZ43" s="266"/>
      <c r="CA43" s="189"/>
      <c r="CB43" s="189"/>
      <c r="CC43" s="266"/>
      <c r="CD43" s="704"/>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699"/>
      <c r="DS43" s="266"/>
    </row>
    <row r="44" spans="2:123" x14ac:dyDescent="0.5">
      <c r="B44" s="483">
        <f>+B43+1</f>
        <v>28</v>
      </c>
      <c r="C44" s="701" t="s">
        <v>71</v>
      </c>
      <c r="D44" s="480"/>
      <c r="E44" s="224" t="s">
        <v>28</v>
      </c>
      <c r="F44" s="457">
        <v>3</v>
      </c>
      <c r="G44" s="457"/>
      <c r="H44" s="679"/>
      <c r="I44" s="679"/>
      <c r="J44" s="679"/>
      <c r="K44" s="679"/>
      <c r="L44" s="679"/>
      <c r="M44" s="679"/>
      <c r="N44" s="172"/>
      <c r="O44" s="679"/>
      <c r="P44" s="679"/>
      <c r="Q44" s="679"/>
      <c r="R44" s="679"/>
      <c r="S44" s="679"/>
      <c r="T44" s="679"/>
      <c r="U44" s="172"/>
      <c r="V44" s="679"/>
      <c r="W44" s="679"/>
      <c r="X44" s="679"/>
      <c r="Y44" s="679"/>
      <c r="Z44" s="679"/>
      <c r="AA44" s="679"/>
      <c r="AB44" s="172"/>
      <c r="AC44" s="388"/>
      <c r="AD44" s="624" t="s">
        <v>68</v>
      </c>
      <c r="AE44" s="397"/>
      <c r="AF44" s="125">
        <f t="shared" si="20"/>
        <v>0</v>
      </c>
      <c r="AG44" s="125"/>
      <c r="AH44" s="189"/>
      <c r="AI44" s="266"/>
      <c r="AJ44" s="702">
        <f t="shared" si="19"/>
        <v>0</v>
      </c>
      <c r="AL44" s="126">
        <f xml:space="preserve"> IF( OR( $C$44 = $BY$44, $C$44 =""), 0, IF( ISNUMBER(#REF! ), 0, 1 ))</f>
        <v>0</v>
      </c>
      <c r="AM44" s="126">
        <f xml:space="preserve"> IF( OR( $C$44 = $BY$44, $C$44 =""), 0, IF( ISNUMBER(#REF! ), 0, 1 ))</f>
        <v>0</v>
      </c>
      <c r="AN44" s="126">
        <f xml:space="preserve"> IF( OR( $C$44 = $BY$44, $C$44 =""), 0, IF( ISNUMBER(#REF! ), 0, 1 ))</f>
        <v>0</v>
      </c>
      <c r="AO44" s="126">
        <f xml:space="preserve"> IF( OR( $C$44 = $BY$44, $C$44 =""), 0, IF( ISNUMBER(#REF! ), 0, 1 ))</f>
        <v>0</v>
      </c>
      <c r="AP44" s="109"/>
      <c r="AQ44" s="126">
        <f xml:space="preserve"> IF( OR( $C$44 = $BY$44, $C$44 =""), 0, IF( ISNUMBER(#REF! ), 0, 1 ))</f>
        <v>0</v>
      </c>
      <c r="AR44" s="126">
        <f xml:space="preserve"> IF( OR( $C$44 = $BY$44, $C$44 =""), 0, IF( ISNUMBER(#REF! ), 0, 1 ))</f>
        <v>0</v>
      </c>
      <c r="AS44" s="126">
        <f xml:space="preserve"> IF( OR( $C$44 = $BY$44, $C$44 =""), 0, IF( ISNUMBER(#REF! ), 0, 1 ))</f>
        <v>0</v>
      </c>
      <c r="AT44" s="126">
        <f xml:space="preserve"> IF( OR( $C$44 = $BY$44, $C$44 =""), 0, IF( ISNUMBER(#REF! ), 0, 1 ))</f>
        <v>0</v>
      </c>
      <c r="AU44" s="109"/>
      <c r="AV44" s="126">
        <f xml:space="preserve"> IF( OR( $C$44 = $BY$44, $C$44 =""), 0, IF( ISNUMBER(#REF! ), 0, 1 ))</f>
        <v>0</v>
      </c>
      <c r="AW44" s="126">
        <f xml:space="preserve"> IF( OR( $C$44 = $BY$44, $C$44 =""), 0, IF( ISNUMBER(#REF! ), 0, 1 ))</f>
        <v>0</v>
      </c>
      <c r="AX44" s="126">
        <f xml:space="preserve"> IF( OR( $C$44 = $BY$44, $C$44 =""), 0, IF( ISNUMBER(#REF! ), 0, 1 ))</f>
        <v>0</v>
      </c>
      <c r="AY44" s="126">
        <f xml:space="preserve"> IF( OR( $C$44 = $BY$44, $C$44 =""), 0, IF( ISNUMBER(#REF! ), 0, 1 ))</f>
        <v>0</v>
      </c>
      <c r="AZ44" s="109"/>
      <c r="BA44" s="126">
        <f xml:space="preserve"> IF( OR( $C$44 = $BY$44, $C$44 =""), 0, IF( ISNUMBER(#REF! ), 0, 1 ))</f>
        <v>0</v>
      </c>
      <c r="BB44" s="126">
        <f xml:space="preserve"> IF( OR( $C$44 = $BY$44, $C$44 =""), 0, IF( ISNUMBER(#REF! ), 0, 1 ))</f>
        <v>0</v>
      </c>
      <c r="BC44" s="126">
        <f xml:space="preserve"> IF( OR( $C$44 = $BY$44, $C$44 =""), 0, IF( ISNUMBER(#REF! ), 0, 1 ))</f>
        <v>0</v>
      </c>
      <c r="BD44" s="126">
        <f xml:space="preserve"> IF( OR( $C$44 = $BY$44, $C$44 =""), 0, IF( ISNUMBER(#REF! ), 0, 1 ))</f>
        <v>0</v>
      </c>
      <c r="BE44" s="109"/>
      <c r="BF44" s="126">
        <f xml:space="preserve"> IF( OR( $C$44 = $BY$44, $C$44 =""), 0, IF( ISNUMBER(#REF! ), 0, 1 ))</f>
        <v>0</v>
      </c>
      <c r="BG44" s="126">
        <f xml:space="preserve"> IF( OR( $C$44 = $BY$44, $C$44 =""), 0, IF( ISNUMBER(#REF! ), 0, 1 ))</f>
        <v>0</v>
      </c>
      <c r="BH44" s="126">
        <f xml:space="preserve"> IF( OR( $C$44 = $BY$44, $C$44 =""), 0, IF( ISNUMBER(#REF! ), 0, 1 ))</f>
        <v>0</v>
      </c>
      <c r="BI44" s="126">
        <f xml:space="preserve"> IF( OR( $C$44 = $BY$44, $C$44 =""), 0, IF( ISNUMBER(#REF! ), 0, 1 ))</f>
        <v>0</v>
      </c>
      <c r="BJ44" s="109"/>
      <c r="BK44" s="126">
        <f xml:space="preserve"> IF( OR( $C$44 = $BY$44, $C$44 =""), 0, IF( ISNUMBER(#REF! ), 0, 1 ))</f>
        <v>0</v>
      </c>
      <c r="BL44" s="126">
        <f xml:space="preserve"> IF( OR( $C$44 = $BY$44, $C$44 =""), 0, IF( ISNUMBER(#REF! ), 0, 1 ))</f>
        <v>0</v>
      </c>
      <c r="BM44" s="126">
        <f xml:space="preserve"> IF( OR( $C$44 = $BY$44, $C$44 =""), 0, IF( ISNUMBER(#REF! ), 0, 1 ))</f>
        <v>0</v>
      </c>
      <c r="BN44" s="126">
        <f xml:space="preserve"> IF( OR( $C$44 = $BY$44, $C$44 =""), 0, IF( ISNUMBER(#REF! ), 0, 1 ))</f>
        <v>0</v>
      </c>
      <c r="BO44" s="109"/>
      <c r="BP44" s="126">
        <f xml:space="preserve"> IF( OR( $C$44 = $BY$44, $C$44 =""), 0, IF( ISNUMBER(#REF! ), 0, 1 ))</f>
        <v>0</v>
      </c>
      <c r="BQ44" s="126">
        <f xml:space="preserve"> IF( OR( $C$44 = $BY$44, $C$44 =""), 0, IF( ISNUMBER(#REF! ), 0, 1 ))</f>
        <v>0</v>
      </c>
      <c r="BR44" s="126">
        <f xml:space="preserve"> IF( OR( $C$44 = $BY$44, $C$44 =""), 0, IF( ISNUMBER(#REF! ), 0, 1 ))</f>
        <v>0</v>
      </c>
      <c r="BS44" s="126">
        <f xml:space="preserve"> IF( OR( $C$44 = $BY$44, $C$44 =""), 0, IF( ISNUMBER(#REF! ), 0, 1 ))</f>
        <v>0</v>
      </c>
      <c r="BT44" s="109"/>
      <c r="BU44" s="126">
        <f xml:space="preserve"> IF( OR( $C$44 = $BY$44, $C$44 =""), 0, IF( ISNUMBER(#REF! ), 0, 1 ))</f>
        <v>0</v>
      </c>
      <c r="BV44" s="126">
        <f xml:space="preserve"> IF( OR( $C$44 = $BY$44, $C$44 =""), 0, IF( ISNUMBER(#REF! ), 0, 1 ))</f>
        <v>0</v>
      </c>
      <c r="BW44" s="126">
        <f xml:space="preserve"> IF( OR( $C$44 = $BY$44, $C$44 =""), 0, IF( ISNUMBER(#REF! ), 0, 1 ))</f>
        <v>0</v>
      </c>
      <c r="BX44" s="126">
        <f xml:space="preserve"> IF( OR( $C$44 = $BY$44, $C$44 =""), 0, IF( ISNUMBER(#REF! ), 0, 1 ))</f>
        <v>0</v>
      </c>
      <c r="BY44" s="703" t="s">
        <v>71</v>
      </c>
      <c r="BZ44" s="266"/>
      <c r="CA44" s="189"/>
      <c r="CB44" s="189"/>
      <c r="CC44" s="266"/>
      <c r="CD44" s="704"/>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699"/>
      <c r="DS44" s="266"/>
    </row>
    <row r="45" spans="2:123" x14ac:dyDescent="0.5">
      <c r="B45" s="222">
        <f>+B44+1</f>
        <v>29</v>
      </c>
      <c r="C45" s="701" t="s">
        <v>72</v>
      </c>
      <c r="D45" s="480"/>
      <c r="E45" s="224" t="s">
        <v>28</v>
      </c>
      <c r="F45" s="457">
        <v>3</v>
      </c>
      <c r="G45" s="457"/>
      <c r="H45" s="679"/>
      <c r="I45" s="679"/>
      <c r="J45" s="679"/>
      <c r="K45" s="679"/>
      <c r="L45" s="679"/>
      <c r="M45" s="679"/>
      <c r="N45" s="172"/>
      <c r="O45" s="679"/>
      <c r="P45" s="679"/>
      <c r="Q45" s="679"/>
      <c r="R45" s="679"/>
      <c r="S45" s="679"/>
      <c r="T45" s="679"/>
      <c r="U45" s="172"/>
      <c r="V45" s="679"/>
      <c r="W45" s="679"/>
      <c r="X45" s="679"/>
      <c r="Y45" s="679"/>
      <c r="Z45" s="679"/>
      <c r="AA45" s="679"/>
      <c r="AB45" s="172"/>
      <c r="AC45" s="388"/>
      <c r="AD45" s="624" t="s">
        <v>68</v>
      </c>
      <c r="AE45" s="397"/>
      <c r="AF45" s="125">
        <f t="shared" si="20"/>
        <v>0</v>
      </c>
      <c r="AG45" s="125"/>
      <c r="AH45" s="189"/>
      <c r="AI45" s="266"/>
      <c r="AJ45" s="702">
        <f t="shared" si="19"/>
        <v>0</v>
      </c>
      <c r="AL45" s="126">
        <f xml:space="preserve"> IF( OR( $C$45 = $BY$45, $C$45 =""), 0, IF( ISNUMBER(#REF! ), 0, 1 ))</f>
        <v>0</v>
      </c>
      <c r="AM45" s="126">
        <f xml:space="preserve"> IF( OR( $C$45 = $BY$45, $C$45 =""), 0, IF( ISNUMBER(#REF! ), 0, 1 ))</f>
        <v>0</v>
      </c>
      <c r="AN45" s="126">
        <f xml:space="preserve"> IF( OR( $C$45 = $BY$45, $C$45 =""), 0, IF( ISNUMBER(#REF! ), 0, 1 ))</f>
        <v>0</v>
      </c>
      <c r="AO45" s="126">
        <f xml:space="preserve"> IF( OR( $C$45 = $BY$45, $C$45 =""), 0, IF( ISNUMBER(#REF! ), 0, 1 ))</f>
        <v>0</v>
      </c>
      <c r="AP45" s="109"/>
      <c r="AQ45" s="126">
        <f xml:space="preserve"> IF( OR( $C$45 = $BY$45, $C$45 =""), 0, IF( ISNUMBER(#REF! ), 0, 1 ))</f>
        <v>0</v>
      </c>
      <c r="AR45" s="126">
        <f xml:space="preserve"> IF( OR( $C$45 = $BY$45, $C$45 =""), 0, IF( ISNUMBER(#REF! ), 0, 1 ))</f>
        <v>0</v>
      </c>
      <c r="AS45" s="126">
        <f xml:space="preserve"> IF( OR( $C$45 = $BY$45, $C$45 =""), 0, IF( ISNUMBER(#REF! ), 0, 1 ))</f>
        <v>0</v>
      </c>
      <c r="AT45" s="126">
        <f xml:space="preserve"> IF( OR( $C$45 = $BY$45, $C$45 =""), 0, IF( ISNUMBER(#REF! ), 0, 1 ))</f>
        <v>0</v>
      </c>
      <c r="AU45" s="109"/>
      <c r="AV45" s="126">
        <f xml:space="preserve"> IF( OR( $C$45 = $BY$45, $C$45 =""), 0, IF( ISNUMBER(#REF! ), 0, 1 ))</f>
        <v>0</v>
      </c>
      <c r="AW45" s="126">
        <f xml:space="preserve"> IF( OR( $C$45 = $BY$45, $C$45 =""), 0, IF( ISNUMBER(#REF! ), 0, 1 ))</f>
        <v>0</v>
      </c>
      <c r="AX45" s="126">
        <f xml:space="preserve"> IF( OR( $C$45 = $BY$45, $C$45 =""), 0, IF( ISNUMBER(#REF! ), 0, 1 ))</f>
        <v>0</v>
      </c>
      <c r="AY45" s="126">
        <f xml:space="preserve"> IF( OR( $C$45 = $BY$45, $C$45 =""), 0, IF( ISNUMBER(#REF! ), 0, 1 ))</f>
        <v>0</v>
      </c>
      <c r="AZ45" s="109"/>
      <c r="BA45" s="126">
        <f xml:space="preserve"> IF( OR( $C$45 = $BY$45, $C$45 =""), 0, IF( ISNUMBER(#REF! ), 0, 1 ))</f>
        <v>0</v>
      </c>
      <c r="BB45" s="126">
        <f xml:space="preserve"> IF( OR( $C$45 = $BY$45, $C$45 =""), 0, IF( ISNUMBER(#REF! ), 0, 1 ))</f>
        <v>0</v>
      </c>
      <c r="BC45" s="126">
        <f xml:space="preserve"> IF( OR( $C$45 = $BY$45, $C$45 =""), 0, IF( ISNUMBER(#REF! ), 0, 1 ))</f>
        <v>0</v>
      </c>
      <c r="BD45" s="126">
        <f xml:space="preserve"> IF( OR( $C$45 = $BY$45, $C$45 =""), 0, IF( ISNUMBER(#REF! ), 0, 1 ))</f>
        <v>0</v>
      </c>
      <c r="BE45" s="109"/>
      <c r="BF45" s="126">
        <f xml:space="preserve"> IF( OR( $C$45 = $BY$45, $C$45 =""), 0, IF( ISNUMBER(#REF! ), 0, 1 ))</f>
        <v>0</v>
      </c>
      <c r="BG45" s="126">
        <f xml:space="preserve"> IF( OR( $C$45 = $BY$45, $C$45 =""), 0, IF( ISNUMBER(#REF! ), 0, 1 ))</f>
        <v>0</v>
      </c>
      <c r="BH45" s="126">
        <f xml:space="preserve"> IF( OR( $C$45 = $BY$45, $C$45 =""), 0, IF( ISNUMBER(#REF! ), 0, 1 ))</f>
        <v>0</v>
      </c>
      <c r="BI45" s="126">
        <f xml:space="preserve"> IF( OR( $C$45 = $BY$45, $C$45 =""), 0, IF( ISNUMBER(#REF! ), 0, 1 ))</f>
        <v>0</v>
      </c>
      <c r="BJ45" s="109"/>
      <c r="BK45" s="126">
        <f xml:space="preserve"> IF( OR( $C$45 = $BY$45, $C$45 =""), 0, IF( ISNUMBER(#REF! ), 0, 1 ))</f>
        <v>0</v>
      </c>
      <c r="BL45" s="126">
        <f xml:space="preserve"> IF( OR( $C$45 = $BY$45, $C$45 =""), 0, IF( ISNUMBER(#REF! ), 0, 1 ))</f>
        <v>0</v>
      </c>
      <c r="BM45" s="126">
        <f xml:space="preserve"> IF( OR( $C$45 = $BY$45, $C$45 =""), 0, IF( ISNUMBER(#REF! ), 0, 1 ))</f>
        <v>0</v>
      </c>
      <c r="BN45" s="126">
        <f xml:space="preserve"> IF( OR( $C$45 = $BY$45, $C$45 =""), 0, IF( ISNUMBER(#REF! ), 0, 1 ))</f>
        <v>0</v>
      </c>
      <c r="BO45" s="109"/>
      <c r="BP45" s="126">
        <f xml:space="preserve"> IF( OR( $C$45 = $BY$45, $C$45 =""), 0, IF( ISNUMBER(#REF! ), 0, 1 ))</f>
        <v>0</v>
      </c>
      <c r="BQ45" s="126">
        <f xml:space="preserve"> IF( OR( $C$45 = $BY$45, $C$45 =""), 0, IF( ISNUMBER(#REF! ), 0, 1 ))</f>
        <v>0</v>
      </c>
      <c r="BR45" s="126">
        <f xml:space="preserve"> IF( OR( $C$45 = $BY$45, $C$45 =""), 0, IF( ISNUMBER(#REF! ), 0, 1 ))</f>
        <v>0</v>
      </c>
      <c r="BS45" s="126">
        <f xml:space="preserve"> IF( OR( $C$45 = $BY$45, $C$45 =""), 0, IF( ISNUMBER(#REF! ), 0, 1 ))</f>
        <v>0</v>
      </c>
      <c r="BT45" s="109"/>
      <c r="BU45" s="126">
        <f xml:space="preserve"> IF( OR( $C$45 = $BY$45, $C$45 =""), 0, IF( ISNUMBER(#REF! ), 0, 1 ))</f>
        <v>0</v>
      </c>
      <c r="BV45" s="126">
        <f xml:space="preserve"> IF( OR( $C$45 = $BY$45, $C$45 =""), 0, IF( ISNUMBER(#REF! ), 0, 1 ))</f>
        <v>0</v>
      </c>
      <c r="BW45" s="126">
        <f xml:space="preserve"> IF( OR( $C$45 = $BY$45, $C$45 =""), 0, IF( ISNUMBER(#REF! ), 0, 1 ))</f>
        <v>0</v>
      </c>
      <c r="BX45" s="126">
        <f xml:space="preserve"> IF( OR( $C$45 = $BY$45, $C$45 =""), 0, IF( ISNUMBER(#REF! ), 0, 1 ))</f>
        <v>0</v>
      </c>
      <c r="BY45" s="703" t="s">
        <v>72</v>
      </c>
      <c r="BZ45" s="266"/>
      <c r="CA45" s="189"/>
      <c r="CB45" s="189"/>
      <c r="CC45" s="266"/>
      <c r="CD45" s="704"/>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699"/>
      <c r="DS45" s="266"/>
    </row>
    <row r="46" spans="2:123" x14ac:dyDescent="0.5">
      <c r="B46" s="705">
        <v>30</v>
      </c>
      <c r="C46" s="701" t="s">
        <v>73</v>
      </c>
      <c r="D46" s="706"/>
      <c r="E46" s="224" t="s">
        <v>28</v>
      </c>
      <c r="F46" s="457">
        <v>3</v>
      </c>
      <c r="G46" s="457"/>
      <c r="H46" s="679"/>
      <c r="I46" s="679"/>
      <c r="J46" s="679"/>
      <c r="K46" s="679"/>
      <c r="L46" s="679"/>
      <c r="M46" s="679"/>
      <c r="N46" s="172"/>
      <c r="O46" s="679"/>
      <c r="P46" s="679"/>
      <c r="Q46" s="679"/>
      <c r="R46" s="679"/>
      <c r="S46" s="679"/>
      <c r="T46" s="679"/>
      <c r="U46" s="172"/>
      <c r="V46" s="679"/>
      <c r="W46" s="679"/>
      <c r="X46" s="679"/>
      <c r="Y46" s="679"/>
      <c r="Z46" s="679"/>
      <c r="AA46" s="679"/>
      <c r="AB46" s="172"/>
      <c r="AC46" s="388"/>
      <c r="AD46" s="624" t="s">
        <v>68</v>
      </c>
      <c r="AE46" s="397"/>
      <c r="AF46" s="125">
        <f t="shared" si="20"/>
        <v>0</v>
      </c>
      <c r="AG46" s="125"/>
      <c r="AH46" s="189"/>
      <c r="AI46" s="266"/>
      <c r="AJ46" s="702">
        <f t="shared" si="19"/>
        <v>0</v>
      </c>
      <c r="AK46" s="189"/>
      <c r="AL46" s="126">
        <f xml:space="preserve"> IF( OR( $C$46 = $BY$46, $C$46 =""), 0, IF( ISNUMBER(#REF! ), 0, 1 ))</f>
        <v>0</v>
      </c>
      <c r="AM46" s="126">
        <f xml:space="preserve"> IF( OR( $C$46 = $BY$46, $C$46 =""), 0, IF( ISNUMBER(#REF! ), 0, 1 ))</f>
        <v>0</v>
      </c>
      <c r="AN46" s="126">
        <f xml:space="preserve"> IF( OR( $C$46 = $BY$46, $C$46 =""), 0, IF( ISNUMBER(#REF! ), 0, 1 ))</f>
        <v>0</v>
      </c>
      <c r="AO46" s="126">
        <f xml:space="preserve"> IF( OR( $C$46 = $BY$46, $C$46 =""), 0, IF( ISNUMBER(#REF! ), 0, 1 ))</f>
        <v>0</v>
      </c>
      <c r="AP46" s="109"/>
      <c r="AQ46" s="126">
        <f xml:space="preserve"> IF( OR( $C$46 = $BY$46, $C$46 =""), 0, IF( ISNUMBER(#REF! ), 0, 1 ))</f>
        <v>0</v>
      </c>
      <c r="AR46" s="126">
        <f xml:space="preserve"> IF( OR( $C$46 = $BY$46, $C$46 =""), 0, IF( ISNUMBER(#REF! ), 0, 1 ))</f>
        <v>0</v>
      </c>
      <c r="AS46" s="126">
        <f xml:space="preserve"> IF( OR( $C$46 = $BY$46, $C$46 =""), 0, IF( ISNUMBER(#REF! ), 0, 1 ))</f>
        <v>0</v>
      </c>
      <c r="AT46" s="126">
        <f xml:space="preserve"> IF( OR( $C$46 = $BY$46, $C$46 =""), 0, IF( ISNUMBER(#REF! ), 0, 1 ))</f>
        <v>0</v>
      </c>
      <c r="AU46" s="109"/>
      <c r="AV46" s="126">
        <f xml:space="preserve"> IF( OR( $C$46 = $BY$46, $C$46 =""), 0, IF( ISNUMBER(#REF! ), 0, 1 ))</f>
        <v>0</v>
      </c>
      <c r="AW46" s="126">
        <f xml:space="preserve"> IF( OR( $C$46 = $BY$46, $C$46 =""), 0, IF( ISNUMBER(#REF! ), 0, 1 ))</f>
        <v>0</v>
      </c>
      <c r="AX46" s="126">
        <f xml:space="preserve"> IF( OR( $C$46 = $BY$46, $C$46 =""), 0, IF( ISNUMBER(#REF! ), 0, 1 ))</f>
        <v>0</v>
      </c>
      <c r="AY46" s="126">
        <f xml:space="preserve"> IF( OR( $C$46 = $BY$46, $C$46 =""), 0, IF( ISNUMBER(#REF! ), 0, 1 ))</f>
        <v>0</v>
      </c>
      <c r="AZ46" s="109"/>
      <c r="BA46" s="126">
        <f xml:space="preserve"> IF( OR( $C$46 = $BY$46, $C$46 =""), 0, IF( ISNUMBER(#REF! ), 0, 1 ))</f>
        <v>0</v>
      </c>
      <c r="BB46" s="126">
        <f xml:space="preserve"> IF( OR( $C$46 = $BY$46, $C$46 =""), 0, IF( ISNUMBER(#REF! ), 0, 1 ))</f>
        <v>0</v>
      </c>
      <c r="BC46" s="126">
        <f xml:space="preserve"> IF( OR( $C$46 = $BY$46, $C$46 =""), 0, IF( ISNUMBER(#REF! ), 0, 1 ))</f>
        <v>0</v>
      </c>
      <c r="BD46" s="126">
        <f xml:space="preserve"> IF( OR( $C$46 = $BY$46, $C$46 =""), 0, IF( ISNUMBER(#REF! ), 0, 1 ))</f>
        <v>0</v>
      </c>
      <c r="BE46" s="109"/>
      <c r="BF46" s="126">
        <f xml:space="preserve"> IF( OR( $C$46 = $BY$46, $C$46 =""), 0, IF( ISNUMBER(#REF! ), 0, 1 ))</f>
        <v>0</v>
      </c>
      <c r="BG46" s="126">
        <f xml:space="preserve"> IF( OR( $C$46 = $BY$46, $C$46 =""), 0, IF( ISNUMBER(#REF! ), 0, 1 ))</f>
        <v>0</v>
      </c>
      <c r="BH46" s="126">
        <f xml:space="preserve"> IF( OR( $C$46 = $BY$46, $C$46 =""), 0, IF( ISNUMBER(#REF! ), 0, 1 ))</f>
        <v>0</v>
      </c>
      <c r="BI46" s="126">
        <f xml:space="preserve"> IF( OR( $C$46 = $BY$46, $C$46 =""), 0, IF( ISNUMBER(#REF! ), 0, 1 ))</f>
        <v>0</v>
      </c>
      <c r="BJ46" s="109"/>
      <c r="BK46" s="126">
        <f xml:space="preserve"> IF( OR( $C$46 = $BY$46, $C$46 =""), 0, IF( ISNUMBER(#REF! ), 0, 1 ))</f>
        <v>0</v>
      </c>
      <c r="BL46" s="126">
        <f xml:space="preserve"> IF( OR( $C$46 = $BY$46, $C$46 =""), 0, IF( ISNUMBER(#REF! ), 0, 1 ))</f>
        <v>0</v>
      </c>
      <c r="BM46" s="126">
        <f xml:space="preserve"> IF( OR( $C$46 = $BY$46, $C$46 =""), 0, IF( ISNUMBER(#REF! ), 0, 1 ))</f>
        <v>0</v>
      </c>
      <c r="BN46" s="126">
        <f xml:space="preserve"> IF( OR( $C$46 = $BY$46, $C$46 =""), 0, IF( ISNUMBER(#REF! ), 0, 1 ))</f>
        <v>0</v>
      </c>
      <c r="BO46" s="109"/>
      <c r="BP46" s="126">
        <f xml:space="preserve"> IF( OR( $C$46 = $BY$46, $C$46 =""), 0, IF( ISNUMBER(#REF! ), 0, 1 ))</f>
        <v>0</v>
      </c>
      <c r="BQ46" s="126">
        <f xml:space="preserve"> IF( OR( $C$46 = $BY$46, $C$46 =""), 0, IF( ISNUMBER(#REF! ), 0, 1 ))</f>
        <v>0</v>
      </c>
      <c r="BR46" s="126">
        <f xml:space="preserve"> IF( OR( $C$46 = $BY$46, $C$46 =""), 0, IF( ISNUMBER(#REF! ), 0, 1 ))</f>
        <v>0</v>
      </c>
      <c r="BS46" s="126">
        <f xml:space="preserve"> IF( OR( $C$46 = $BY$46, $C$46 =""), 0, IF( ISNUMBER(#REF! ), 0, 1 ))</f>
        <v>0</v>
      </c>
      <c r="BT46" s="109"/>
      <c r="BU46" s="126">
        <f xml:space="preserve"> IF( OR( $C$46 = $BY$46, $C$46 =""), 0, IF( ISNUMBER(#REF! ), 0, 1 ))</f>
        <v>0</v>
      </c>
      <c r="BV46" s="126">
        <f xml:space="preserve"> IF( OR( $C$46 = $BY$46, $C$46 =""), 0, IF( ISNUMBER(#REF! ), 0, 1 ))</f>
        <v>0</v>
      </c>
      <c r="BW46" s="126">
        <f xml:space="preserve"> IF( OR( $C$46 = $BY$46, $C$46 =""), 0, IF( ISNUMBER(#REF! ), 0, 1 ))</f>
        <v>0</v>
      </c>
      <c r="BX46" s="126">
        <f xml:space="preserve"> IF( OR( $C$46 = $BY$46, $C$46 =""), 0, IF( ISNUMBER(#REF! ), 0, 1 ))</f>
        <v>0</v>
      </c>
      <c r="BY46" s="703" t="s">
        <v>73</v>
      </c>
      <c r="BZ46" s="266"/>
      <c r="CA46" s="189"/>
      <c r="CB46" s="189"/>
      <c r="CC46" s="266"/>
      <c r="CD46" s="704"/>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699"/>
      <c r="DS46" s="266"/>
    </row>
    <row r="47" spans="2:123" x14ac:dyDescent="0.5">
      <c r="B47" s="705">
        <v>31</v>
      </c>
      <c r="C47" s="701" t="s">
        <v>74</v>
      </c>
      <c r="D47" s="706"/>
      <c r="E47" s="224" t="s">
        <v>28</v>
      </c>
      <c r="F47" s="457">
        <v>3</v>
      </c>
      <c r="G47" s="457"/>
      <c r="H47" s="679"/>
      <c r="I47" s="679"/>
      <c r="J47" s="679"/>
      <c r="K47" s="679"/>
      <c r="L47" s="679"/>
      <c r="M47" s="679"/>
      <c r="N47" s="172"/>
      <c r="O47" s="679"/>
      <c r="P47" s="679"/>
      <c r="Q47" s="679"/>
      <c r="R47" s="679"/>
      <c r="S47" s="679"/>
      <c r="T47" s="679"/>
      <c r="U47" s="172"/>
      <c r="V47" s="679"/>
      <c r="W47" s="679"/>
      <c r="X47" s="679"/>
      <c r="Y47" s="679"/>
      <c r="Z47" s="679"/>
      <c r="AA47" s="679"/>
      <c r="AB47" s="172"/>
      <c r="AC47" s="388"/>
      <c r="AD47" s="624" t="s">
        <v>68</v>
      </c>
      <c r="AE47" s="397"/>
      <c r="AF47" s="125">
        <f t="shared" si="20"/>
        <v>0</v>
      </c>
      <c r="AG47" s="125"/>
      <c r="AH47" s="189"/>
      <c r="AI47" s="266"/>
      <c r="AJ47" s="702">
        <f t="shared" si="19"/>
        <v>0</v>
      </c>
      <c r="AK47" s="189"/>
      <c r="AL47" s="126">
        <f xml:space="preserve"> IF( OR( $C$47 = $BY$47, $C$47 =""), 0, IF( ISNUMBER(#REF! ), 0, 1 ))</f>
        <v>0</v>
      </c>
      <c r="AM47" s="126">
        <f xml:space="preserve"> IF( OR( $C$47 = $BY$47, $C$47 =""), 0, IF( ISNUMBER(#REF! ), 0, 1 ))</f>
        <v>0</v>
      </c>
      <c r="AN47" s="126">
        <f xml:space="preserve"> IF( OR( $C$47 = $BY$47, $C$47 =""), 0, IF( ISNUMBER(#REF! ), 0, 1 ))</f>
        <v>0</v>
      </c>
      <c r="AO47" s="126">
        <f xml:space="preserve"> IF( OR( $C$47 = $BY$47, $C$47 =""), 0, IF( ISNUMBER(#REF! ), 0, 1 ))</f>
        <v>0</v>
      </c>
      <c r="AP47" s="109"/>
      <c r="AQ47" s="126">
        <f xml:space="preserve"> IF( OR( $C$47 = $BY$47, $C$47 =""), 0, IF( ISNUMBER(#REF! ), 0, 1 ))</f>
        <v>0</v>
      </c>
      <c r="AR47" s="126">
        <f xml:space="preserve"> IF( OR( $C$47 = $BY$47, $C$47 =""), 0, IF( ISNUMBER(#REF! ), 0, 1 ))</f>
        <v>0</v>
      </c>
      <c r="AS47" s="126">
        <f xml:space="preserve"> IF( OR( $C$47 = $BY$47, $C$47 =""), 0, IF( ISNUMBER(#REF! ), 0, 1 ))</f>
        <v>0</v>
      </c>
      <c r="AT47" s="126">
        <f xml:space="preserve"> IF( OR( $C$47 = $BY$47, $C$47 =""), 0, IF( ISNUMBER(#REF! ), 0, 1 ))</f>
        <v>0</v>
      </c>
      <c r="AU47" s="109"/>
      <c r="AV47" s="126">
        <f xml:space="preserve"> IF( OR( $C$47 = $BY$47, $C$47 =""), 0, IF( ISNUMBER(#REF! ), 0, 1 ))</f>
        <v>0</v>
      </c>
      <c r="AW47" s="126">
        <f xml:space="preserve"> IF( OR( $C$47 = $BY$47, $C$47 =""), 0, IF( ISNUMBER(#REF! ), 0, 1 ))</f>
        <v>0</v>
      </c>
      <c r="AX47" s="126">
        <f xml:space="preserve"> IF( OR( $C$47 = $BY$47, $C$47 =""), 0, IF( ISNUMBER(#REF! ), 0, 1 ))</f>
        <v>0</v>
      </c>
      <c r="AY47" s="126">
        <f xml:space="preserve"> IF( OR( $C$47 = $BY$47, $C$47 =""), 0, IF( ISNUMBER(#REF! ), 0, 1 ))</f>
        <v>0</v>
      </c>
      <c r="AZ47" s="109"/>
      <c r="BA47" s="126">
        <f xml:space="preserve"> IF( OR( $C$47 = $BY$47, $C$47 =""), 0, IF( ISNUMBER(#REF! ), 0, 1 ))</f>
        <v>0</v>
      </c>
      <c r="BB47" s="126">
        <f xml:space="preserve"> IF( OR( $C$47 = $BY$47, $C$47 =""), 0, IF( ISNUMBER(#REF! ), 0, 1 ))</f>
        <v>0</v>
      </c>
      <c r="BC47" s="126">
        <f xml:space="preserve"> IF( OR( $C$47 = $BY$47, $C$47 =""), 0, IF( ISNUMBER(#REF! ), 0, 1 ))</f>
        <v>0</v>
      </c>
      <c r="BD47" s="126">
        <f xml:space="preserve"> IF( OR( $C$47 = $BY$47, $C$47 =""), 0, IF( ISNUMBER(#REF! ), 0, 1 ))</f>
        <v>0</v>
      </c>
      <c r="BE47" s="109"/>
      <c r="BF47" s="126">
        <f xml:space="preserve"> IF( OR( $C$47 = $BY$47, $C$47 =""), 0, IF( ISNUMBER(#REF! ), 0, 1 ))</f>
        <v>0</v>
      </c>
      <c r="BG47" s="126">
        <f xml:space="preserve"> IF( OR( $C$47 = $BY$47, $C$47 =""), 0, IF( ISNUMBER(#REF! ), 0, 1 ))</f>
        <v>0</v>
      </c>
      <c r="BH47" s="126">
        <f xml:space="preserve"> IF( OR( $C$47 = $BY$47, $C$47 =""), 0, IF( ISNUMBER(#REF! ), 0, 1 ))</f>
        <v>0</v>
      </c>
      <c r="BI47" s="126">
        <f xml:space="preserve"> IF( OR( $C$47 = $BY$47, $C$47 =""), 0, IF( ISNUMBER(#REF! ), 0, 1 ))</f>
        <v>0</v>
      </c>
      <c r="BJ47" s="109"/>
      <c r="BK47" s="126">
        <f xml:space="preserve"> IF( OR( $C$47 = $BY$47, $C$47 =""), 0, IF( ISNUMBER(#REF! ), 0, 1 ))</f>
        <v>0</v>
      </c>
      <c r="BL47" s="126">
        <f xml:space="preserve"> IF( OR( $C$47 = $BY$47, $C$47 =""), 0, IF( ISNUMBER(#REF! ), 0, 1 ))</f>
        <v>0</v>
      </c>
      <c r="BM47" s="126">
        <f xml:space="preserve"> IF( OR( $C$47 = $BY$47, $C$47 =""), 0, IF( ISNUMBER(#REF! ), 0, 1 ))</f>
        <v>0</v>
      </c>
      <c r="BN47" s="126">
        <f xml:space="preserve"> IF( OR( $C$47 = $BY$47, $C$47 =""), 0, IF( ISNUMBER(#REF! ), 0, 1 ))</f>
        <v>0</v>
      </c>
      <c r="BO47" s="109"/>
      <c r="BP47" s="126">
        <f xml:space="preserve"> IF( OR( $C$47 = $BY$47, $C$47 =""), 0, IF( ISNUMBER(#REF! ), 0, 1 ))</f>
        <v>0</v>
      </c>
      <c r="BQ47" s="126">
        <f xml:space="preserve"> IF( OR( $C$47 = $BY$47, $C$47 =""), 0, IF( ISNUMBER(#REF! ), 0, 1 ))</f>
        <v>0</v>
      </c>
      <c r="BR47" s="126">
        <f xml:space="preserve"> IF( OR( $C$47 = $BY$47, $C$47 =""), 0, IF( ISNUMBER(#REF! ), 0, 1 ))</f>
        <v>0</v>
      </c>
      <c r="BS47" s="126">
        <f xml:space="preserve"> IF( OR( $C$47 = $BY$47, $C$47 =""), 0, IF( ISNUMBER(#REF! ), 0, 1 ))</f>
        <v>0</v>
      </c>
      <c r="BT47" s="109"/>
      <c r="BU47" s="126">
        <f xml:space="preserve"> IF( OR( $C$47 = $BY$47, $C$47 =""), 0, IF( ISNUMBER(#REF! ), 0, 1 ))</f>
        <v>0</v>
      </c>
      <c r="BV47" s="126">
        <f xml:space="preserve"> IF( OR( $C$47 = $BY$47, $C$47 =""), 0, IF( ISNUMBER(#REF! ), 0, 1 ))</f>
        <v>0</v>
      </c>
      <c r="BW47" s="126">
        <f xml:space="preserve"> IF( OR( $C$47 = $BY$47, $C$47 =""), 0, IF( ISNUMBER(#REF! ), 0, 1 ))</f>
        <v>0</v>
      </c>
      <c r="BX47" s="126">
        <f xml:space="preserve"> IF( OR( $C$47 = $BY$47, $C$47 =""), 0, IF( ISNUMBER(#REF! ), 0, 1 ))</f>
        <v>0</v>
      </c>
      <c r="BY47" s="703" t="s">
        <v>74</v>
      </c>
      <c r="BZ47" s="266"/>
      <c r="CA47" s="189"/>
      <c r="CB47" s="189"/>
      <c r="CC47" s="266"/>
      <c r="CD47" s="704"/>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699"/>
      <c r="DS47" s="266"/>
    </row>
    <row r="48" spans="2:123" x14ac:dyDescent="0.5">
      <c r="B48" s="705">
        <v>32</v>
      </c>
      <c r="C48" s="701" t="s">
        <v>75</v>
      </c>
      <c r="D48" s="706"/>
      <c r="E48" s="224" t="s">
        <v>28</v>
      </c>
      <c r="F48" s="457">
        <v>3</v>
      </c>
      <c r="G48" s="457"/>
      <c r="H48" s="679"/>
      <c r="I48" s="679"/>
      <c r="J48" s="679"/>
      <c r="K48" s="679"/>
      <c r="L48" s="679"/>
      <c r="M48" s="679"/>
      <c r="N48" s="172"/>
      <c r="O48" s="679"/>
      <c r="P48" s="679"/>
      <c r="Q48" s="679"/>
      <c r="R48" s="679"/>
      <c r="S48" s="679"/>
      <c r="T48" s="679"/>
      <c r="U48" s="172"/>
      <c r="V48" s="679"/>
      <c r="W48" s="679"/>
      <c r="X48" s="679"/>
      <c r="Y48" s="679"/>
      <c r="Z48" s="679"/>
      <c r="AA48" s="679"/>
      <c r="AB48" s="172"/>
      <c r="AC48" s="388"/>
      <c r="AD48" s="624" t="s">
        <v>68</v>
      </c>
      <c r="AE48" s="397"/>
      <c r="AF48" s="125">
        <f t="shared" si="20"/>
        <v>0</v>
      </c>
      <c r="AG48" s="125"/>
      <c r="AH48" s="189"/>
      <c r="AI48" s="266"/>
      <c r="AJ48" s="702">
        <f t="shared" si="19"/>
        <v>0</v>
      </c>
      <c r="AK48" s="189"/>
      <c r="AL48" s="126">
        <f xml:space="preserve"> IF( OR( $C$48 = $BY$48, $C$48 =""), 0, IF( ISNUMBER(#REF! ), 0, 1 ))</f>
        <v>0</v>
      </c>
      <c r="AM48" s="126">
        <f xml:space="preserve"> IF( OR( $C$48 = $BY$48, $C$48 =""), 0, IF( ISNUMBER(#REF! ), 0, 1 ))</f>
        <v>0</v>
      </c>
      <c r="AN48" s="126">
        <f xml:space="preserve"> IF( OR( $C$48 = $BY$48, $C$48 =""), 0, IF( ISNUMBER(#REF! ), 0, 1 ))</f>
        <v>0</v>
      </c>
      <c r="AO48" s="126">
        <f xml:space="preserve"> IF( OR( $C$48 = $BY$48, $C$48 =""), 0, IF( ISNUMBER(#REF! ), 0, 1 ))</f>
        <v>0</v>
      </c>
      <c r="AP48" s="109"/>
      <c r="AQ48" s="126">
        <f xml:space="preserve"> IF( OR( $C$48 = $BY$48, $C$48 =""), 0, IF( ISNUMBER(#REF! ), 0, 1 ))</f>
        <v>0</v>
      </c>
      <c r="AR48" s="126">
        <f xml:space="preserve"> IF( OR( $C$48 = $BY$48, $C$48 =""), 0, IF( ISNUMBER(#REF! ), 0, 1 ))</f>
        <v>0</v>
      </c>
      <c r="AS48" s="126">
        <f xml:space="preserve"> IF( OR( $C$48 = $BY$48, $C$48 =""), 0, IF( ISNUMBER(#REF! ), 0, 1 ))</f>
        <v>0</v>
      </c>
      <c r="AT48" s="126">
        <f xml:space="preserve"> IF( OR( $C$48 = $BY$48, $C$48 =""), 0, IF( ISNUMBER(#REF! ), 0, 1 ))</f>
        <v>0</v>
      </c>
      <c r="AU48" s="109"/>
      <c r="AV48" s="126">
        <f xml:space="preserve"> IF( OR( $C$48 = $BY$48, $C$48 =""), 0, IF( ISNUMBER(#REF! ), 0, 1 ))</f>
        <v>0</v>
      </c>
      <c r="AW48" s="126">
        <f xml:space="preserve"> IF( OR( $C$48 = $BY$48, $C$48 =""), 0, IF( ISNUMBER(#REF! ), 0, 1 ))</f>
        <v>0</v>
      </c>
      <c r="AX48" s="126">
        <f xml:space="preserve"> IF( OR( $C$48 = $BY$48, $C$48 =""), 0, IF( ISNUMBER(#REF! ), 0, 1 ))</f>
        <v>0</v>
      </c>
      <c r="AY48" s="126">
        <f xml:space="preserve"> IF( OR( $C$48 = $BY$48, $C$48 =""), 0, IF( ISNUMBER(#REF! ), 0, 1 ))</f>
        <v>0</v>
      </c>
      <c r="AZ48" s="109"/>
      <c r="BA48" s="126">
        <f xml:space="preserve"> IF( OR( $C$48 = $BY$48, $C$48 =""), 0, IF( ISNUMBER(#REF! ), 0, 1 ))</f>
        <v>0</v>
      </c>
      <c r="BB48" s="126">
        <f xml:space="preserve"> IF( OR( $C$48 = $BY$48, $C$48 =""), 0, IF( ISNUMBER(#REF! ), 0, 1 ))</f>
        <v>0</v>
      </c>
      <c r="BC48" s="126">
        <f xml:space="preserve"> IF( OR( $C$48 = $BY$48, $C$48 =""), 0, IF( ISNUMBER(#REF! ), 0, 1 ))</f>
        <v>0</v>
      </c>
      <c r="BD48" s="126">
        <f xml:space="preserve"> IF( OR( $C$48 = $BY$48, $C$48 =""), 0, IF( ISNUMBER(#REF! ), 0, 1 ))</f>
        <v>0</v>
      </c>
      <c r="BE48" s="109"/>
      <c r="BF48" s="126">
        <f xml:space="preserve"> IF( OR( $C$48 = $BY$48, $C$48 =""), 0, IF( ISNUMBER(#REF! ), 0, 1 ))</f>
        <v>0</v>
      </c>
      <c r="BG48" s="126">
        <f xml:space="preserve"> IF( OR( $C$48 = $BY$48, $C$48 =""), 0, IF( ISNUMBER(#REF! ), 0, 1 ))</f>
        <v>0</v>
      </c>
      <c r="BH48" s="126">
        <f xml:space="preserve"> IF( OR( $C$48 = $BY$48, $C$48 =""), 0, IF( ISNUMBER(#REF! ), 0, 1 ))</f>
        <v>0</v>
      </c>
      <c r="BI48" s="126">
        <f xml:space="preserve"> IF( OR( $C$48 = $BY$48, $C$48 =""), 0, IF( ISNUMBER(#REF! ), 0, 1 ))</f>
        <v>0</v>
      </c>
      <c r="BJ48" s="109"/>
      <c r="BK48" s="126">
        <f xml:space="preserve"> IF( OR( $C$48 = $BY$48, $C$48 =""), 0, IF( ISNUMBER(#REF! ), 0, 1 ))</f>
        <v>0</v>
      </c>
      <c r="BL48" s="126">
        <f xml:space="preserve"> IF( OR( $C$48 = $BY$48, $C$48 =""), 0, IF( ISNUMBER(#REF! ), 0, 1 ))</f>
        <v>0</v>
      </c>
      <c r="BM48" s="126">
        <f xml:space="preserve"> IF( OR( $C$48 = $BY$48, $C$48 =""), 0, IF( ISNUMBER(#REF! ), 0, 1 ))</f>
        <v>0</v>
      </c>
      <c r="BN48" s="126">
        <f xml:space="preserve"> IF( OR( $C$48 = $BY$48, $C$48 =""), 0, IF( ISNUMBER(#REF! ), 0, 1 ))</f>
        <v>0</v>
      </c>
      <c r="BO48" s="109"/>
      <c r="BP48" s="126">
        <f xml:space="preserve"> IF( OR( $C$48 = $BY$48, $C$48 =""), 0, IF( ISNUMBER(#REF! ), 0, 1 ))</f>
        <v>0</v>
      </c>
      <c r="BQ48" s="126">
        <f xml:space="preserve"> IF( OR( $C$48 = $BY$48, $C$48 =""), 0, IF( ISNUMBER(#REF! ), 0, 1 ))</f>
        <v>0</v>
      </c>
      <c r="BR48" s="126">
        <f xml:space="preserve"> IF( OR( $C$48 = $BY$48, $C$48 =""), 0, IF( ISNUMBER(#REF! ), 0, 1 ))</f>
        <v>0</v>
      </c>
      <c r="BS48" s="126">
        <f xml:space="preserve"> IF( OR( $C$48 = $BY$48, $C$48 =""), 0, IF( ISNUMBER(#REF! ), 0, 1 ))</f>
        <v>0</v>
      </c>
      <c r="BT48" s="109"/>
      <c r="BU48" s="126">
        <f xml:space="preserve"> IF( OR( $C$48 = $BY$48, $C$48 =""), 0, IF( ISNUMBER(#REF! ), 0, 1 ))</f>
        <v>0</v>
      </c>
      <c r="BV48" s="126">
        <f xml:space="preserve"> IF( OR( $C$48 = $BY$48, $C$48 =""), 0, IF( ISNUMBER(#REF! ), 0, 1 ))</f>
        <v>0</v>
      </c>
      <c r="BW48" s="126">
        <f xml:space="preserve"> IF( OR( $C$48 = $BY$48, $C$48 =""), 0, IF( ISNUMBER(#REF! ), 0, 1 ))</f>
        <v>0</v>
      </c>
      <c r="BX48" s="126">
        <f xml:space="preserve"> IF( OR( $C$48 = $BY$48, $C$48 =""), 0, IF( ISNUMBER(#REF! ), 0, 1 ))</f>
        <v>0</v>
      </c>
      <c r="BY48" s="703" t="s">
        <v>75</v>
      </c>
      <c r="BZ48" s="266"/>
      <c r="CA48" s="189"/>
      <c r="CB48" s="189"/>
      <c r="CC48" s="266"/>
      <c r="CD48" s="704"/>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699"/>
      <c r="DS48" s="266"/>
    </row>
    <row r="49" spans="2:123" x14ac:dyDescent="0.5">
      <c r="B49" s="705">
        <v>33</v>
      </c>
      <c r="C49" s="701" t="s">
        <v>76</v>
      </c>
      <c r="D49" s="706"/>
      <c r="E49" s="224" t="s">
        <v>28</v>
      </c>
      <c r="F49" s="457">
        <v>3</v>
      </c>
      <c r="G49" s="457"/>
      <c r="H49" s="679"/>
      <c r="I49" s="679"/>
      <c r="J49" s="679"/>
      <c r="K49" s="679"/>
      <c r="L49" s="679"/>
      <c r="M49" s="679"/>
      <c r="N49" s="172"/>
      <c r="O49" s="679"/>
      <c r="P49" s="679"/>
      <c r="Q49" s="679"/>
      <c r="R49" s="679"/>
      <c r="S49" s="679"/>
      <c r="T49" s="679"/>
      <c r="U49" s="172"/>
      <c r="V49" s="679"/>
      <c r="W49" s="679"/>
      <c r="X49" s="679"/>
      <c r="Y49" s="679"/>
      <c r="Z49" s="679"/>
      <c r="AA49" s="679"/>
      <c r="AB49" s="172"/>
      <c r="AC49" s="388"/>
      <c r="AD49" s="624" t="s">
        <v>68</v>
      </c>
      <c r="AE49" s="397"/>
      <c r="AF49" s="125">
        <f t="shared" si="20"/>
        <v>0</v>
      </c>
      <c r="AG49" s="125"/>
      <c r="AH49" s="189"/>
      <c r="AI49" s="266"/>
      <c r="AJ49" s="702">
        <f t="shared" si="19"/>
        <v>0</v>
      </c>
      <c r="AK49" s="189"/>
      <c r="AL49" s="126">
        <f xml:space="preserve"> IF( OR( $C$49 = $BY$49, $C$49 =""), 0, IF( ISNUMBER(#REF! ), 0, 1 ))</f>
        <v>0</v>
      </c>
      <c r="AM49" s="126">
        <f xml:space="preserve"> IF( OR( $C$49 = $BY$49, $C$49 =""), 0, IF( ISNUMBER(#REF! ), 0, 1 ))</f>
        <v>0</v>
      </c>
      <c r="AN49" s="126">
        <f xml:space="preserve"> IF( OR( $C$49 = $BY$49, $C$49 =""), 0, IF( ISNUMBER(#REF! ), 0, 1 ))</f>
        <v>0</v>
      </c>
      <c r="AO49" s="126">
        <f xml:space="preserve"> IF( OR( $C$49 = $BY$49, $C$49 =""), 0, IF( ISNUMBER(#REF! ), 0, 1 ))</f>
        <v>0</v>
      </c>
      <c r="AP49" s="109"/>
      <c r="AQ49" s="126">
        <f xml:space="preserve"> IF( OR( $C$49 = $BY$49, $C$49 =""), 0, IF( ISNUMBER(#REF! ), 0, 1 ))</f>
        <v>0</v>
      </c>
      <c r="AR49" s="126">
        <f xml:space="preserve"> IF( OR( $C$49 = $BY$49, $C$49 =""), 0, IF( ISNUMBER(#REF! ), 0, 1 ))</f>
        <v>0</v>
      </c>
      <c r="AS49" s="126">
        <f xml:space="preserve"> IF( OR( $C$49 = $BY$49, $C$49 =""), 0, IF( ISNUMBER(#REF! ), 0, 1 ))</f>
        <v>0</v>
      </c>
      <c r="AT49" s="126">
        <f xml:space="preserve"> IF( OR( $C$49 = $BY$49, $C$49 =""), 0, IF( ISNUMBER(#REF! ), 0, 1 ))</f>
        <v>0</v>
      </c>
      <c r="AU49" s="109"/>
      <c r="AV49" s="126">
        <f xml:space="preserve"> IF( OR( $C$49 = $BY$49, $C$49 =""), 0, IF( ISNUMBER(#REF! ), 0, 1 ))</f>
        <v>0</v>
      </c>
      <c r="AW49" s="126">
        <f xml:space="preserve"> IF( OR( $C$49 = $BY$49, $C$49 =""), 0, IF( ISNUMBER(#REF! ), 0, 1 ))</f>
        <v>0</v>
      </c>
      <c r="AX49" s="126">
        <f xml:space="preserve"> IF( OR( $C$49 = $BY$49, $C$49 =""), 0, IF( ISNUMBER(#REF! ), 0, 1 ))</f>
        <v>0</v>
      </c>
      <c r="AY49" s="126">
        <f xml:space="preserve"> IF( OR( $C$49 = $BY$49, $C$49 =""), 0, IF( ISNUMBER(#REF! ), 0, 1 ))</f>
        <v>0</v>
      </c>
      <c r="AZ49" s="109"/>
      <c r="BA49" s="126">
        <f xml:space="preserve"> IF( OR( $C$49 = $BY$49, $C$49 =""), 0, IF( ISNUMBER(#REF! ), 0, 1 ))</f>
        <v>0</v>
      </c>
      <c r="BB49" s="126">
        <f xml:space="preserve"> IF( OR( $C$49 = $BY$49, $C$49 =""), 0, IF( ISNUMBER(#REF! ), 0, 1 ))</f>
        <v>0</v>
      </c>
      <c r="BC49" s="126">
        <f xml:space="preserve"> IF( OR( $C$49 = $BY$49, $C$49 =""), 0, IF( ISNUMBER(#REF! ), 0, 1 ))</f>
        <v>0</v>
      </c>
      <c r="BD49" s="126">
        <f xml:space="preserve"> IF( OR( $C$49 = $BY$49, $C$49 =""), 0, IF( ISNUMBER(#REF! ), 0, 1 ))</f>
        <v>0</v>
      </c>
      <c r="BE49" s="109"/>
      <c r="BF49" s="126">
        <f xml:space="preserve"> IF( OR( $C$49 = $BY$49, $C$49 =""), 0, IF( ISNUMBER(#REF! ), 0, 1 ))</f>
        <v>0</v>
      </c>
      <c r="BG49" s="126">
        <f xml:space="preserve"> IF( OR( $C$49 = $BY$49, $C$49 =""), 0, IF( ISNUMBER(#REF! ), 0, 1 ))</f>
        <v>0</v>
      </c>
      <c r="BH49" s="126">
        <f xml:space="preserve"> IF( OR( $C$49 = $BY$49, $C$49 =""), 0, IF( ISNUMBER(#REF! ), 0, 1 ))</f>
        <v>0</v>
      </c>
      <c r="BI49" s="126">
        <f xml:space="preserve"> IF( OR( $C$49 = $BY$49, $C$49 =""), 0, IF( ISNUMBER(#REF! ), 0, 1 ))</f>
        <v>0</v>
      </c>
      <c r="BJ49" s="109"/>
      <c r="BK49" s="126">
        <f xml:space="preserve"> IF( OR( $C$49 = $BY$49, $C$49 =""), 0, IF( ISNUMBER(#REF! ), 0, 1 ))</f>
        <v>0</v>
      </c>
      <c r="BL49" s="126">
        <f xml:space="preserve"> IF( OR( $C$49 = $BY$49, $C$49 =""), 0, IF( ISNUMBER(#REF! ), 0, 1 ))</f>
        <v>0</v>
      </c>
      <c r="BM49" s="126">
        <f xml:space="preserve"> IF( OR( $C$49 = $BY$49, $C$49 =""), 0, IF( ISNUMBER(#REF! ), 0, 1 ))</f>
        <v>0</v>
      </c>
      <c r="BN49" s="126">
        <f xml:space="preserve"> IF( OR( $C$49 = $BY$49, $C$49 =""), 0, IF( ISNUMBER(#REF! ), 0, 1 ))</f>
        <v>0</v>
      </c>
      <c r="BO49" s="109"/>
      <c r="BP49" s="126">
        <f xml:space="preserve"> IF( OR( $C$49 = $BY$49, $C$49 =""), 0, IF( ISNUMBER(#REF! ), 0, 1 ))</f>
        <v>0</v>
      </c>
      <c r="BQ49" s="126">
        <f xml:space="preserve"> IF( OR( $C$49 = $BY$49, $C$49 =""), 0, IF( ISNUMBER(#REF! ), 0, 1 ))</f>
        <v>0</v>
      </c>
      <c r="BR49" s="126">
        <f xml:space="preserve"> IF( OR( $C$49 = $BY$49, $C$49 =""), 0, IF( ISNUMBER(#REF! ), 0, 1 ))</f>
        <v>0</v>
      </c>
      <c r="BS49" s="126">
        <f xml:space="preserve"> IF( OR( $C$49 = $BY$49, $C$49 =""), 0, IF( ISNUMBER(#REF! ), 0, 1 ))</f>
        <v>0</v>
      </c>
      <c r="BT49" s="109"/>
      <c r="BU49" s="126">
        <f xml:space="preserve"> IF( OR( $C$49 = $BY$49, $C$49 =""), 0, IF( ISNUMBER(#REF! ), 0, 1 ))</f>
        <v>0</v>
      </c>
      <c r="BV49" s="126">
        <f xml:space="preserve"> IF( OR( $C$49 = $BY$49, $C$49 =""), 0, IF( ISNUMBER(#REF! ), 0, 1 ))</f>
        <v>0</v>
      </c>
      <c r="BW49" s="126">
        <f xml:space="preserve"> IF( OR( $C$49 = $BY$49, $C$49 =""), 0, IF( ISNUMBER(#REF! ), 0, 1 ))</f>
        <v>0</v>
      </c>
      <c r="BX49" s="126">
        <f xml:space="preserve"> IF( OR( $C$49 = $BY$49, $C$49 =""), 0, IF( ISNUMBER(#REF! ), 0, 1 ))</f>
        <v>0</v>
      </c>
      <c r="BY49" s="703" t="s">
        <v>76</v>
      </c>
      <c r="BZ49" s="266"/>
      <c r="CA49" s="189"/>
      <c r="CB49" s="189"/>
      <c r="CC49" s="266"/>
      <c r="CD49" s="704"/>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699"/>
      <c r="DS49" s="266"/>
    </row>
    <row r="50" spans="2:123" x14ac:dyDescent="0.5">
      <c r="B50" s="705">
        <v>34</v>
      </c>
      <c r="C50" s="701" t="s">
        <v>77</v>
      </c>
      <c r="D50" s="706"/>
      <c r="E50" s="224" t="s">
        <v>28</v>
      </c>
      <c r="F50" s="457">
        <v>3</v>
      </c>
      <c r="G50" s="457"/>
      <c r="H50" s="679"/>
      <c r="I50" s="679"/>
      <c r="J50" s="679"/>
      <c r="K50" s="679"/>
      <c r="L50" s="679"/>
      <c r="M50" s="679"/>
      <c r="N50" s="172"/>
      <c r="O50" s="679"/>
      <c r="P50" s="679"/>
      <c r="Q50" s="679"/>
      <c r="R50" s="679"/>
      <c r="S50" s="679"/>
      <c r="T50" s="679"/>
      <c r="U50" s="172"/>
      <c r="V50" s="679"/>
      <c r="W50" s="679"/>
      <c r="X50" s="679"/>
      <c r="Y50" s="679"/>
      <c r="Z50" s="679"/>
      <c r="AA50" s="679"/>
      <c r="AB50" s="172"/>
      <c r="AC50" s="388"/>
      <c r="AD50" s="624" t="s">
        <v>68</v>
      </c>
      <c r="AE50" s="397"/>
      <c r="AF50" s="125">
        <f>(IF(SUM(AL50:BX50)=0,IF(AJ50=1,$AJ$4,0),$AL$4))</f>
        <v>0</v>
      </c>
      <c r="AG50" s="125"/>
      <c r="AH50" s="189"/>
      <c r="AI50" s="90"/>
      <c r="AJ50" s="702">
        <f t="shared" si="19"/>
        <v>0</v>
      </c>
      <c r="AK50" s="189"/>
      <c r="AL50" s="126">
        <f xml:space="preserve"> IF( OR( $C$50 = $BY$50, $C$50 =""), 0, IF( ISNUMBER(#REF! ), 0, 1 ))</f>
        <v>0</v>
      </c>
      <c r="AM50" s="126">
        <f xml:space="preserve"> IF( OR( $C$50 = $BY$50, $C$50 =""), 0, IF( ISNUMBER(#REF! ), 0, 1 ))</f>
        <v>0</v>
      </c>
      <c r="AN50" s="126">
        <f xml:space="preserve"> IF( OR( $C$50 = $BY$50, $C$50 =""), 0, IF( ISNUMBER(#REF! ), 0, 1 ))</f>
        <v>0</v>
      </c>
      <c r="AO50" s="126">
        <f xml:space="preserve"> IF( OR( $C$50 = $BY$50, $C$50 =""), 0, IF( ISNUMBER(#REF! ), 0, 1 ))</f>
        <v>0</v>
      </c>
      <c r="AP50" s="109"/>
      <c r="AQ50" s="126">
        <f xml:space="preserve"> IF( OR( $C$50 = $BY$50, $C$50 =""), 0, IF( ISNUMBER(#REF! ), 0, 1 ))</f>
        <v>0</v>
      </c>
      <c r="AR50" s="126">
        <f xml:space="preserve"> IF( OR( $C$50 = $BY$50, $C$50 =""), 0, IF( ISNUMBER(#REF! ), 0, 1 ))</f>
        <v>0</v>
      </c>
      <c r="AS50" s="126">
        <f xml:space="preserve"> IF( OR( $C$50 = $BY$50, $C$50 =""), 0, IF( ISNUMBER(#REF! ), 0, 1 ))</f>
        <v>0</v>
      </c>
      <c r="AT50" s="126">
        <f xml:space="preserve"> IF( OR( $C$50 = $BY$50, $C$50 =""), 0, IF( ISNUMBER(#REF! ), 0, 1 ))</f>
        <v>0</v>
      </c>
      <c r="AU50" s="109"/>
      <c r="AV50" s="126">
        <f xml:space="preserve"> IF( OR( $C$50 = $BY$50, $C$50 =""), 0, IF( ISNUMBER(#REF! ), 0, 1 ))</f>
        <v>0</v>
      </c>
      <c r="AW50" s="126">
        <f xml:space="preserve"> IF( OR( $C$50 = $BY$50, $C$50 =""), 0, IF( ISNUMBER(#REF! ), 0, 1 ))</f>
        <v>0</v>
      </c>
      <c r="AX50" s="126">
        <f xml:space="preserve"> IF( OR( $C$50 = $BY$50, $C$50 =""), 0, IF( ISNUMBER(#REF! ), 0, 1 ))</f>
        <v>0</v>
      </c>
      <c r="AY50" s="126">
        <f xml:space="preserve"> IF( OR( $C$50 = $BY$50, $C$50 =""), 0, IF( ISNUMBER(#REF! ), 0, 1 ))</f>
        <v>0</v>
      </c>
      <c r="AZ50" s="109"/>
      <c r="BA50" s="126">
        <f xml:space="preserve"> IF( OR( $C$50 = $BY$50, $C$50 =""), 0, IF( ISNUMBER(#REF! ), 0, 1 ))</f>
        <v>0</v>
      </c>
      <c r="BB50" s="126">
        <f xml:space="preserve"> IF( OR( $C$50 = $BY$50, $C$50 =""), 0, IF( ISNUMBER(#REF! ), 0, 1 ))</f>
        <v>0</v>
      </c>
      <c r="BC50" s="126">
        <f xml:space="preserve"> IF( OR( $C$50 = $BY$50, $C$50 =""), 0, IF( ISNUMBER(#REF! ), 0, 1 ))</f>
        <v>0</v>
      </c>
      <c r="BD50" s="126">
        <f xml:space="preserve"> IF( OR( $C$50 = $BY$50, $C$50 =""), 0, IF( ISNUMBER(#REF! ), 0, 1 ))</f>
        <v>0</v>
      </c>
      <c r="BE50" s="109"/>
      <c r="BF50" s="126">
        <f xml:space="preserve"> IF( OR( $C$50 = $BY$50, $C$50 =""), 0, IF( ISNUMBER(#REF! ), 0, 1 ))</f>
        <v>0</v>
      </c>
      <c r="BG50" s="126">
        <f xml:space="preserve"> IF( OR( $C$50 = $BY$50, $C$50 =""), 0, IF( ISNUMBER(#REF! ), 0, 1 ))</f>
        <v>0</v>
      </c>
      <c r="BH50" s="126">
        <f xml:space="preserve"> IF( OR( $C$50 = $BY$50, $C$50 =""), 0, IF( ISNUMBER(#REF! ), 0, 1 ))</f>
        <v>0</v>
      </c>
      <c r="BI50" s="126">
        <f xml:space="preserve"> IF( OR( $C$50 = $BY$50, $C$50 =""), 0, IF( ISNUMBER(#REF! ), 0, 1 ))</f>
        <v>0</v>
      </c>
      <c r="BJ50" s="109"/>
      <c r="BK50" s="126">
        <f xml:space="preserve"> IF( OR( $C$50 = $BY$50, $C$50 =""), 0, IF( ISNUMBER(#REF! ), 0, 1 ))</f>
        <v>0</v>
      </c>
      <c r="BL50" s="126">
        <f xml:space="preserve"> IF( OR( $C$50 = $BY$50, $C$50 =""), 0, IF( ISNUMBER(#REF! ), 0, 1 ))</f>
        <v>0</v>
      </c>
      <c r="BM50" s="126">
        <f xml:space="preserve"> IF( OR( $C$50 = $BY$50, $C$50 =""), 0, IF( ISNUMBER(#REF! ), 0, 1 ))</f>
        <v>0</v>
      </c>
      <c r="BN50" s="126">
        <f xml:space="preserve"> IF( OR( $C$50 = $BY$50, $C$50 =""), 0, IF( ISNUMBER(#REF! ), 0, 1 ))</f>
        <v>0</v>
      </c>
      <c r="BO50" s="109"/>
      <c r="BP50" s="126">
        <f xml:space="preserve"> IF( OR( $C$50 = $BY$50, $C$50 =""), 0, IF( ISNUMBER(#REF! ), 0, 1 ))</f>
        <v>0</v>
      </c>
      <c r="BQ50" s="126">
        <f xml:space="preserve"> IF( OR( $C$50 = $BY$50, $C$50 =""), 0, IF( ISNUMBER(#REF! ), 0, 1 ))</f>
        <v>0</v>
      </c>
      <c r="BR50" s="126">
        <f xml:space="preserve"> IF( OR( $C$50 = $BY$50, $C$50 =""), 0, IF( ISNUMBER(#REF! ), 0, 1 ))</f>
        <v>0</v>
      </c>
      <c r="BS50" s="126">
        <f xml:space="preserve"> IF( OR( $C$50 = $BY$50, $C$50 =""), 0, IF( ISNUMBER(#REF! ), 0, 1 ))</f>
        <v>0</v>
      </c>
      <c r="BT50" s="109"/>
      <c r="BU50" s="126">
        <f xml:space="preserve"> IF( OR( $C$50 = $BY$50, $C$50 =""), 0, IF( ISNUMBER(#REF! ), 0, 1 ))</f>
        <v>0</v>
      </c>
      <c r="BV50" s="126">
        <f xml:space="preserve"> IF( OR( $C$50 = $BY$50, $C$50 =""), 0, IF( ISNUMBER(#REF! ), 0, 1 ))</f>
        <v>0</v>
      </c>
      <c r="BW50" s="126">
        <f xml:space="preserve"> IF( OR( $C$50 = $BY$50, $C$50 =""), 0, IF( ISNUMBER(#REF! ), 0, 1 ))</f>
        <v>0</v>
      </c>
      <c r="BX50" s="126">
        <f xml:space="preserve"> IF( OR( $C$50 = $BY$50, $C$50 =""), 0, IF( ISNUMBER(#REF! ), 0, 1 ))</f>
        <v>0</v>
      </c>
      <c r="BY50" s="703" t="s">
        <v>77</v>
      </c>
      <c r="BZ50" s="90"/>
      <c r="CA50" s="189"/>
      <c r="CB50" s="189"/>
      <c r="CC50" s="90"/>
      <c r="CD50" s="704"/>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699"/>
      <c r="DS50" s="90"/>
    </row>
    <row r="51" spans="2:123" ht="17" thickBot="1" x14ac:dyDescent="0.55000000000000004">
      <c r="B51" s="252">
        <v>35</v>
      </c>
      <c r="C51" s="447" t="s">
        <v>78</v>
      </c>
      <c r="D51" s="484"/>
      <c r="E51" s="254" t="s">
        <v>28</v>
      </c>
      <c r="F51" s="465">
        <v>3</v>
      </c>
      <c r="G51" s="465"/>
      <c r="H51" s="707">
        <f>SUM(H$41:H$50)</f>
        <v>0</v>
      </c>
      <c r="I51" s="707">
        <f t="shared" ref="I51:M51" si="21">SUM(I$41:I$50)</f>
        <v>0</v>
      </c>
      <c r="J51" s="707">
        <f t="shared" si="21"/>
        <v>0</v>
      </c>
      <c r="K51" s="707">
        <f t="shared" si="21"/>
        <v>0</v>
      </c>
      <c r="L51" s="707">
        <f t="shared" si="21"/>
        <v>0</v>
      </c>
      <c r="M51" s="707">
        <f t="shared" si="21"/>
        <v>0</v>
      </c>
      <c r="N51" s="172"/>
      <c r="O51" s="707">
        <f>SUM(O$41:O$50)</f>
        <v>0</v>
      </c>
      <c r="P51" s="707">
        <f t="shared" ref="P51:T51" si="22">SUM(P$41:P$50)</f>
        <v>0</v>
      </c>
      <c r="Q51" s="707">
        <f t="shared" si="22"/>
        <v>0</v>
      </c>
      <c r="R51" s="707">
        <f t="shared" si="22"/>
        <v>0</v>
      </c>
      <c r="S51" s="707">
        <f t="shared" si="22"/>
        <v>0</v>
      </c>
      <c r="T51" s="707">
        <f t="shared" si="22"/>
        <v>0</v>
      </c>
      <c r="U51" s="172"/>
      <c r="V51" s="707">
        <f>SUM(V$41:V$50)</f>
        <v>0</v>
      </c>
      <c r="W51" s="707">
        <f t="shared" ref="W51:AA51" si="23">SUM(W$41:W$50)</f>
        <v>0</v>
      </c>
      <c r="X51" s="707">
        <f t="shared" si="23"/>
        <v>0</v>
      </c>
      <c r="Y51" s="707">
        <f t="shared" si="23"/>
        <v>0</v>
      </c>
      <c r="Z51" s="707">
        <f t="shared" si="23"/>
        <v>0</v>
      </c>
      <c r="AA51" s="707">
        <f t="shared" si="23"/>
        <v>0</v>
      </c>
      <c r="AB51" s="172"/>
      <c r="AC51" s="460" t="s">
        <v>79</v>
      </c>
      <c r="AD51" s="697"/>
      <c r="AE51" s="695"/>
      <c r="AF51" s="125"/>
      <c r="AG51" s="125"/>
      <c r="AH51" s="189"/>
      <c r="AI51" s="90"/>
      <c r="BZ51" s="90"/>
      <c r="CA51" s="189"/>
      <c r="CB51" s="189"/>
      <c r="CC51" s="90"/>
      <c r="CD51" s="700"/>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699"/>
      <c r="DS51" s="90"/>
    </row>
    <row r="52" spans="2:123" ht="17" thickBot="1" x14ac:dyDescent="0.55000000000000004">
      <c r="B52" s="432"/>
      <c r="C52" s="293"/>
      <c r="D52" s="671"/>
      <c r="E52" s="671"/>
      <c r="F52" s="671"/>
      <c r="G52" s="671"/>
      <c r="H52" s="690"/>
      <c r="I52" s="690"/>
      <c r="J52" s="690"/>
      <c r="K52" s="690"/>
      <c r="L52" s="690"/>
      <c r="M52" s="690"/>
      <c r="N52" s="89"/>
      <c r="O52" s="690"/>
      <c r="P52" s="690"/>
      <c r="Q52" s="690"/>
      <c r="R52" s="690"/>
      <c r="S52" s="690"/>
      <c r="T52" s="690"/>
      <c r="U52" s="89"/>
      <c r="V52" s="690"/>
      <c r="W52" s="690"/>
      <c r="X52" s="690"/>
      <c r="Y52" s="690"/>
      <c r="Z52" s="690"/>
      <c r="AA52" s="690"/>
      <c r="AB52" s="89"/>
      <c r="AC52" s="461"/>
      <c r="AD52" s="461"/>
      <c r="AE52" s="461"/>
      <c r="AF52" s="125"/>
      <c r="AG52" s="125"/>
      <c r="AH52" s="189"/>
      <c r="AI52" s="90"/>
      <c r="BZ52" s="90"/>
      <c r="CA52" s="189"/>
      <c r="CB52" s="189"/>
      <c r="CC52" s="90"/>
      <c r="CD52" s="700"/>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699"/>
      <c r="DS52" s="90"/>
    </row>
    <row r="53" spans="2:123" ht="15" customHeight="1" thickBot="1" x14ac:dyDescent="0.55000000000000004">
      <c r="B53" s="103" t="s">
        <v>80</v>
      </c>
      <c r="C53" s="471" t="s">
        <v>81</v>
      </c>
      <c r="D53" s="671"/>
      <c r="E53" s="425"/>
      <c r="F53" s="425"/>
      <c r="G53" s="425"/>
      <c r="H53" s="691"/>
      <c r="I53" s="691"/>
      <c r="J53" s="691"/>
      <c r="K53" s="691"/>
      <c r="L53" s="691"/>
      <c r="M53" s="691"/>
      <c r="N53" s="89"/>
      <c r="O53" s="691"/>
      <c r="P53" s="691"/>
      <c r="Q53" s="691"/>
      <c r="R53" s="691"/>
      <c r="S53" s="691"/>
      <c r="T53" s="691"/>
      <c r="U53" s="89"/>
      <c r="V53" s="691"/>
      <c r="W53" s="691"/>
      <c r="X53" s="691"/>
      <c r="Y53" s="691"/>
      <c r="Z53" s="691"/>
      <c r="AA53" s="691"/>
      <c r="AB53" s="89"/>
      <c r="AC53" s="452"/>
      <c r="AD53" s="452"/>
      <c r="AE53" s="452"/>
      <c r="AF53" s="125"/>
      <c r="AG53" s="125"/>
      <c r="AH53" s="189"/>
      <c r="AI53" s="90"/>
      <c r="BZ53" s="90"/>
      <c r="CA53" s="189"/>
      <c r="CB53" s="189"/>
      <c r="CC53" s="90"/>
      <c r="CD53" s="700"/>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699"/>
      <c r="DS53" s="90"/>
    </row>
    <row r="54" spans="2:123" ht="15" customHeight="1" thickBot="1" x14ac:dyDescent="0.55000000000000004">
      <c r="B54" s="488">
        <f>+B51+1</f>
        <v>36</v>
      </c>
      <c r="C54" s="489" t="s">
        <v>82</v>
      </c>
      <c r="D54" s="490"/>
      <c r="E54" s="490" t="s">
        <v>28</v>
      </c>
      <c r="F54" s="708">
        <v>3</v>
      </c>
      <c r="G54" s="708"/>
      <c r="H54" s="709">
        <f>H$38+H$51</f>
        <v>0</v>
      </c>
      <c r="I54" s="709">
        <f t="shared" ref="I54:M54" si="24">I$38+I$51</f>
        <v>0</v>
      </c>
      <c r="J54" s="709">
        <f t="shared" si="24"/>
        <v>0</v>
      </c>
      <c r="K54" s="709">
        <f t="shared" si="24"/>
        <v>0</v>
      </c>
      <c r="L54" s="709">
        <f t="shared" si="24"/>
        <v>0</v>
      </c>
      <c r="M54" s="709">
        <f t="shared" si="24"/>
        <v>0</v>
      </c>
      <c r="N54" s="172"/>
      <c r="O54" s="709">
        <f>O$38+O$51</f>
        <v>0</v>
      </c>
      <c r="P54" s="709">
        <f t="shared" ref="P54:T54" si="25">P$38+P$51</f>
        <v>0</v>
      </c>
      <c r="Q54" s="709">
        <f t="shared" si="25"/>
        <v>0</v>
      </c>
      <c r="R54" s="709">
        <f t="shared" si="25"/>
        <v>0</v>
      </c>
      <c r="S54" s="709">
        <f t="shared" si="25"/>
        <v>0</v>
      </c>
      <c r="T54" s="709">
        <f t="shared" si="25"/>
        <v>0</v>
      </c>
      <c r="U54" s="172"/>
      <c r="V54" s="709">
        <f>V$38+V$51</f>
        <v>0</v>
      </c>
      <c r="W54" s="709">
        <f t="shared" ref="W54:AA54" si="26">W$38+W$51</f>
        <v>0</v>
      </c>
      <c r="X54" s="709">
        <f t="shared" si="26"/>
        <v>0</v>
      </c>
      <c r="Y54" s="709">
        <f t="shared" si="26"/>
        <v>0</v>
      </c>
      <c r="Z54" s="709">
        <f t="shared" si="26"/>
        <v>0</v>
      </c>
      <c r="AA54" s="709">
        <f t="shared" si="26"/>
        <v>0</v>
      </c>
      <c r="AB54" s="172"/>
      <c r="AC54" s="494" t="s">
        <v>83</v>
      </c>
      <c r="AD54" s="710"/>
      <c r="AE54" s="695"/>
      <c r="AF54" s="125"/>
      <c r="AG54" s="125"/>
      <c r="AH54" s="189"/>
      <c r="AI54" s="90"/>
      <c r="BZ54" s="90"/>
      <c r="CA54" s="189"/>
      <c r="CB54" s="189"/>
      <c r="CC54" s="90"/>
      <c r="CD54" s="700"/>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699"/>
      <c r="DS54" s="90"/>
    </row>
    <row r="55" spans="2:123" ht="15" customHeight="1" x14ac:dyDescent="0.5">
      <c r="B55" s="172"/>
      <c r="C55" s="172"/>
      <c r="D55" s="711"/>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712"/>
      <c r="AD55" s="441"/>
      <c r="AE55" s="441"/>
      <c r="AF55" s="441"/>
      <c r="AG55" s="441"/>
      <c r="AH55" s="189"/>
      <c r="CD55" s="700"/>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699"/>
    </row>
    <row r="56" spans="2:123" ht="15" customHeight="1" x14ac:dyDescent="0.5">
      <c r="B56" s="157" t="s">
        <v>85</v>
      </c>
      <c r="C56" s="157"/>
      <c r="D56" s="497"/>
      <c r="E56" s="497"/>
      <c r="F56" s="497"/>
      <c r="G56" s="497"/>
      <c r="H56" s="304"/>
      <c r="I56" s="304"/>
      <c r="J56" s="172"/>
      <c r="K56" s="172"/>
      <c r="L56" s="172"/>
      <c r="M56" s="172"/>
      <c r="N56" s="172"/>
      <c r="O56" s="304"/>
      <c r="P56" s="304"/>
      <c r="Q56" s="172"/>
      <c r="R56" s="172"/>
      <c r="S56" s="172"/>
      <c r="T56" s="172"/>
      <c r="U56" s="172"/>
      <c r="V56" s="304"/>
      <c r="W56" s="304"/>
      <c r="X56" s="172"/>
      <c r="Y56" s="172"/>
      <c r="Z56" s="172"/>
      <c r="AA56" s="172"/>
      <c r="AB56" s="172"/>
      <c r="AC56" s="712"/>
      <c r="AD56" s="441"/>
      <c r="AE56" s="441"/>
      <c r="AF56" s="441"/>
      <c r="AG56" s="441"/>
      <c r="AH56" s="189"/>
    </row>
    <row r="57" spans="2:123" ht="15" customHeight="1" x14ac:dyDescent="0.5">
      <c r="B57" s="162"/>
      <c r="C57" s="163" t="s">
        <v>86</v>
      </c>
      <c r="D57" s="497"/>
      <c r="E57" s="497"/>
      <c r="F57" s="497"/>
      <c r="G57" s="497"/>
      <c r="H57" s="304"/>
      <c r="I57" s="304"/>
      <c r="J57" s="172"/>
      <c r="K57" s="172"/>
      <c r="L57" s="172"/>
      <c r="M57" s="172"/>
      <c r="N57" s="172"/>
      <c r="O57" s="304"/>
      <c r="P57" s="304"/>
      <c r="Q57" s="172"/>
      <c r="R57" s="172"/>
      <c r="S57" s="172"/>
      <c r="T57" s="172"/>
      <c r="U57" s="172"/>
      <c r="V57" s="304"/>
      <c r="W57" s="304"/>
      <c r="X57" s="172"/>
      <c r="Y57" s="172"/>
      <c r="Z57" s="172"/>
      <c r="AA57" s="172"/>
      <c r="AB57" s="172"/>
      <c r="AC57" s="712"/>
      <c r="AD57" s="441"/>
      <c r="AE57" s="441"/>
      <c r="AF57" s="441"/>
      <c r="AG57" s="441"/>
      <c r="AH57" s="189"/>
    </row>
    <row r="58" spans="2:123" ht="15" customHeight="1" x14ac:dyDescent="0.5">
      <c r="B58" s="165"/>
      <c r="C58" s="163" t="s">
        <v>87</v>
      </c>
      <c r="D58" s="497"/>
      <c r="E58" s="497"/>
      <c r="F58" s="497"/>
      <c r="G58" s="497"/>
      <c r="H58" s="304"/>
      <c r="I58" s="304"/>
      <c r="J58" s="172"/>
      <c r="K58" s="172"/>
      <c r="L58" s="172"/>
      <c r="M58" s="172"/>
      <c r="N58" s="172"/>
      <c r="O58" s="304"/>
      <c r="P58" s="304"/>
      <c r="Q58" s="172"/>
      <c r="R58" s="172"/>
      <c r="S58" s="172"/>
      <c r="T58" s="172"/>
      <c r="U58" s="172"/>
      <c r="V58" s="304"/>
      <c r="W58" s="304"/>
      <c r="X58" s="172"/>
      <c r="Y58" s="172"/>
      <c r="Z58" s="172"/>
      <c r="AA58" s="172"/>
      <c r="AB58" s="172"/>
      <c r="AC58" s="712"/>
      <c r="AD58" s="441"/>
      <c r="AE58" s="441"/>
      <c r="AF58" s="441"/>
      <c r="AG58" s="441"/>
      <c r="AH58" s="189"/>
    </row>
    <row r="59" spans="2:123" ht="15" customHeight="1" x14ac:dyDescent="0.5">
      <c r="B59" s="166"/>
      <c r="C59" s="163" t="s">
        <v>88</v>
      </c>
      <c r="D59" s="497"/>
      <c r="E59" s="497"/>
      <c r="F59" s="497"/>
      <c r="G59" s="497"/>
      <c r="H59" s="304"/>
      <c r="I59" s="304"/>
      <c r="J59" s="172"/>
      <c r="K59" s="172"/>
      <c r="L59" s="172"/>
      <c r="M59" s="172"/>
      <c r="N59" s="172"/>
      <c r="O59" s="304"/>
      <c r="P59" s="304"/>
      <c r="Q59" s="172"/>
      <c r="R59" s="172"/>
      <c r="S59" s="172"/>
      <c r="T59" s="172"/>
      <c r="U59" s="172"/>
      <c r="V59" s="304"/>
      <c r="W59" s="304"/>
      <c r="X59" s="172"/>
      <c r="Y59" s="172"/>
      <c r="Z59" s="172"/>
      <c r="AA59" s="172"/>
      <c r="AB59" s="172"/>
      <c r="AC59" s="712"/>
      <c r="AD59" s="441"/>
      <c r="AE59" s="441"/>
      <c r="AF59" s="441"/>
      <c r="AG59" s="441"/>
      <c r="AH59" s="189"/>
    </row>
    <row r="60" spans="2:123" ht="15" customHeight="1" x14ac:dyDescent="0.5">
      <c r="B60" s="167"/>
      <c r="C60" s="163" t="s">
        <v>89</v>
      </c>
      <c r="D60" s="497"/>
      <c r="E60" s="497"/>
      <c r="F60" s="497"/>
      <c r="G60" s="497"/>
      <c r="H60" s="304"/>
      <c r="I60" s="304"/>
      <c r="J60" s="172"/>
      <c r="K60" s="172"/>
      <c r="L60" s="172"/>
      <c r="M60" s="172"/>
      <c r="N60" s="172"/>
      <c r="O60" s="304"/>
      <c r="P60" s="304"/>
      <c r="Q60" s="172"/>
      <c r="R60" s="172"/>
      <c r="S60" s="172"/>
      <c r="T60" s="172"/>
      <c r="U60" s="172"/>
      <c r="V60" s="304"/>
      <c r="W60" s="304"/>
      <c r="X60" s="172"/>
      <c r="Y60" s="172"/>
      <c r="Z60" s="172"/>
      <c r="AA60" s="172"/>
      <c r="AB60" s="172"/>
      <c r="AC60" s="712"/>
      <c r="AD60" s="441"/>
      <c r="AE60" s="441"/>
      <c r="AF60" s="441"/>
      <c r="AG60" s="441"/>
      <c r="AH60" s="189"/>
    </row>
    <row r="61" spans="2:123" ht="15" customHeight="1" thickBot="1" x14ac:dyDescent="0.55000000000000004">
      <c r="B61" s="498"/>
      <c r="C61" s="163"/>
      <c r="D61" s="497"/>
      <c r="E61" s="497"/>
      <c r="F61" s="497"/>
      <c r="G61" s="497"/>
      <c r="H61" s="304"/>
      <c r="I61" s="304"/>
      <c r="J61" s="172"/>
      <c r="K61" s="172"/>
      <c r="L61" s="172"/>
      <c r="M61" s="172"/>
      <c r="N61" s="172"/>
      <c r="O61" s="304"/>
      <c r="P61" s="304"/>
      <c r="Q61" s="172"/>
      <c r="R61" s="172"/>
      <c r="S61" s="172"/>
      <c r="T61" s="172"/>
      <c r="U61" s="172"/>
      <c r="V61" s="304"/>
      <c r="W61" s="304"/>
      <c r="X61" s="172"/>
      <c r="Y61" s="172"/>
      <c r="Z61" s="172"/>
      <c r="AA61" s="172"/>
      <c r="AB61" s="172"/>
      <c r="AC61" s="712"/>
      <c r="AD61" s="441"/>
      <c r="AE61" s="441"/>
      <c r="AF61" s="441"/>
      <c r="AG61" s="441"/>
      <c r="AH61" s="189"/>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CD61" s="91"/>
      <c r="CE61" s="91"/>
      <c r="CF61" s="91"/>
      <c r="CG61" s="91"/>
      <c r="CH61" s="91"/>
      <c r="CI61" s="91"/>
      <c r="CJ61" s="91"/>
      <c r="CK61" s="91"/>
      <c r="CL61" s="91"/>
      <c r="CM61" s="91"/>
      <c r="CN61" s="91"/>
      <c r="CO61" s="91"/>
      <c r="CP61" s="91"/>
      <c r="CQ61" s="91"/>
      <c r="CR61" s="91"/>
      <c r="CS61" s="91"/>
      <c r="CT61" s="91"/>
      <c r="CU61" s="91"/>
      <c r="CV61" s="91"/>
      <c r="CW61" s="91"/>
      <c r="CX61" s="91"/>
      <c r="CY61" s="91"/>
      <c r="CZ61" s="91"/>
      <c r="DA61" s="91"/>
      <c r="DB61" s="91"/>
      <c r="DC61" s="91"/>
      <c r="DD61" s="91"/>
      <c r="DE61" s="91"/>
      <c r="DF61" s="91"/>
      <c r="DG61" s="91"/>
      <c r="DH61" s="91"/>
      <c r="DI61" s="91"/>
      <c r="DJ61" s="91"/>
      <c r="DK61" s="91"/>
      <c r="DL61" s="91"/>
      <c r="DM61" s="91"/>
      <c r="DN61" s="91"/>
      <c r="DO61" s="91"/>
      <c r="DP61" s="91"/>
      <c r="DQ61" s="91"/>
      <c r="DR61" s="91"/>
    </row>
    <row r="62" spans="2:123" ht="15" customHeight="1" thickBot="1" x14ac:dyDescent="0.55000000000000004">
      <c r="B62" s="799" t="s">
        <v>1045</v>
      </c>
      <c r="C62" s="800"/>
      <c r="D62" s="800"/>
      <c r="E62" s="800"/>
      <c r="F62" s="800"/>
      <c r="G62" s="800"/>
      <c r="H62" s="800"/>
      <c r="I62" s="800"/>
      <c r="J62" s="801"/>
      <c r="K62" s="172"/>
      <c r="L62" s="172"/>
      <c r="M62" s="172"/>
      <c r="N62" s="172"/>
      <c r="O62" s="172"/>
      <c r="P62" s="172"/>
      <c r="Q62" s="172"/>
      <c r="R62" s="172"/>
      <c r="S62" s="172"/>
      <c r="T62" s="172"/>
      <c r="U62" s="172"/>
      <c r="V62" s="172"/>
      <c r="W62" s="172"/>
      <c r="X62" s="172"/>
      <c r="Y62" s="172"/>
      <c r="Z62" s="172"/>
      <c r="AA62" s="172"/>
      <c r="AB62" s="172"/>
      <c r="AC62" s="712"/>
      <c r="AD62" s="441"/>
      <c r="AE62" s="441"/>
      <c r="AF62" s="441"/>
      <c r="AG62" s="441"/>
      <c r="AH62" s="189"/>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row>
    <row r="63" spans="2:123" ht="15" customHeight="1" thickBot="1" x14ac:dyDescent="0.55000000000000004">
      <c r="B63" s="168"/>
      <c r="C63" s="499"/>
      <c r="D63" s="500"/>
      <c r="E63" s="501"/>
      <c r="F63" s="501"/>
      <c r="G63" s="501"/>
      <c r="H63" s="501"/>
      <c r="I63" s="501"/>
      <c r="J63" s="501"/>
      <c r="K63" s="501"/>
      <c r="L63" s="501"/>
      <c r="M63" s="172"/>
      <c r="N63" s="172"/>
      <c r="O63" s="172"/>
      <c r="P63" s="172"/>
      <c r="Q63" s="172"/>
      <c r="R63" s="172"/>
      <c r="S63" s="501"/>
      <c r="T63" s="501"/>
      <c r="U63" s="172"/>
      <c r="V63" s="172"/>
      <c r="W63" s="172"/>
      <c r="X63" s="172"/>
      <c r="Y63" s="172"/>
      <c r="Z63" s="501"/>
      <c r="AA63" s="501"/>
      <c r="AB63" s="89"/>
      <c r="AC63" s="452"/>
      <c r="AD63" s="441"/>
      <c r="AE63" s="441"/>
      <c r="AF63" s="441"/>
      <c r="AG63" s="441"/>
      <c r="AH63" s="189"/>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row>
    <row r="64" spans="2:123" ht="60" customHeight="1" thickBot="1" x14ac:dyDescent="0.55000000000000004">
      <c r="B64" s="802" t="s">
        <v>1174</v>
      </c>
      <c r="C64" s="803"/>
      <c r="D64" s="803"/>
      <c r="E64" s="803"/>
      <c r="F64" s="803"/>
      <c r="G64" s="803"/>
      <c r="H64" s="803"/>
      <c r="I64" s="803"/>
      <c r="J64" s="804"/>
      <c r="K64" s="501"/>
      <c r="L64" s="501"/>
      <c r="M64" s="172"/>
      <c r="N64" s="172"/>
      <c r="O64" s="172"/>
      <c r="P64" s="172"/>
      <c r="Q64" s="172"/>
      <c r="R64" s="172"/>
      <c r="S64" s="501"/>
      <c r="T64" s="501"/>
      <c r="U64" s="172"/>
      <c r="V64" s="172"/>
      <c r="W64" s="172"/>
      <c r="X64" s="172"/>
      <c r="Y64" s="172"/>
      <c r="Z64" s="501"/>
      <c r="AA64" s="501"/>
      <c r="AB64" s="89"/>
      <c r="AC64" s="452"/>
      <c r="AD64" s="441"/>
      <c r="AE64" s="441"/>
      <c r="AF64" s="441"/>
      <c r="AG64" s="441"/>
      <c r="AH64" s="189"/>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row>
    <row r="65" spans="2:80" s="91" customFormat="1" ht="15" customHeight="1" thickBot="1" x14ac:dyDescent="0.55000000000000004">
      <c r="B65" s="168"/>
      <c r="C65" s="499"/>
      <c r="D65" s="500"/>
      <c r="E65" s="501"/>
      <c r="F65" s="501"/>
      <c r="G65" s="501"/>
      <c r="H65" s="501"/>
      <c r="I65" s="501"/>
      <c r="J65" s="501"/>
      <c r="K65" s="501"/>
      <c r="L65" s="501"/>
      <c r="M65" s="172"/>
      <c r="N65" s="172"/>
      <c r="O65" s="172"/>
      <c r="P65" s="172"/>
      <c r="Q65" s="172"/>
      <c r="R65" s="172"/>
      <c r="S65" s="501"/>
      <c r="T65" s="501"/>
      <c r="U65" s="172"/>
      <c r="V65" s="172"/>
      <c r="W65" s="172"/>
      <c r="X65" s="172"/>
      <c r="Y65" s="172"/>
      <c r="Z65" s="501"/>
      <c r="AA65" s="501"/>
      <c r="AB65" s="89"/>
      <c r="AC65" s="452"/>
      <c r="AD65" s="441"/>
      <c r="AE65" s="441"/>
      <c r="AF65" s="441"/>
      <c r="AG65" s="441"/>
      <c r="AH65" s="189"/>
      <c r="CA65" s="713"/>
      <c r="CB65" s="713"/>
    </row>
    <row r="66" spans="2:80" s="91" customFormat="1" ht="15" customHeight="1" x14ac:dyDescent="0.5">
      <c r="B66" s="174" t="s">
        <v>90</v>
      </c>
      <c r="C66" s="805" t="s">
        <v>91</v>
      </c>
      <c r="D66" s="806"/>
      <c r="E66" s="806"/>
      <c r="F66" s="806"/>
      <c r="G66" s="806"/>
      <c r="H66" s="806"/>
      <c r="I66" s="806"/>
      <c r="J66" s="807"/>
      <c r="K66" s="714"/>
      <c r="L66" s="714"/>
      <c r="M66" s="172"/>
      <c r="N66" s="172"/>
      <c r="O66" s="172"/>
      <c r="P66" s="172"/>
      <c r="Q66" s="172"/>
      <c r="R66" s="172"/>
      <c r="S66" s="714"/>
      <c r="T66" s="714"/>
      <c r="U66" s="172"/>
      <c r="V66" s="172"/>
      <c r="W66" s="172"/>
      <c r="X66" s="172"/>
      <c r="Y66" s="172"/>
      <c r="Z66" s="714"/>
      <c r="AA66" s="714"/>
      <c r="AB66" s="89"/>
      <c r="AC66" s="452"/>
      <c r="AD66" s="441"/>
      <c r="AE66" s="441"/>
      <c r="AF66" s="441"/>
      <c r="AG66" s="441"/>
      <c r="AH66" s="189"/>
      <c r="CA66" s="713"/>
      <c r="CB66" s="713"/>
    </row>
    <row r="67" spans="2:80" s="91" customFormat="1" ht="15" customHeight="1" x14ac:dyDescent="0.5">
      <c r="B67" s="715" t="s">
        <v>92</v>
      </c>
      <c r="C67" s="716" t="str">
        <f>$C$8</f>
        <v>Operating expenditure (excluding Atypical expenditure)</v>
      </c>
      <c r="D67" s="716"/>
      <c r="E67" s="716"/>
      <c r="F67" s="716"/>
      <c r="G67" s="716"/>
      <c r="H67" s="716"/>
      <c r="I67" s="716"/>
      <c r="J67" s="717"/>
      <c r="K67" s="714"/>
      <c r="L67" s="714"/>
      <c r="M67" s="172"/>
      <c r="N67" s="172"/>
      <c r="O67" s="172"/>
      <c r="P67" s="172"/>
      <c r="Q67" s="172"/>
      <c r="R67" s="172"/>
      <c r="S67" s="714"/>
      <c r="T67" s="714"/>
      <c r="U67" s="172"/>
      <c r="V67" s="172"/>
      <c r="W67" s="172"/>
      <c r="X67" s="172"/>
      <c r="Y67" s="172"/>
      <c r="Z67" s="714"/>
      <c r="AA67" s="714"/>
      <c r="AB67" s="89"/>
      <c r="AC67" s="452"/>
      <c r="AD67" s="441"/>
      <c r="AE67" s="441"/>
      <c r="AF67" s="441"/>
      <c r="AG67" s="441"/>
      <c r="AH67" s="189"/>
      <c r="CA67" s="713"/>
      <c r="CB67" s="713"/>
    </row>
    <row r="68" spans="2:80" s="91" customFormat="1" ht="15" customHeight="1" x14ac:dyDescent="0.5">
      <c r="B68" s="368">
        <v>1</v>
      </c>
      <c r="C68" s="808" t="s">
        <v>93</v>
      </c>
      <c r="D68" s="809"/>
      <c r="E68" s="809"/>
      <c r="F68" s="809"/>
      <c r="G68" s="809"/>
      <c r="H68" s="809"/>
      <c r="I68" s="809"/>
      <c r="J68" s="810"/>
      <c r="K68" s="718"/>
      <c r="L68" s="718"/>
      <c r="M68" s="172"/>
      <c r="N68" s="172"/>
      <c r="O68" s="172"/>
      <c r="P68" s="172"/>
      <c r="Q68" s="172"/>
      <c r="R68" s="172"/>
      <c r="S68" s="718"/>
      <c r="T68" s="718"/>
      <c r="U68" s="172"/>
      <c r="V68" s="172"/>
      <c r="W68" s="172"/>
      <c r="X68" s="172"/>
      <c r="Y68" s="172"/>
      <c r="Z68" s="718"/>
      <c r="AA68" s="718"/>
      <c r="AB68" s="89"/>
      <c r="AC68" s="452"/>
      <c r="AD68" s="441"/>
      <c r="AE68" s="441"/>
      <c r="AF68" s="441"/>
      <c r="AG68" s="441"/>
      <c r="AH68" s="189"/>
      <c r="CA68" s="713"/>
      <c r="CB68" s="713"/>
    </row>
    <row r="69" spans="2:80" s="91" customFormat="1" ht="60.75" customHeight="1" x14ac:dyDescent="0.5">
      <c r="B69" s="368">
        <f>+B68+1</f>
        <v>2</v>
      </c>
      <c r="C69" s="808" t="s">
        <v>94</v>
      </c>
      <c r="D69" s="809"/>
      <c r="E69" s="809"/>
      <c r="F69" s="809"/>
      <c r="G69" s="809"/>
      <c r="H69" s="809"/>
      <c r="I69" s="809"/>
      <c r="J69" s="810"/>
      <c r="K69" s="718"/>
      <c r="L69" s="718"/>
      <c r="M69" s="172"/>
      <c r="N69" s="172"/>
      <c r="O69" s="172"/>
      <c r="P69" s="172"/>
      <c r="Q69" s="172"/>
      <c r="R69" s="172"/>
      <c r="S69" s="718"/>
      <c r="T69" s="718"/>
      <c r="U69" s="172"/>
      <c r="V69" s="172"/>
      <c r="W69" s="172"/>
      <c r="X69" s="172"/>
      <c r="Y69" s="172"/>
      <c r="Z69" s="718"/>
      <c r="AA69" s="718"/>
      <c r="AB69" s="89"/>
      <c r="AC69" s="452"/>
      <c r="AD69" s="441"/>
      <c r="AE69" s="441"/>
      <c r="AF69" s="441"/>
      <c r="AG69" s="441"/>
      <c r="AH69" s="189"/>
      <c r="CA69" s="713"/>
      <c r="CB69" s="713"/>
    </row>
    <row r="70" spans="2:80" s="91" customFormat="1" ht="43.5" customHeight="1" x14ac:dyDescent="0.5">
      <c r="B70" s="368">
        <f t="shared" ref="B70:B78" si="27">+B69+1</f>
        <v>3</v>
      </c>
      <c r="C70" s="811" t="s">
        <v>95</v>
      </c>
      <c r="D70" s="811"/>
      <c r="E70" s="811"/>
      <c r="F70" s="811"/>
      <c r="G70" s="811"/>
      <c r="H70" s="811"/>
      <c r="I70" s="811"/>
      <c r="J70" s="812"/>
      <c r="K70" s="718"/>
      <c r="L70" s="718"/>
      <c r="M70" s="172"/>
      <c r="N70" s="172"/>
      <c r="O70" s="172"/>
      <c r="P70" s="172"/>
      <c r="Q70" s="172"/>
      <c r="R70" s="172"/>
      <c r="S70" s="718"/>
      <c r="T70" s="718"/>
      <c r="U70" s="172"/>
      <c r="V70" s="172"/>
      <c r="W70" s="172"/>
      <c r="X70" s="172"/>
      <c r="Y70" s="172"/>
      <c r="Z70" s="718"/>
      <c r="AA70" s="718"/>
      <c r="AB70" s="89"/>
      <c r="AC70" s="452"/>
      <c r="AD70" s="441"/>
      <c r="AE70" s="441"/>
      <c r="AF70" s="441"/>
      <c r="AG70" s="441"/>
      <c r="AH70" s="189"/>
      <c r="CA70" s="713"/>
      <c r="CB70" s="713"/>
    </row>
    <row r="71" spans="2:80" s="91" customFormat="1" ht="15" customHeight="1" x14ac:dyDescent="0.5">
      <c r="B71" s="368">
        <f t="shared" si="27"/>
        <v>4</v>
      </c>
      <c r="C71" s="811" t="s">
        <v>96</v>
      </c>
      <c r="D71" s="811"/>
      <c r="E71" s="811"/>
      <c r="F71" s="811"/>
      <c r="G71" s="811"/>
      <c r="H71" s="811"/>
      <c r="I71" s="811"/>
      <c r="J71" s="812"/>
      <c r="K71" s="718"/>
      <c r="L71" s="718"/>
      <c r="M71" s="172"/>
      <c r="N71" s="172"/>
      <c r="O71" s="172"/>
      <c r="P71" s="172"/>
      <c r="Q71" s="172"/>
      <c r="R71" s="172"/>
      <c r="S71" s="718"/>
      <c r="T71" s="718"/>
      <c r="U71" s="172"/>
      <c r="V71" s="172"/>
      <c r="W71" s="172"/>
      <c r="X71" s="172"/>
      <c r="Y71" s="172"/>
      <c r="Z71" s="718"/>
      <c r="AA71" s="718"/>
      <c r="AB71" s="89"/>
      <c r="AC71" s="452"/>
      <c r="AD71" s="441"/>
      <c r="AE71" s="441"/>
      <c r="AF71" s="441"/>
      <c r="AG71" s="441"/>
      <c r="AH71" s="189"/>
      <c r="CA71" s="713"/>
      <c r="CB71" s="713"/>
    </row>
    <row r="72" spans="2:80" s="91" customFormat="1" ht="15" customHeight="1" x14ac:dyDescent="0.5">
      <c r="B72" s="368">
        <f t="shared" si="27"/>
        <v>5</v>
      </c>
      <c r="C72" s="792" t="s">
        <v>97</v>
      </c>
      <c r="D72" s="792"/>
      <c r="E72" s="792"/>
      <c r="F72" s="792"/>
      <c r="G72" s="792"/>
      <c r="H72" s="792"/>
      <c r="I72" s="792"/>
      <c r="J72" s="793"/>
      <c r="K72" s="718"/>
      <c r="L72" s="718"/>
      <c r="M72" s="172"/>
      <c r="N72" s="172"/>
      <c r="O72" s="172"/>
      <c r="P72" s="172"/>
      <c r="Q72" s="172"/>
      <c r="R72" s="172"/>
      <c r="S72" s="718"/>
      <c r="T72" s="718"/>
      <c r="U72" s="172"/>
      <c r="V72" s="172"/>
      <c r="W72" s="172"/>
      <c r="X72" s="172"/>
      <c r="Y72" s="172"/>
      <c r="Z72" s="718"/>
      <c r="AA72" s="718"/>
      <c r="AB72" s="89"/>
      <c r="AC72" s="452"/>
      <c r="AD72" s="441"/>
      <c r="AE72" s="441"/>
      <c r="AF72" s="441"/>
      <c r="AG72" s="441"/>
      <c r="AH72" s="189"/>
      <c r="CA72" s="713"/>
      <c r="CB72" s="713"/>
    </row>
    <row r="73" spans="2:80" s="91" customFormat="1" ht="15" customHeight="1" x14ac:dyDescent="0.5">
      <c r="B73" s="368">
        <f t="shared" si="27"/>
        <v>6</v>
      </c>
      <c r="C73" s="792" t="s">
        <v>98</v>
      </c>
      <c r="D73" s="792"/>
      <c r="E73" s="792"/>
      <c r="F73" s="792"/>
      <c r="G73" s="792"/>
      <c r="H73" s="792"/>
      <c r="I73" s="792"/>
      <c r="J73" s="793"/>
      <c r="K73" s="718"/>
      <c r="L73" s="718"/>
      <c r="M73" s="172"/>
      <c r="N73" s="172"/>
      <c r="O73" s="172"/>
      <c r="P73" s="172"/>
      <c r="Q73" s="172"/>
      <c r="R73" s="172"/>
      <c r="S73" s="718"/>
      <c r="T73" s="718"/>
      <c r="U73" s="172"/>
      <c r="V73" s="172"/>
      <c r="W73" s="172"/>
      <c r="X73" s="172"/>
      <c r="Y73" s="172"/>
      <c r="Z73" s="718"/>
      <c r="AA73" s="718"/>
      <c r="AB73" s="89"/>
      <c r="AC73" s="452"/>
      <c r="AD73" s="441"/>
      <c r="AE73" s="441"/>
      <c r="AF73" s="441"/>
      <c r="AG73" s="441"/>
      <c r="AH73" s="189"/>
      <c r="CA73" s="713"/>
      <c r="CB73" s="713"/>
    </row>
    <row r="74" spans="2:80" s="91" customFormat="1" ht="15" customHeight="1" x14ac:dyDescent="0.5">
      <c r="B74" s="368">
        <f t="shared" si="27"/>
        <v>7</v>
      </c>
      <c r="C74" s="792" t="s">
        <v>99</v>
      </c>
      <c r="D74" s="792"/>
      <c r="E74" s="792"/>
      <c r="F74" s="792"/>
      <c r="G74" s="792"/>
      <c r="H74" s="792"/>
      <c r="I74" s="792"/>
      <c r="J74" s="793"/>
      <c r="K74" s="718"/>
      <c r="L74" s="718"/>
      <c r="M74" s="172"/>
      <c r="N74" s="172"/>
      <c r="O74" s="172"/>
      <c r="P74" s="172"/>
      <c r="Q74" s="172"/>
      <c r="R74" s="172"/>
      <c r="S74" s="718"/>
      <c r="T74" s="718"/>
      <c r="U74" s="172"/>
      <c r="V74" s="172"/>
      <c r="W74" s="172"/>
      <c r="X74" s="172"/>
      <c r="Y74" s="172"/>
      <c r="Z74" s="718"/>
      <c r="AA74" s="718"/>
      <c r="AB74" s="89"/>
      <c r="AC74" s="452"/>
      <c r="AD74" s="441"/>
      <c r="AE74" s="441"/>
      <c r="AF74" s="441"/>
      <c r="AG74" s="441"/>
      <c r="AH74" s="189"/>
      <c r="CA74" s="713"/>
      <c r="CB74" s="713"/>
    </row>
    <row r="75" spans="2:80" s="91" customFormat="1" ht="15" customHeight="1" x14ac:dyDescent="0.5">
      <c r="B75" s="368">
        <f t="shared" si="27"/>
        <v>8</v>
      </c>
      <c r="C75" s="811" t="s">
        <v>100</v>
      </c>
      <c r="D75" s="811"/>
      <c r="E75" s="811"/>
      <c r="F75" s="811"/>
      <c r="G75" s="811"/>
      <c r="H75" s="811"/>
      <c r="I75" s="811"/>
      <c r="J75" s="812"/>
      <c r="K75" s="718"/>
      <c r="L75" s="718"/>
      <c r="M75" s="172"/>
      <c r="N75" s="172"/>
      <c r="O75" s="172"/>
      <c r="P75" s="172"/>
      <c r="Q75" s="172"/>
      <c r="R75" s="172"/>
      <c r="S75" s="718"/>
      <c r="T75" s="718"/>
      <c r="U75" s="172"/>
      <c r="V75" s="172"/>
      <c r="W75" s="172"/>
      <c r="X75" s="172"/>
      <c r="Y75" s="172"/>
      <c r="Z75" s="718"/>
      <c r="AA75" s="718"/>
      <c r="AB75" s="89"/>
      <c r="AC75" s="89"/>
      <c r="AD75" s="189"/>
      <c r="AE75" s="189"/>
      <c r="AF75" s="189"/>
      <c r="AG75" s="189"/>
      <c r="AH75" s="189"/>
      <c r="CA75" s="713"/>
      <c r="CB75" s="713"/>
    </row>
    <row r="76" spans="2:80" s="91" customFormat="1" ht="15" customHeight="1" x14ac:dyDescent="0.5">
      <c r="B76" s="368">
        <f t="shared" si="27"/>
        <v>9</v>
      </c>
      <c r="C76" s="811" t="s">
        <v>1175</v>
      </c>
      <c r="D76" s="811"/>
      <c r="E76" s="811"/>
      <c r="F76" s="811"/>
      <c r="G76" s="811"/>
      <c r="H76" s="811"/>
      <c r="I76" s="811"/>
      <c r="J76" s="812"/>
      <c r="K76" s="718"/>
      <c r="L76" s="718"/>
      <c r="M76" s="172"/>
      <c r="N76" s="172"/>
      <c r="O76" s="172"/>
      <c r="P76" s="172"/>
      <c r="Q76" s="172"/>
      <c r="R76" s="172"/>
      <c r="S76" s="718"/>
      <c r="T76" s="718"/>
      <c r="U76" s="172"/>
      <c r="V76" s="172"/>
      <c r="W76" s="172"/>
      <c r="X76" s="172"/>
      <c r="Y76" s="172"/>
      <c r="Z76" s="718"/>
      <c r="AA76" s="718"/>
      <c r="AB76" s="89"/>
      <c r="AC76" s="89"/>
      <c r="AD76" s="189"/>
      <c r="AE76" s="189"/>
      <c r="AF76" s="189"/>
      <c r="AG76" s="189"/>
      <c r="AH76" s="189"/>
      <c r="CA76" s="713"/>
      <c r="CB76" s="713"/>
    </row>
    <row r="77" spans="2:80" s="91" customFormat="1" ht="15" customHeight="1" x14ac:dyDescent="0.5">
      <c r="B77" s="368">
        <f t="shared" si="27"/>
        <v>10</v>
      </c>
      <c r="C77" s="811" t="s">
        <v>101</v>
      </c>
      <c r="D77" s="811"/>
      <c r="E77" s="811"/>
      <c r="F77" s="811"/>
      <c r="G77" s="811"/>
      <c r="H77" s="811"/>
      <c r="I77" s="811"/>
      <c r="J77" s="812"/>
      <c r="K77" s="718"/>
      <c r="L77" s="718"/>
      <c r="M77" s="172"/>
      <c r="N77" s="172"/>
      <c r="O77" s="172"/>
      <c r="P77" s="172"/>
      <c r="Q77" s="172"/>
      <c r="R77" s="172"/>
      <c r="S77" s="718"/>
      <c r="T77" s="718"/>
      <c r="U77" s="172"/>
      <c r="V77" s="172"/>
      <c r="W77" s="172"/>
      <c r="X77" s="172"/>
      <c r="Y77" s="172"/>
      <c r="Z77" s="718"/>
      <c r="AA77" s="718"/>
      <c r="AB77" s="89"/>
      <c r="AC77" s="89"/>
      <c r="AD77" s="189"/>
      <c r="AE77" s="189"/>
      <c r="AF77" s="189"/>
      <c r="AG77" s="189"/>
      <c r="AH77" s="189"/>
      <c r="CA77" s="713"/>
      <c r="CB77" s="713"/>
    </row>
    <row r="78" spans="2:80" s="91" customFormat="1" ht="15" customHeight="1" x14ac:dyDescent="0.5">
      <c r="B78" s="368">
        <f t="shared" si="27"/>
        <v>11</v>
      </c>
      <c r="C78" s="811" t="s">
        <v>1176</v>
      </c>
      <c r="D78" s="811"/>
      <c r="E78" s="811"/>
      <c r="F78" s="811"/>
      <c r="G78" s="811"/>
      <c r="H78" s="811"/>
      <c r="I78" s="811"/>
      <c r="J78" s="812"/>
      <c r="K78" s="718"/>
      <c r="L78" s="718"/>
      <c r="M78" s="172"/>
      <c r="N78" s="172"/>
      <c r="O78" s="172"/>
      <c r="P78" s="172"/>
      <c r="Q78" s="172"/>
      <c r="R78" s="172"/>
      <c r="S78" s="718"/>
      <c r="T78" s="718"/>
      <c r="U78" s="172"/>
      <c r="V78" s="172"/>
      <c r="W78" s="172"/>
      <c r="X78" s="172"/>
      <c r="Y78" s="172"/>
      <c r="Z78" s="718"/>
      <c r="AA78" s="718"/>
      <c r="AB78" s="89"/>
      <c r="AC78" s="89"/>
      <c r="AD78" s="189"/>
      <c r="AE78" s="189"/>
      <c r="AF78" s="189"/>
      <c r="AG78" s="189"/>
      <c r="AH78" s="189"/>
      <c r="CA78" s="713"/>
      <c r="CB78" s="713"/>
    </row>
    <row r="79" spans="2:80" s="91" customFormat="1" ht="15" customHeight="1" x14ac:dyDescent="0.5">
      <c r="B79" s="715" t="s">
        <v>102</v>
      </c>
      <c r="C79" s="716" t="str">
        <f>$C$23</f>
        <v>Capital Expenditure (excluding Atypical expenditure)</v>
      </c>
      <c r="D79" s="716"/>
      <c r="E79" s="716"/>
      <c r="F79" s="716"/>
      <c r="G79" s="716"/>
      <c r="H79" s="716"/>
      <c r="I79" s="716"/>
      <c r="J79" s="717"/>
      <c r="K79" s="718"/>
      <c r="L79" s="718"/>
      <c r="M79" s="172"/>
      <c r="N79" s="172"/>
      <c r="O79" s="172"/>
      <c r="P79" s="172"/>
      <c r="Q79" s="172"/>
      <c r="R79" s="172"/>
      <c r="S79" s="718"/>
      <c r="T79" s="718"/>
      <c r="U79" s="172"/>
      <c r="V79" s="172"/>
      <c r="W79" s="172"/>
      <c r="X79" s="172"/>
      <c r="Y79" s="172"/>
      <c r="Z79" s="718"/>
      <c r="AA79" s="718"/>
      <c r="AB79" s="89"/>
      <c r="AC79" s="89"/>
      <c r="AD79" s="189"/>
      <c r="AE79" s="189"/>
      <c r="AF79" s="189"/>
      <c r="AG79" s="189"/>
      <c r="AH79" s="189"/>
      <c r="CA79" s="713"/>
      <c r="CB79" s="713"/>
    </row>
    <row r="80" spans="2:80" s="91" customFormat="1" ht="30" customHeight="1" x14ac:dyDescent="0.5">
      <c r="B80" s="368">
        <f>+B78+1</f>
        <v>12</v>
      </c>
      <c r="C80" s="811" t="s">
        <v>1046</v>
      </c>
      <c r="D80" s="811"/>
      <c r="E80" s="811"/>
      <c r="F80" s="811"/>
      <c r="G80" s="811"/>
      <c r="H80" s="811"/>
      <c r="I80" s="811"/>
      <c r="J80" s="812"/>
      <c r="K80" s="718"/>
      <c r="L80" s="718"/>
      <c r="M80" s="172"/>
      <c r="N80" s="172"/>
      <c r="O80" s="172"/>
      <c r="P80" s="172"/>
      <c r="Q80" s="172"/>
      <c r="R80" s="172"/>
      <c r="S80" s="718"/>
      <c r="T80" s="718"/>
      <c r="U80" s="172"/>
      <c r="V80" s="172"/>
      <c r="W80" s="172"/>
      <c r="X80" s="172"/>
      <c r="Y80" s="172"/>
      <c r="Z80" s="718"/>
      <c r="AA80" s="718"/>
      <c r="AB80" s="89"/>
      <c r="AC80" s="89"/>
      <c r="AD80" s="189"/>
      <c r="AE80" s="189"/>
      <c r="AF80" s="189"/>
      <c r="AG80" s="189"/>
      <c r="AH80" s="189"/>
      <c r="CA80" s="713"/>
      <c r="CB80" s="713"/>
    </row>
    <row r="81" spans="2:80" s="91" customFormat="1" ht="30" customHeight="1" x14ac:dyDescent="0.5">
      <c r="B81" s="368">
        <f>+B80+1</f>
        <v>13</v>
      </c>
      <c r="C81" s="811" t="s">
        <v>1047</v>
      </c>
      <c r="D81" s="811"/>
      <c r="E81" s="811"/>
      <c r="F81" s="811"/>
      <c r="G81" s="811"/>
      <c r="H81" s="811"/>
      <c r="I81" s="811"/>
      <c r="J81" s="812"/>
      <c r="K81" s="718"/>
      <c r="L81" s="718"/>
      <c r="M81" s="172"/>
      <c r="N81" s="172"/>
      <c r="O81" s="172"/>
      <c r="P81" s="172"/>
      <c r="Q81" s="172"/>
      <c r="R81" s="172"/>
      <c r="S81" s="718"/>
      <c r="T81" s="718"/>
      <c r="U81" s="172"/>
      <c r="V81" s="172"/>
      <c r="W81" s="172"/>
      <c r="X81" s="172"/>
      <c r="Y81" s="172"/>
      <c r="Z81" s="718"/>
      <c r="AA81" s="718"/>
      <c r="AB81" s="89"/>
      <c r="AC81" s="89"/>
      <c r="AD81" s="189"/>
      <c r="AE81" s="189"/>
      <c r="AF81" s="189"/>
      <c r="AG81" s="189"/>
      <c r="AH81" s="189"/>
      <c r="CA81" s="713"/>
      <c r="CB81" s="713"/>
    </row>
    <row r="82" spans="2:80" s="91" customFormat="1" ht="15" customHeight="1" x14ac:dyDescent="0.5">
      <c r="B82" s="368">
        <f t="shared" ref="B82:B89" si="28">+B81+1</f>
        <v>14</v>
      </c>
      <c r="C82" s="811" t="s">
        <v>1177</v>
      </c>
      <c r="D82" s="811"/>
      <c r="E82" s="811"/>
      <c r="F82" s="811"/>
      <c r="G82" s="811"/>
      <c r="H82" s="811"/>
      <c r="I82" s="811"/>
      <c r="J82" s="812"/>
      <c r="K82" s="718"/>
      <c r="L82" s="718"/>
      <c r="M82" s="172"/>
      <c r="N82" s="172"/>
      <c r="O82" s="172"/>
      <c r="P82" s="172"/>
      <c r="Q82" s="172"/>
      <c r="R82" s="172"/>
      <c r="S82" s="718"/>
      <c r="T82" s="718"/>
      <c r="U82" s="172"/>
      <c r="V82" s="172"/>
      <c r="W82" s="172"/>
      <c r="X82" s="172"/>
      <c r="Y82" s="172"/>
      <c r="Z82" s="718"/>
      <c r="AA82" s="718"/>
      <c r="AB82" s="89"/>
      <c r="AC82" s="89"/>
      <c r="AD82" s="189"/>
      <c r="AE82" s="189"/>
      <c r="AF82" s="189"/>
      <c r="AG82" s="189"/>
      <c r="AH82" s="189"/>
      <c r="CA82" s="713"/>
      <c r="CB82" s="713"/>
    </row>
    <row r="83" spans="2:80" s="91" customFormat="1" ht="15" customHeight="1" x14ac:dyDescent="0.5">
      <c r="B83" s="368">
        <f t="shared" si="28"/>
        <v>15</v>
      </c>
      <c r="C83" s="811" t="s">
        <v>1178</v>
      </c>
      <c r="D83" s="811"/>
      <c r="E83" s="811"/>
      <c r="F83" s="811"/>
      <c r="G83" s="811"/>
      <c r="H83" s="811"/>
      <c r="I83" s="811"/>
      <c r="J83" s="812"/>
      <c r="K83" s="718"/>
      <c r="L83" s="718"/>
      <c r="M83" s="172"/>
      <c r="N83" s="172"/>
      <c r="O83" s="172"/>
      <c r="P83" s="172"/>
      <c r="Q83" s="172"/>
      <c r="R83" s="172"/>
      <c r="S83" s="718"/>
      <c r="T83" s="718"/>
      <c r="U83" s="172"/>
      <c r="V83" s="172"/>
      <c r="W83" s="172"/>
      <c r="X83" s="172"/>
      <c r="Y83" s="172"/>
      <c r="Z83" s="718"/>
      <c r="AA83" s="718"/>
      <c r="AB83" s="89"/>
      <c r="AC83" s="89"/>
      <c r="AD83" s="189"/>
      <c r="AE83" s="189"/>
      <c r="AF83" s="189"/>
      <c r="AG83" s="189"/>
      <c r="AH83" s="189"/>
      <c r="CA83" s="713"/>
      <c r="CB83" s="713"/>
    </row>
    <row r="84" spans="2:80" s="91" customFormat="1" ht="45" customHeight="1" x14ac:dyDescent="0.5">
      <c r="B84" s="368">
        <f t="shared" si="28"/>
        <v>16</v>
      </c>
      <c r="C84" s="811" t="s">
        <v>103</v>
      </c>
      <c r="D84" s="811"/>
      <c r="E84" s="811"/>
      <c r="F84" s="811"/>
      <c r="G84" s="811"/>
      <c r="H84" s="811"/>
      <c r="I84" s="811"/>
      <c r="J84" s="812"/>
      <c r="K84" s="718"/>
      <c r="L84" s="718"/>
      <c r="M84" s="172"/>
      <c r="N84" s="172"/>
      <c r="O84" s="172"/>
      <c r="P84" s="172"/>
      <c r="Q84" s="172"/>
      <c r="R84" s="172"/>
      <c r="S84" s="718"/>
      <c r="T84" s="718"/>
      <c r="U84" s="172"/>
      <c r="V84" s="172"/>
      <c r="W84" s="172"/>
      <c r="X84" s="172"/>
      <c r="Y84" s="172"/>
      <c r="Z84" s="718"/>
      <c r="AA84" s="718"/>
      <c r="AB84" s="89"/>
      <c r="AC84" s="89"/>
      <c r="AD84" s="189"/>
      <c r="AE84" s="189"/>
      <c r="AF84" s="189"/>
      <c r="AG84" s="189"/>
      <c r="AH84" s="189"/>
      <c r="CA84" s="713"/>
      <c r="CB84" s="713"/>
    </row>
    <row r="85" spans="2:80" s="91" customFormat="1" ht="15" customHeight="1" x14ac:dyDescent="0.5">
      <c r="B85" s="368">
        <f t="shared" si="28"/>
        <v>17</v>
      </c>
      <c r="C85" s="811" t="s">
        <v>1179</v>
      </c>
      <c r="D85" s="811"/>
      <c r="E85" s="811"/>
      <c r="F85" s="811"/>
      <c r="G85" s="811"/>
      <c r="H85" s="811"/>
      <c r="I85" s="811"/>
      <c r="J85" s="812"/>
      <c r="K85" s="718"/>
      <c r="L85" s="718"/>
      <c r="M85" s="172"/>
      <c r="N85" s="172"/>
      <c r="O85" s="172"/>
      <c r="P85" s="172"/>
      <c r="Q85" s="172"/>
      <c r="R85" s="172"/>
      <c r="S85" s="718"/>
      <c r="T85" s="718"/>
      <c r="U85" s="172"/>
      <c r="V85" s="172"/>
      <c r="W85" s="172"/>
      <c r="X85" s="172"/>
      <c r="Y85" s="172"/>
      <c r="Z85" s="718"/>
      <c r="AA85" s="718"/>
      <c r="AB85" s="89"/>
      <c r="AC85" s="89"/>
      <c r="AD85" s="189"/>
      <c r="AE85" s="189"/>
      <c r="AF85" s="189"/>
      <c r="AG85" s="189"/>
      <c r="AH85" s="189"/>
      <c r="CA85" s="713"/>
      <c r="CB85" s="713"/>
    </row>
    <row r="86" spans="2:80" s="91" customFormat="1" ht="15" customHeight="1" x14ac:dyDescent="0.5">
      <c r="B86" s="368">
        <f t="shared" si="28"/>
        <v>18</v>
      </c>
      <c r="C86" s="811" t="s">
        <v>104</v>
      </c>
      <c r="D86" s="811"/>
      <c r="E86" s="811"/>
      <c r="F86" s="811"/>
      <c r="G86" s="811"/>
      <c r="H86" s="811"/>
      <c r="I86" s="811"/>
      <c r="J86" s="812"/>
      <c r="K86" s="718"/>
      <c r="L86" s="718"/>
      <c r="M86" s="172"/>
      <c r="N86" s="172"/>
      <c r="O86" s="172"/>
      <c r="P86" s="172"/>
      <c r="Q86" s="172"/>
      <c r="R86" s="172"/>
      <c r="S86" s="718"/>
      <c r="T86" s="718"/>
      <c r="U86" s="172"/>
      <c r="V86" s="172"/>
      <c r="W86" s="172"/>
      <c r="X86" s="172"/>
      <c r="Y86" s="172"/>
      <c r="Z86" s="718"/>
      <c r="AA86" s="718"/>
      <c r="AB86" s="89"/>
      <c r="AC86" s="89"/>
      <c r="AD86" s="189"/>
      <c r="AE86" s="189"/>
      <c r="AF86" s="189"/>
      <c r="AG86" s="189"/>
      <c r="AH86" s="189"/>
      <c r="CA86" s="713"/>
      <c r="CB86" s="713"/>
    </row>
    <row r="87" spans="2:80" s="91" customFormat="1" ht="15" customHeight="1" x14ac:dyDescent="0.5">
      <c r="B87" s="368">
        <f t="shared" si="28"/>
        <v>19</v>
      </c>
      <c r="C87" s="811" t="s">
        <v>1180</v>
      </c>
      <c r="D87" s="811"/>
      <c r="E87" s="811"/>
      <c r="F87" s="811"/>
      <c r="G87" s="811"/>
      <c r="H87" s="811"/>
      <c r="I87" s="811"/>
      <c r="J87" s="812"/>
      <c r="K87" s="718"/>
      <c r="L87" s="718"/>
      <c r="M87" s="172"/>
      <c r="N87" s="172"/>
      <c r="O87" s="172"/>
      <c r="P87" s="172"/>
      <c r="Q87" s="172"/>
      <c r="R87" s="172"/>
      <c r="S87" s="718"/>
      <c r="T87" s="718"/>
      <c r="U87" s="172"/>
      <c r="V87" s="172"/>
      <c r="W87" s="172"/>
      <c r="X87" s="172"/>
      <c r="Y87" s="172"/>
      <c r="Z87" s="718"/>
      <c r="AA87" s="718"/>
      <c r="AB87" s="89"/>
      <c r="AC87" s="89"/>
      <c r="AD87" s="189"/>
      <c r="AE87" s="189"/>
      <c r="AF87" s="189"/>
      <c r="AG87" s="189"/>
      <c r="AH87" s="189"/>
      <c r="CA87" s="713"/>
      <c r="CB87" s="713"/>
    </row>
    <row r="88" spans="2:80" s="91" customFormat="1" ht="15" customHeight="1" x14ac:dyDescent="0.5">
      <c r="B88" s="368">
        <f t="shared" si="28"/>
        <v>20</v>
      </c>
      <c r="C88" s="811" t="s">
        <v>105</v>
      </c>
      <c r="D88" s="811"/>
      <c r="E88" s="811"/>
      <c r="F88" s="811"/>
      <c r="G88" s="811"/>
      <c r="H88" s="811"/>
      <c r="I88" s="811"/>
      <c r="J88" s="812"/>
      <c r="K88" s="718"/>
      <c r="L88" s="718"/>
      <c r="M88" s="172"/>
      <c r="N88" s="172"/>
      <c r="O88" s="172"/>
      <c r="P88" s="172"/>
      <c r="Q88" s="172"/>
      <c r="R88" s="172"/>
      <c r="S88" s="718"/>
      <c r="T88" s="718"/>
      <c r="U88" s="172"/>
      <c r="V88" s="172"/>
      <c r="W88" s="172"/>
      <c r="X88" s="172"/>
      <c r="Y88" s="172"/>
      <c r="Z88" s="718"/>
      <c r="AA88" s="718"/>
      <c r="AB88" s="89"/>
      <c r="AC88" s="89"/>
      <c r="AD88" s="189"/>
      <c r="AE88" s="189"/>
      <c r="AF88" s="189"/>
      <c r="AG88" s="189"/>
      <c r="AH88" s="189"/>
      <c r="CA88" s="713"/>
      <c r="CB88" s="713"/>
    </row>
    <row r="89" spans="2:80" s="91" customFormat="1" ht="15" customHeight="1" x14ac:dyDescent="0.5">
      <c r="B89" s="368">
        <f t="shared" si="28"/>
        <v>21</v>
      </c>
      <c r="C89" s="811" t="s">
        <v>1181</v>
      </c>
      <c r="D89" s="811"/>
      <c r="E89" s="811"/>
      <c r="F89" s="811"/>
      <c r="G89" s="811"/>
      <c r="H89" s="811"/>
      <c r="I89" s="811"/>
      <c r="J89" s="812"/>
      <c r="K89" s="718"/>
      <c r="L89" s="718"/>
      <c r="M89" s="172"/>
      <c r="N89" s="172"/>
      <c r="O89" s="172"/>
      <c r="P89" s="172"/>
      <c r="Q89" s="172"/>
      <c r="R89" s="172"/>
      <c r="S89" s="718"/>
      <c r="T89" s="718"/>
      <c r="U89" s="172"/>
      <c r="V89" s="172"/>
      <c r="W89" s="172"/>
      <c r="X89" s="172"/>
      <c r="Y89" s="172"/>
      <c r="Z89" s="718"/>
      <c r="AA89" s="718"/>
      <c r="AB89" s="89"/>
      <c r="AC89" s="89"/>
      <c r="AD89" s="189"/>
      <c r="AE89" s="189"/>
      <c r="AF89" s="189"/>
      <c r="AG89" s="189"/>
      <c r="AH89" s="189"/>
      <c r="CA89" s="713"/>
      <c r="CB89" s="713"/>
    </row>
    <row r="90" spans="2:80" s="91" customFormat="1" ht="15" customHeight="1" x14ac:dyDescent="0.5">
      <c r="B90" s="715" t="s">
        <v>106</v>
      </c>
      <c r="C90" s="716" t="str">
        <f>$C$35</f>
        <v>Cash Expenditure (excluding Atypical expenditure)</v>
      </c>
      <c r="D90" s="716"/>
      <c r="E90" s="716"/>
      <c r="F90" s="716"/>
      <c r="G90" s="716"/>
      <c r="H90" s="716"/>
      <c r="I90" s="716"/>
      <c r="J90" s="717"/>
      <c r="K90" s="718"/>
      <c r="L90" s="718"/>
      <c r="M90" s="172"/>
      <c r="N90" s="172"/>
      <c r="O90" s="172"/>
      <c r="P90" s="172"/>
      <c r="Q90" s="172"/>
      <c r="R90" s="172"/>
      <c r="S90" s="718"/>
      <c r="T90" s="718"/>
      <c r="U90" s="172"/>
      <c r="V90" s="172"/>
      <c r="W90" s="172"/>
      <c r="X90" s="172"/>
      <c r="Y90" s="172"/>
      <c r="Z90" s="718"/>
      <c r="AA90" s="718"/>
      <c r="AB90" s="89"/>
      <c r="AC90" s="89"/>
      <c r="AD90" s="189"/>
      <c r="AE90" s="189"/>
      <c r="AF90" s="189"/>
      <c r="AG90" s="189"/>
      <c r="AH90" s="189"/>
      <c r="CA90" s="713"/>
      <c r="CB90" s="713"/>
    </row>
    <row r="91" spans="2:80" s="91" customFormat="1" ht="15" customHeight="1" x14ac:dyDescent="0.5">
      <c r="B91" s="368">
        <f>+B89+1</f>
        <v>22</v>
      </c>
      <c r="C91" s="811" t="s">
        <v>107</v>
      </c>
      <c r="D91" s="811"/>
      <c r="E91" s="811"/>
      <c r="F91" s="811"/>
      <c r="G91" s="811"/>
      <c r="H91" s="811"/>
      <c r="I91" s="811"/>
      <c r="J91" s="812"/>
      <c r="K91" s="718"/>
      <c r="L91" s="718"/>
      <c r="M91" s="172"/>
      <c r="N91" s="172"/>
      <c r="O91" s="172"/>
      <c r="P91" s="172"/>
      <c r="Q91" s="172"/>
      <c r="R91" s="172"/>
      <c r="S91" s="718"/>
      <c r="T91" s="718"/>
      <c r="U91" s="172"/>
      <c r="V91" s="172"/>
      <c r="W91" s="172"/>
      <c r="X91" s="172"/>
      <c r="Y91" s="172"/>
      <c r="Z91" s="718"/>
      <c r="AA91" s="718"/>
      <c r="AB91" s="89"/>
      <c r="AC91" s="89"/>
      <c r="AD91" s="189"/>
      <c r="AE91" s="189"/>
      <c r="AF91" s="189"/>
      <c r="AG91" s="189"/>
      <c r="AH91" s="189"/>
      <c r="CA91" s="713"/>
      <c r="CB91" s="713"/>
    </row>
    <row r="92" spans="2:80" s="91" customFormat="1" ht="15" customHeight="1" x14ac:dyDescent="0.5">
      <c r="B92" s="368">
        <f>+B91+1</f>
        <v>23</v>
      </c>
      <c r="C92" s="811" t="s">
        <v>108</v>
      </c>
      <c r="D92" s="811"/>
      <c r="E92" s="811"/>
      <c r="F92" s="811"/>
      <c r="G92" s="811"/>
      <c r="H92" s="811"/>
      <c r="I92" s="811"/>
      <c r="J92" s="812"/>
      <c r="K92" s="718"/>
      <c r="L92" s="718"/>
      <c r="M92" s="172"/>
      <c r="N92" s="172"/>
      <c r="O92" s="172"/>
      <c r="P92" s="172"/>
      <c r="Q92" s="172"/>
      <c r="R92" s="172"/>
      <c r="S92" s="718"/>
      <c r="T92" s="718"/>
      <c r="U92" s="172"/>
      <c r="V92" s="172"/>
      <c r="W92" s="172"/>
      <c r="X92" s="172"/>
      <c r="Y92" s="172"/>
      <c r="Z92" s="718"/>
      <c r="AA92" s="718"/>
      <c r="AB92" s="89"/>
      <c r="AC92" s="89"/>
      <c r="AD92" s="189"/>
      <c r="AE92" s="189"/>
      <c r="AF92" s="189"/>
      <c r="AG92" s="189"/>
      <c r="AH92" s="189"/>
      <c r="CA92" s="713"/>
      <c r="CB92" s="713"/>
    </row>
    <row r="93" spans="2:80" s="91" customFormat="1" ht="15" customHeight="1" x14ac:dyDescent="0.5">
      <c r="B93" s="368">
        <f>+B92+1</f>
        <v>24</v>
      </c>
      <c r="C93" s="811" t="s">
        <v>1182</v>
      </c>
      <c r="D93" s="811"/>
      <c r="E93" s="811"/>
      <c r="F93" s="811"/>
      <c r="G93" s="811"/>
      <c r="H93" s="811"/>
      <c r="I93" s="811"/>
      <c r="J93" s="812"/>
      <c r="K93" s="718"/>
      <c r="L93" s="718"/>
      <c r="M93" s="172"/>
      <c r="N93" s="172"/>
      <c r="O93" s="172"/>
      <c r="P93" s="172"/>
      <c r="Q93" s="172"/>
      <c r="R93" s="172"/>
      <c r="S93" s="718"/>
      <c r="T93" s="718"/>
      <c r="U93" s="172"/>
      <c r="V93" s="172"/>
      <c r="W93" s="172"/>
      <c r="X93" s="172"/>
      <c r="Y93" s="172"/>
      <c r="Z93" s="718"/>
      <c r="AA93" s="718"/>
      <c r="AB93" s="89"/>
      <c r="AC93" s="89"/>
      <c r="AD93" s="189"/>
      <c r="AE93" s="189"/>
      <c r="AF93" s="189"/>
      <c r="AG93" s="189"/>
      <c r="AH93" s="189"/>
      <c r="CA93" s="713"/>
      <c r="CB93" s="713"/>
    </row>
    <row r="94" spans="2:80" s="91" customFormat="1" ht="15" customHeight="1" x14ac:dyDescent="0.5">
      <c r="B94" s="715" t="s">
        <v>109</v>
      </c>
      <c r="C94" s="716" t="str">
        <f>$C$40</f>
        <v>Atypical expenditure</v>
      </c>
      <c r="D94" s="716"/>
      <c r="E94" s="716"/>
      <c r="F94" s="716"/>
      <c r="G94" s="716"/>
      <c r="H94" s="716"/>
      <c r="I94" s="716"/>
      <c r="J94" s="717"/>
      <c r="K94" s="718"/>
      <c r="L94" s="718"/>
      <c r="M94" s="172"/>
      <c r="N94" s="172"/>
      <c r="O94" s="172"/>
      <c r="P94" s="172"/>
      <c r="Q94" s="172"/>
      <c r="R94" s="172"/>
      <c r="S94" s="718"/>
      <c r="T94" s="718"/>
      <c r="U94" s="172"/>
      <c r="V94" s="172"/>
      <c r="W94" s="172"/>
      <c r="X94" s="172"/>
      <c r="Y94" s="172"/>
      <c r="Z94" s="718"/>
      <c r="AA94" s="718"/>
      <c r="AB94" s="89"/>
      <c r="AC94" s="89"/>
      <c r="AD94" s="189"/>
      <c r="AE94" s="189"/>
      <c r="AF94" s="189"/>
      <c r="AG94" s="189"/>
      <c r="AH94" s="189"/>
      <c r="CA94" s="713"/>
      <c r="CB94" s="713"/>
    </row>
    <row r="95" spans="2:80" s="91" customFormat="1" ht="15" customHeight="1" x14ac:dyDescent="0.5">
      <c r="B95" s="176" t="s">
        <v>110</v>
      </c>
      <c r="C95" s="811" t="s">
        <v>111</v>
      </c>
      <c r="D95" s="811"/>
      <c r="E95" s="811"/>
      <c r="F95" s="811"/>
      <c r="G95" s="811"/>
      <c r="H95" s="811"/>
      <c r="I95" s="811"/>
      <c r="J95" s="812"/>
      <c r="K95" s="718"/>
      <c r="L95" s="718"/>
      <c r="M95" s="172"/>
      <c r="N95" s="172"/>
      <c r="O95" s="172"/>
      <c r="P95" s="172"/>
      <c r="Q95" s="172"/>
      <c r="R95" s="172"/>
      <c r="S95" s="718"/>
      <c r="T95" s="718"/>
      <c r="U95" s="172"/>
      <c r="V95" s="172"/>
      <c r="W95" s="172"/>
      <c r="X95" s="172"/>
      <c r="Y95" s="172"/>
      <c r="Z95" s="718"/>
      <c r="AA95" s="718"/>
      <c r="AB95" s="89"/>
      <c r="AC95" s="89"/>
      <c r="AD95" s="189"/>
      <c r="AE95" s="189"/>
      <c r="AF95" s="189"/>
      <c r="AG95" s="189"/>
      <c r="AH95" s="189"/>
      <c r="CA95" s="713"/>
      <c r="CB95" s="713"/>
    </row>
    <row r="96" spans="2:80" s="91" customFormat="1" ht="15" customHeight="1" x14ac:dyDescent="0.5">
      <c r="B96" s="506">
        <v>35</v>
      </c>
      <c r="C96" s="811" t="s">
        <v>1183</v>
      </c>
      <c r="D96" s="811"/>
      <c r="E96" s="811"/>
      <c r="F96" s="811"/>
      <c r="G96" s="811"/>
      <c r="H96" s="811"/>
      <c r="I96" s="811"/>
      <c r="J96" s="812"/>
      <c r="K96" s="718"/>
      <c r="L96" s="718"/>
      <c r="M96" s="172"/>
      <c r="N96" s="172"/>
      <c r="O96" s="172"/>
      <c r="P96" s="172"/>
      <c r="Q96" s="172"/>
      <c r="R96" s="172"/>
      <c r="S96" s="718"/>
      <c r="T96" s="718"/>
      <c r="U96" s="172"/>
      <c r="V96" s="172"/>
      <c r="W96" s="172"/>
      <c r="X96" s="172"/>
      <c r="Y96" s="172"/>
      <c r="Z96" s="718"/>
      <c r="AA96" s="718"/>
      <c r="AB96" s="89"/>
      <c r="AC96" s="89"/>
      <c r="AD96" s="189"/>
      <c r="AE96" s="189"/>
      <c r="AF96" s="189"/>
      <c r="AG96" s="189"/>
      <c r="AH96" s="189"/>
      <c r="CA96" s="713"/>
      <c r="CB96" s="713"/>
    </row>
    <row r="97" spans="2:122" s="91" customFormat="1" ht="15" customHeight="1" x14ac:dyDescent="0.5">
      <c r="B97" s="715" t="s">
        <v>112</v>
      </c>
      <c r="C97" s="716" t="str">
        <f>$C$53</f>
        <v xml:space="preserve">Total expenditure </v>
      </c>
      <c r="D97" s="716"/>
      <c r="E97" s="716"/>
      <c r="F97" s="716"/>
      <c r="G97" s="716"/>
      <c r="H97" s="716"/>
      <c r="I97" s="716"/>
      <c r="J97" s="717"/>
      <c r="K97" s="718"/>
      <c r="L97" s="718"/>
      <c r="M97" s="172"/>
      <c r="N97" s="172"/>
      <c r="O97" s="172"/>
      <c r="P97" s="172"/>
      <c r="Q97" s="172"/>
      <c r="R97" s="172"/>
      <c r="S97" s="718"/>
      <c r="T97" s="718"/>
      <c r="U97" s="172"/>
      <c r="V97" s="172"/>
      <c r="W97" s="172"/>
      <c r="X97" s="172"/>
      <c r="Y97" s="172"/>
      <c r="Z97" s="718"/>
      <c r="AA97" s="718"/>
      <c r="AB97" s="89"/>
      <c r="AC97" s="89"/>
      <c r="AD97" s="189"/>
      <c r="AE97" s="189"/>
      <c r="AF97" s="189"/>
      <c r="AG97" s="189"/>
      <c r="AH97" s="189"/>
      <c r="CA97" s="713"/>
      <c r="CB97" s="713"/>
    </row>
    <row r="98" spans="2:122" s="91" customFormat="1" ht="15" customHeight="1" thickBot="1" x14ac:dyDescent="0.55000000000000004">
      <c r="B98" s="507">
        <v>36</v>
      </c>
      <c r="C98" s="813" t="s">
        <v>1184</v>
      </c>
      <c r="D98" s="813"/>
      <c r="E98" s="813"/>
      <c r="F98" s="813"/>
      <c r="G98" s="813"/>
      <c r="H98" s="813"/>
      <c r="I98" s="813"/>
      <c r="J98" s="814"/>
      <c r="K98" s="718"/>
      <c r="L98" s="718"/>
      <c r="M98" s="172"/>
      <c r="N98" s="172"/>
      <c r="O98" s="172"/>
      <c r="P98" s="172"/>
      <c r="Q98" s="172"/>
      <c r="R98" s="172"/>
      <c r="S98" s="718"/>
      <c r="T98" s="718"/>
      <c r="U98" s="172"/>
      <c r="V98" s="172"/>
      <c r="W98" s="172"/>
      <c r="X98" s="172"/>
      <c r="Y98" s="172"/>
      <c r="Z98" s="718"/>
      <c r="AA98" s="718"/>
      <c r="AB98" s="89"/>
      <c r="AC98" s="89"/>
      <c r="AD98" s="189"/>
      <c r="AE98" s="189"/>
      <c r="AF98" s="189"/>
      <c r="AG98" s="189"/>
      <c r="AH98" s="189"/>
      <c r="CA98" s="713"/>
      <c r="CB98" s="713"/>
    </row>
    <row r="99" spans="2:122" s="91" customFormat="1" x14ac:dyDescent="0.5">
      <c r="B99" s="189"/>
      <c r="C99" s="189"/>
      <c r="D99" s="189"/>
      <c r="E99" s="189"/>
      <c r="F99" s="189"/>
      <c r="G99" s="189"/>
      <c r="H99" s="189"/>
      <c r="I99" s="189"/>
      <c r="J99" s="189"/>
      <c r="K99" s="189"/>
      <c r="L99" s="189"/>
      <c r="M99" s="172"/>
      <c r="N99" s="172"/>
      <c r="O99" s="172"/>
      <c r="P99" s="172"/>
      <c r="Q99" s="172"/>
      <c r="R99" s="172"/>
      <c r="S99" s="189"/>
      <c r="T99" s="189"/>
      <c r="U99" s="172"/>
      <c r="V99" s="172"/>
      <c r="W99" s="172"/>
      <c r="X99" s="172"/>
      <c r="Y99" s="172"/>
      <c r="Z99" s="189"/>
      <c r="AA99" s="189"/>
      <c r="AB99" s="189"/>
      <c r="AC99" s="189"/>
      <c r="AD99" s="189"/>
      <c r="AE99" s="189"/>
      <c r="AF99" s="189"/>
      <c r="AG99" s="189"/>
      <c r="AK99" s="669"/>
      <c r="AL99" s="669"/>
      <c r="AM99" s="669"/>
      <c r="AN99" s="669"/>
      <c r="AO99" s="669"/>
      <c r="AP99" s="669"/>
      <c r="AQ99" s="669"/>
      <c r="AR99" s="669"/>
      <c r="AS99" s="669"/>
      <c r="AT99" s="669"/>
      <c r="AU99" s="669"/>
      <c r="AV99" s="669"/>
      <c r="AW99" s="669"/>
      <c r="AX99" s="669"/>
      <c r="AY99" s="669"/>
      <c r="AZ99" s="669"/>
      <c r="BA99" s="669"/>
      <c r="BB99" s="669"/>
      <c r="BC99" s="669"/>
      <c r="BD99" s="669"/>
      <c r="BE99" s="669"/>
      <c r="BF99" s="669"/>
      <c r="BG99" s="669"/>
      <c r="BH99" s="669"/>
      <c r="BI99" s="669"/>
      <c r="BJ99" s="669"/>
      <c r="BK99" s="669"/>
      <c r="BL99" s="669"/>
      <c r="BM99" s="669"/>
      <c r="BN99" s="669"/>
      <c r="BO99" s="669"/>
      <c r="BP99" s="669"/>
      <c r="BQ99" s="669"/>
      <c r="BR99" s="669"/>
      <c r="BS99" s="669"/>
      <c r="BT99" s="669"/>
      <c r="BU99" s="669"/>
      <c r="BV99" s="669"/>
      <c r="BW99" s="669"/>
      <c r="BX99" s="669"/>
      <c r="BY99" s="669"/>
      <c r="CA99" s="713"/>
      <c r="CB99" s="713"/>
      <c r="CD99" s="669"/>
      <c r="CE99" s="669"/>
      <c r="CF99" s="669"/>
      <c r="CG99" s="669"/>
      <c r="CH99" s="669"/>
      <c r="CI99" s="669"/>
      <c r="CJ99" s="669"/>
      <c r="CK99" s="669"/>
      <c r="CL99" s="669"/>
      <c r="CM99" s="669"/>
      <c r="CN99" s="669"/>
      <c r="CO99" s="669"/>
      <c r="CP99" s="669"/>
      <c r="CQ99" s="669"/>
      <c r="CR99" s="669"/>
      <c r="CS99" s="669"/>
      <c r="CT99" s="669"/>
      <c r="CU99" s="669"/>
      <c r="CV99" s="669"/>
      <c r="CW99" s="669"/>
      <c r="CX99" s="669"/>
      <c r="CY99" s="669"/>
      <c r="CZ99" s="669"/>
      <c r="DA99" s="669"/>
      <c r="DB99" s="669"/>
      <c r="DC99" s="669"/>
      <c r="DD99" s="669"/>
      <c r="DE99" s="669"/>
      <c r="DF99" s="669"/>
      <c r="DG99" s="669"/>
      <c r="DH99" s="669"/>
      <c r="DI99" s="669"/>
      <c r="DJ99" s="669"/>
      <c r="DK99" s="669"/>
      <c r="DL99" s="669"/>
      <c r="DM99" s="669"/>
      <c r="DN99" s="669"/>
      <c r="DO99" s="669"/>
      <c r="DP99" s="669"/>
      <c r="DQ99" s="669"/>
      <c r="DR99" s="669"/>
    </row>
    <row r="100" spans="2:122" s="91" customFormat="1" x14ac:dyDescent="0.5">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K100" s="669"/>
      <c r="AL100" s="669"/>
      <c r="AM100" s="669"/>
      <c r="AN100" s="669"/>
      <c r="AO100" s="669"/>
      <c r="AP100" s="669"/>
      <c r="AQ100" s="669"/>
      <c r="AR100" s="669"/>
      <c r="AS100" s="669"/>
      <c r="AT100" s="669"/>
      <c r="AU100" s="669"/>
      <c r="AV100" s="669"/>
      <c r="AW100" s="669"/>
      <c r="AX100" s="669"/>
      <c r="AY100" s="669"/>
      <c r="AZ100" s="669"/>
      <c r="BA100" s="669"/>
      <c r="BB100" s="669"/>
      <c r="BC100" s="669"/>
      <c r="BD100" s="669"/>
      <c r="BE100" s="669"/>
      <c r="BF100" s="669"/>
      <c r="BG100" s="669"/>
      <c r="BH100" s="669"/>
      <c r="BI100" s="669"/>
      <c r="BJ100" s="669"/>
      <c r="BK100" s="669"/>
      <c r="BL100" s="669"/>
      <c r="BM100" s="669"/>
      <c r="BN100" s="669"/>
      <c r="BO100" s="669"/>
      <c r="BP100" s="669"/>
      <c r="BQ100" s="669"/>
      <c r="BR100" s="669"/>
      <c r="BS100" s="669"/>
      <c r="BT100" s="669"/>
      <c r="BU100" s="669"/>
      <c r="BV100" s="669"/>
      <c r="BW100" s="669"/>
      <c r="BX100" s="669"/>
      <c r="BY100" s="669"/>
      <c r="CA100" s="713"/>
      <c r="CB100" s="713"/>
      <c r="CD100" s="669"/>
      <c r="CE100" s="669"/>
      <c r="CF100" s="669"/>
      <c r="CG100" s="669"/>
      <c r="CH100" s="669"/>
      <c r="CI100" s="669"/>
      <c r="CJ100" s="669"/>
      <c r="CK100" s="669"/>
      <c r="CL100" s="669"/>
      <c r="CM100" s="669"/>
      <c r="CN100" s="669"/>
      <c r="CO100" s="669"/>
      <c r="CP100" s="669"/>
      <c r="CQ100" s="669"/>
      <c r="CR100" s="669"/>
      <c r="CS100" s="669"/>
      <c r="CT100" s="669"/>
      <c r="CU100" s="669"/>
      <c r="CV100" s="669"/>
      <c r="CW100" s="669"/>
      <c r="CX100" s="669"/>
      <c r="CY100" s="669"/>
      <c r="CZ100" s="669"/>
      <c r="DA100" s="669"/>
      <c r="DB100" s="669"/>
      <c r="DC100" s="669"/>
      <c r="DD100" s="669"/>
      <c r="DE100" s="669"/>
      <c r="DF100" s="669"/>
      <c r="DG100" s="669"/>
      <c r="DH100" s="669"/>
      <c r="DI100" s="669"/>
      <c r="DJ100" s="669"/>
      <c r="DK100" s="669"/>
      <c r="DL100" s="669"/>
      <c r="DM100" s="669"/>
      <c r="DN100" s="669"/>
      <c r="DO100" s="669"/>
      <c r="DP100" s="669"/>
      <c r="DQ100" s="669"/>
      <c r="DR100" s="669"/>
    </row>
  </sheetData>
  <mergeCells count="33">
    <mergeCell ref="C85:J85"/>
    <mergeCell ref="C73:J73"/>
    <mergeCell ref="C74:J74"/>
    <mergeCell ref="C75:J75"/>
    <mergeCell ref="C76:J76"/>
    <mergeCell ref="C77:J77"/>
    <mergeCell ref="C80:J80"/>
    <mergeCell ref="C81:J81"/>
    <mergeCell ref="C82:J82"/>
    <mergeCell ref="C83:J83"/>
    <mergeCell ref="C84:J84"/>
    <mergeCell ref="C78:J78"/>
    <mergeCell ref="C98:J98"/>
    <mergeCell ref="C86:J86"/>
    <mergeCell ref="C87:J87"/>
    <mergeCell ref="C88:J88"/>
    <mergeCell ref="C89:J89"/>
    <mergeCell ref="C91:J91"/>
    <mergeCell ref="C92:J92"/>
    <mergeCell ref="C93:J93"/>
    <mergeCell ref="C95:J95"/>
    <mergeCell ref="C96:J96"/>
    <mergeCell ref="C72:J72"/>
    <mergeCell ref="AC1:AG1"/>
    <mergeCell ref="B4:C4"/>
    <mergeCell ref="B6:G6"/>
    <mergeCell ref="B62:J62"/>
    <mergeCell ref="B64:J64"/>
    <mergeCell ref="C66:J66"/>
    <mergeCell ref="C68:J68"/>
    <mergeCell ref="C69:J69"/>
    <mergeCell ref="C70:J70"/>
    <mergeCell ref="C71:J71"/>
  </mergeCells>
  <conditionalFormatting sqref="AF8:AG54">
    <cfRule type="cellIs" dxfId="303" priority="1" operator="equal">
      <formula>0</formula>
    </cfRule>
  </conditionalFormatting>
  <dataValidations count="2">
    <dataValidation type="custom" errorStyle="warning" showErrorMessage="1" errorTitle="No label" error="You must enter a description in column C for any additional values." sqref="H41:M50 V41:AA50 O41:T50" xr:uid="{00000000-0002-0000-0200-000000000000}">
      <formula1>AND(SUM($H$41:$M$50)&gt;0,ISTEXT($C41))</formula1>
    </dataValidation>
    <dataValidation type="list" allowBlank="1" showInputMessage="1" showErrorMessage="1" sqref="G54 G20:G21 G24:G33 G36:G38 G41:G51 G10:G18 G9" xr:uid="{03E4C4D5-C043-4DFA-A33A-7698294FAEA0}">
      <formula1>"A1,A2,A3,A4,AX,B2,B3,B4,BX,C2,C3,C4,C5,CX,D3,D4,D5,D6,DX"</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custom" errorStyle="warning" showErrorMessage="1" errorTitle="Unexpected value" error="Value should equal the sum of the equivalent column (lines 1-5.20) in worksheet WS8._x000a__x000a_'Yes' to keep value, 'No' to edit value, or 'Cancel' to undo latest input." xr:uid="{00000000-0002-0000-0200-000001000000}">
          <x14:formula1>
            <xm:f>H20=SUM('https://cepalondon.sharepoint.com/projectslive/PT835_NIAUR_PC21_Efficiency_Advice/Shared Documents/Supporting Information/[20180518-PR19-Business-plan-data-tables.xlsx]WS8'!#REF!,'https://cepalondon.sharepoint.com/projectslive/PT835_NIAUR_PC21_Efficiency_Advice/Shared Documents/Supporting Information/[20180518-PR19-Business-plan-data-tables.xlsx]WS8'!#REF!)</xm:f>
          </x14:formula1>
          <xm:sqref>H20:M20 O20:T20 V20:AA20</xm:sqref>
        </x14:dataValidation>
        <x14:dataValidation type="custom" errorStyle="warning" showErrorMessage="1" errorTitle="Unexpected value" error="Value should be equal to the sum of the Service Charges lines (lines 6-9) in worksheet WS5._x000a__x000a_'Yes' to keep value, 'No' to edit value, or 'Cancel' to undo latest input." xr:uid="{00000000-0002-0000-0200-000002000000}">
          <x14:formula1>
            <xm:f>H11=SUM('https://cepalondon.sharepoint.com/projectslive/PT835_NIAUR_PC21_Efficiency_Advice/Shared Documents/Supporting Information/[20180518-PR19-Business-plan-data-tables.xlsx]WS5'!#REF!)</xm:f>
          </x14:formula1>
          <xm:sqref>H11:M11 O11:T11 V11:AA11</xm:sqref>
        </x14:dataValidation>
        <x14:dataValidation type="custom" errorStyle="warning" allowBlank="1" showErrorMessage="1" errorTitle="Unexpected value" error="Sum of lines 14-16 should equal the value of line 39 (Total water enhancement capital expenditure) in worksheet WS2._x000a__x000a_'Yes' to keep value, 'No' to edit value, or 'Cancel' to undo latest input." xr:uid="{00000000-0002-0000-0200-000003000000}">
          <x14:formula1>
            <xm:f>SUM(H$26:H$28)='https://cepalondon.sharepoint.com/projectslive/PT835_NIAUR_PC21_Efficiency_Advice/Shared Documents/Supporting Information/[20180518-PR19-Business-plan-data-tables.xlsx]WS2'!#REF!</xm:f>
          </x14:formula1>
          <xm:sqref>H26:M28 O26:T28 V26:AA28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5" tint="0.79998168889431442"/>
  </sheetPr>
  <dimension ref="A1:AO53"/>
  <sheetViews>
    <sheetView zoomScale="70" zoomScaleNormal="70" workbookViewId="0">
      <selection activeCell="G5" sqref="G5"/>
    </sheetView>
  </sheetViews>
  <sheetFormatPr defaultColWidth="0" defaultRowHeight="16.5" zeroHeight="1" x14ac:dyDescent="0.35"/>
  <cols>
    <col min="1" max="1" width="1.6328125" style="189" customWidth="1"/>
    <col min="2" max="2" width="5" style="189" customWidth="1"/>
    <col min="3" max="3" width="55.54296875" style="189" bestFit="1" customWidth="1"/>
    <col min="4" max="4" width="12.54296875" style="189" customWidth="1"/>
    <col min="5" max="6" width="6.08984375" style="189" customWidth="1"/>
    <col min="7" max="7" width="15" style="189" bestFit="1" customWidth="1"/>
    <col min="8" max="13" width="10.453125" style="189" customWidth="1"/>
    <col min="14" max="14" width="2.90625" style="189" customWidth="1"/>
    <col min="15" max="15" width="31.6328125" style="189" customWidth="1"/>
    <col min="16" max="16" width="26.90625" style="189" customWidth="1"/>
    <col min="17" max="17" width="3.36328125" style="189" customWidth="1"/>
    <col min="18" max="18" width="23.08984375" style="189" bestFit="1" customWidth="1"/>
    <col min="19" max="19" width="4.453125" style="523" customWidth="1"/>
    <col min="20" max="20" width="2.90625" style="619" hidden="1" customWidth="1"/>
    <col min="21" max="33" width="4.90625" style="189" hidden="1" customWidth="1"/>
    <col min="34" max="34" width="1.90625" style="619" hidden="1" customWidth="1"/>
    <col min="35" max="37" width="4.90625" style="189" hidden="1" customWidth="1"/>
    <col min="38" max="38" width="1.90625" style="189" hidden="1" customWidth="1"/>
    <col min="39" max="40" width="4.90625" style="189" hidden="1" customWidth="1"/>
    <col min="41" max="41" width="1.90625" style="189" hidden="1" customWidth="1"/>
    <col min="42" max="16384" width="10.453125" style="189" hidden="1"/>
  </cols>
  <sheetData>
    <row r="1" spans="2:34" s="619" customFormat="1" ht="22.5" x14ac:dyDescent="0.35">
      <c r="B1" s="185" t="s">
        <v>1041</v>
      </c>
      <c r="C1" s="185"/>
      <c r="D1" s="185"/>
      <c r="E1" s="185"/>
      <c r="F1" s="185"/>
      <c r="G1" s="185"/>
      <c r="H1" s="185"/>
      <c r="I1" s="185"/>
      <c r="J1" s="185"/>
      <c r="K1" s="185"/>
      <c r="L1" s="185"/>
      <c r="M1" s="185"/>
      <c r="N1" s="510"/>
      <c r="O1" s="794" t="s">
        <v>3</v>
      </c>
      <c r="P1" s="794"/>
      <c r="Q1" s="794"/>
      <c r="R1" s="794"/>
      <c r="S1" s="523"/>
      <c r="U1" s="189"/>
      <c r="V1" s="189"/>
      <c r="W1" s="189"/>
      <c r="X1" s="189"/>
      <c r="Y1" s="189"/>
      <c r="Z1" s="189"/>
      <c r="AA1" s="189"/>
      <c r="AB1" s="189"/>
      <c r="AC1" s="189"/>
      <c r="AD1" s="189"/>
      <c r="AE1" s="189"/>
      <c r="AF1" s="189"/>
      <c r="AG1" s="189"/>
    </row>
    <row r="2" spans="2:34" s="619" customFormat="1" ht="17" thickBot="1" x14ac:dyDescent="0.4">
      <c r="B2" s="511"/>
      <c r="C2" s="512"/>
      <c r="D2" s="512"/>
      <c r="E2" s="170"/>
      <c r="F2" s="170"/>
      <c r="G2" s="170"/>
      <c r="H2" s="89"/>
      <c r="I2" s="170"/>
      <c r="J2" s="170"/>
      <c r="K2" s="170"/>
      <c r="L2" s="170"/>
      <c r="M2" s="170"/>
      <c r="N2" s="170"/>
      <c r="O2" s="170"/>
      <c r="P2" s="170"/>
      <c r="Q2" s="170"/>
      <c r="R2" s="170"/>
      <c r="S2" s="523"/>
      <c r="U2" s="189"/>
      <c r="V2" s="189"/>
      <c r="W2" s="189"/>
      <c r="X2" s="189"/>
      <c r="Y2" s="189"/>
      <c r="Z2" s="189"/>
      <c r="AA2" s="189"/>
      <c r="AB2" s="189"/>
      <c r="AC2" s="189"/>
      <c r="AD2" s="189"/>
      <c r="AE2" s="189"/>
      <c r="AF2" s="189"/>
      <c r="AG2" s="189"/>
    </row>
    <row r="3" spans="2:34" s="619" customFormat="1" ht="27.75" customHeight="1" thickBot="1" x14ac:dyDescent="0.4">
      <c r="B3" s="513" t="s">
        <v>7</v>
      </c>
      <c r="C3" s="514"/>
      <c r="D3" s="374" t="s">
        <v>8</v>
      </c>
      <c r="E3" s="374" t="s">
        <v>9</v>
      </c>
      <c r="F3" s="375" t="s">
        <v>10</v>
      </c>
      <c r="G3" s="744" t="s">
        <v>1193</v>
      </c>
      <c r="H3" s="335" t="s">
        <v>199</v>
      </c>
      <c r="I3" s="276" t="s">
        <v>200</v>
      </c>
      <c r="J3" s="276" t="s">
        <v>201</v>
      </c>
      <c r="K3" s="276" t="s">
        <v>202</v>
      </c>
      <c r="L3" s="276" t="s">
        <v>203</v>
      </c>
      <c r="M3" s="276" t="s">
        <v>113</v>
      </c>
      <c r="N3" s="89"/>
      <c r="O3" s="101" t="s">
        <v>12</v>
      </c>
      <c r="P3" s="102" t="s">
        <v>13</v>
      </c>
      <c r="Q3" s="203"/>
      <c r="R3" s="603" t="s">
        <v>14</v>
      </c>
      <c r="S3" s="523"/>
      <c r="U3" s="189" t="s">
        <v>5</v>
      </c>
      <c r="V3" s="189"/>
      <c r="W3" s="189"/>
      <c r="X3" s="189"/>
      <c r="Y3" s="189"/>
      <c r="Z3" s="189"/>
      <c r="AA3" s="189"/>
      <c r="AB3" s="189"/>
      <c r="AC3" s="189"/>
      <c r="AD3" s="189"/>
      <c r="AE3" s="189"/>
      <c r="AF3" s="189"/>
      <c r="AG3" s="189"/>
    </row>
    <row r="4" spans="2:34" s="619" customFormat="1" x14ac:dyDescent="0.35">
      <c r="B4" s="170"/>
      <c r="C4" s="170"/>
      <c r="D4" s="515"/>
      <c r="E4" s="170"/>
      <c r="F4" s="170"/>
      <c r="G4" s="170"/>
      <c r="H4" s="89"/>
      <c r="I4" s="89"/>
      <c r="J4" s="89"/>
      <c r="K4" s="89"/>
      <c r="L4" s="89"/>
      <c r="M4" s="89"/>
      <c r="N4" s="89"/>
      <c r="O4" s="89"/>
      <c r="P4" s="89"/>
      <c r="Q4" s="89"/>
      <c r="R4" s="125"/>
      <c r="S4" s="523"/>
      <c r="U4" s="189" t="s">
        <v>16</v>
      </c>
      <c r="V4" s="189"/>
      <c r="W4" s="189"/>
      <c r="X4" s="189"/>
      <c r="Y4" s="189"/>
      <c r="Z4" s="189"/>
      <c r="AA4" s="189"/>
      <c r="AB4" s="189"/>
      <c r="AC4" s="189"/>
      <c r="AD4" s="189"/>
      <c r="AE4" s="189"/>
      <c r="AF4" s="189"/>
      <c r="AG4" s="189"/>
    </row>
    <row r="5" spans="2:34" s="619" customFormat="1" x14ac:dyDescent="0.35">
      <c r="B5" s="339">
        <v>1</v>
      </c>
      <c r="C5" s="524" t="s">
        <v>116</v>
      </c>
      <c r="D5" s="385" t="s">
        <v>117</v>
      </c>
      <c r="E5" s="620" t="s">
        <v>115</v>
      </c>
      <c r="F5" s="621">
        <v>3</v>
      </c>
      <c r="G5" s="621"/>
      <c r="H5" s="622"/>
      <c r="I5" s="532"/>
      <c r="J5" s="532"/>
      <c r="K5" s="532"/>
      <c r="L5" s="532"/>
      <c r="M5" s="532"/>
      <c r="N5" s="89"/>
      <c r="O5" s="623"/>
      <c r="P5" s="624"/>
      <c r="Q5" s="397"/>
      <c r="R5" s="125" t="str">
        <f t="shared" ref="R5:R6" si="0">IF(SUM(U5:AG5)=0,0,$U$4)</f>
        <v>Please complete all cells in row</v>
      </c>
      <c r="S5" s="523"/>
      <c r="U5" s="609">
        <f t="shared" ref="U5:Z6" si="1">IF(ISNUMBER(H5),0,1)</f>
        <v>1</v>
      </c>
      <c r="V5" s="609">
        <f t="shared" si="1"/>
        <v>1</v>
      </c>
      <c r="W5" s="609">
        <f t="shared" si="1"/>
        <v>1</v>
      </c>
      <c r="X5" s="609">
        <f t="shared" si="1"/>
        <v>1</v>
      </c>
      <c r="Y5" s="609">
        <f t="shared" si="1"/>
        <v>1</v>
      </c>
      <c r="Z5" s="609">
        <f t="shared" si="1"/>
        <v>1</v>
      </c>
      <c r="AA5" s="609">
        <f>IF(ISNUMBER(#REF!),0,1)</f>
        <v>1</v>
      </c>
      <c r="AB5" s="609">
        <f>IF(ISNUMBER(#REF!),0,1)</f>
        <v>1</v>
      </c>
      <c r="AC5" s="609">
        <f>IF(ISNUMBER(#REF!),0,1)</f>
        <v>1</v>
      </c>
      <c r="AD5" s="609">
        <f>IF(ISNUMBER(#REF!),0,1)</f>
        <v>1</v>
      </c>
      <c r="AE5" s="609">
        <f>IF(ISNUMBER(#REF!),0,1)</f>
        <v>1</v>
      </c>
      <c r="AF5" s="609">
        <f>IF(ISNUMBER(#REF!),0,1)</f>
        <v>1</v>
      </c>
      <c r="AG5" s="609">
        <f>IF(ISNUMBER(#REF!),0,1)</f>
        <v>1</v>
      </c>
    </row>
    <row r="6" spans="2:34" s="619" customFormat="1" x14ac:dyDescent="0.35">
      <c r="B6" s="339">
        <v>2</v>
      </c>
      <c r="C6" s="524" t="s">
        <v>118</v>
      </c>
      <c r="D6" s="385" t="s">
        <v>119</v>
      </c>
      <c r="E6" s="620" t="s">
        <v>115</v>
      </c>
      <c r="F6" s="621">
        <v>3</v>
      </c>
      <c r="G6" s="621"/>
      <c r="H6" s="625"/>
      <c r="I6" s="626"/>
      <c r="J6" s="626"/>
      <c r="K6" s="626"/>
      <c r="L6" s="626"/>
      <c r="M6" s="626"/>
      <c r="N6" s="89"/>
      <c r="O6" s="623"/>
      <c r="P6" s="624"/>
      <c r="Q6" s="397"/>
      <c r="R6" s="125" t="str">
        <f t="shared" si="0"/>
        <v>Please complete all cells in row</v>
      </c>
      <c r="S6" s="523"/>
      <c r="U6" s="609">
        <f t="shared" si="1"/>
        <v>1</v>
      </c>
      <c r="V6" s="609">
        <f t="shared" si="1"/>
        <v>1</v>
      </c>
      <c r="W6" s="609">
        <f t="shared" si="1"/>
        <v>1</v>
      </c>
      <c r="X6" s="609">
        <f t="shared" si="1"/>
        <v>1</v>
      </c>
      <c r="Y6" s="609">
        <f t="shared" si="1"/>
        <v>1</v>
      </c>
      <c r="Z6" s="609">
        <f t="shared" si="1"/>
        <v>1</v>
      </c>
      <c r="AA6" s="609">
        <f>IF(ISNUMBER(#REF!),0,1)</f>
        <v>1</v>
      </c>
      <c r="AB6" s="609">
        <f>IF(ISNUMBER(#REF!),0,1)</f>
        <v>1</v>
      </c>
      <c r="AC6" s="609">
        <f>IF(ISNUMBER(#REF!),0,1)</f>
        <v>1</v>
      </c>
      <c r="AD6" s="609">
        <f>IF(ISNUMBER(#REF!),0,1)</f>
        <v>1</v>
      </c>
      <c r="AE6" s="609">
        <f>IF(ISNUMBER(#REF!),0,1)</f>
        <v>1</v>
      </c>
      <c r="AF6" s="609">
        <f>IF(ISNUMBER(#REF!),0,1)</f>
        <v>1</v>
      </c>
      <c r="AG6" s="609">
        <f>IF(ISNUMBER(#REF!),0,1)</f>
        <v>1</v>
      </c>
    </row>
    <row r="7" spans="2:34" s="619" customFormat="1" x14ac:dyDescent="0.35">
      <c r="B7" s="339">
        <v>3</v>
      </c>
      <c r="C7" s="524" t="s">
        <v>120</v>
      </c>
      <c r="D7" s="385" t="s">
        <v>121</v>
      </c>
      <c r="E7" s="620" t="s">
        <v>115</v>
      </c>
      <c r="F7" s="621">
        <v>3</v>
      </c>
      <c r="G7" s="621"/>
      <c r="H7" s="627">
        <f t="shared" ref="H7:M7" si="2">H5+H6</f>
        <v>0</v>
      </c>
      <c r="I7" s="628">
        <f t="shared" si="2"/>
        <v>0</v>
      </c>
      <c r="J7" s="628">
        <f t="shared" si="2"/>
        <v>0</v>
      </c>
      <c r="K7" s="628">
        <f t="shared" si="2"/>
        <v>0</v>
      </c>
      <c r="L7" s="628">
        <f t="shared" si="2"/>
        <v>0</v>
      </c>
      <c r="M7" s="628">
        <f t="shared" si="2"/>
        <v>0</v>
      </c>
      <c r="N7" s="89"/>
      <c r="O7" s="623" t="s">
        <v>122</v>
      </c>
      <c r="P7" s="624"/>
      <c r="Q7" s="397"/>
      <c r="R7" s="125"/>
      <c r="S7" s="523"/>
      <c r="U7" s="189"/>
      <c r="V7" s="189"/>
      <c r="W7" s="189"/>
      <c r="X7" s="189"/>
      <c r="Y7" s="189"/>
      <c r="Z7" s="189"/>
      <c r="AA7" s="189"/>
      <c r="AB7" s="189"/>
      <c r="AC7" s="189"/>
      <c r="AD7" s="189"/>
      <c r="AE7" s="189"/>
      <c r="AF7" s="189"/>
      <c r="AG7" s="189"/>
    </row>
    <row r="8" spans="2:34" x14ac:dyDescent="0.35">
      <c r="B8" s="339">
        <v>4</v>
      </c>
      <c r="C8" s="531" t="s">
        <v>124</v>
      </c>
      <c r="D8" s="629" t="s">
        <v>125</v>
      </c>
      <c r="E8" s="620" t="s">
        <v>115</v>
      </c>
      <c r="F8" s="621">
        <v>3</v>
      </c>
      <c r="G8" s="621"/>
      <c r="H8" s="630"/>
      <c r="I8" s="631"/>
      <c r="J8" s="631"/>
      <c r="K8" s="631"/>
      <c r="L8" s="631"/>
      <c r="M8" s="631"/>
      <c r="N8" s="89"/>
      <c r="O8" s="623"/>
      <c r="P8" s="624"/>
      <c r="Q8" s="397"/>
      <c r="R8" s="125" t="str">
        <f t="shared" ref="R8:R11" si="3">IF(SUM(U8:AB8)=0,0,$U$4)</f>
        <v>Please complete all cells in row</v>
      </c>
      <c r="U8" s="609">
        <f t="shared" ref="U8:U11" si="4">IF(ISNUMBER(H8),0,1)</f>
        <v>1</v>
      </c>
      <c r="V8" s="609">
        <f t="shared" ref="V8:V11" si="5">IF(ISNUMBER(I8),0,1)</f>
        <v>1</v>
      </c>
      <c r="W8" s="609">
        <f t="shared" ref="W8:W11" si="6">IF(ISNUMBER(J8),0,1)</f>
        <v>1</v>
      </c>
      <c r="X8" s="609">
        <f t="shared" ref="X8:X11" si="7">IF(ISNUMBER(K8),0,1)</f>
        <v>1</v>
      </c>
      <c r="Y8" s="609">
        <f t="shared" ref="Y8:Y11" si="8">IF(ISNUMBER(L8),0,1)</f>
        <v>1</v>
      </c>
      <c r="Z8" s="609">
        <f t="shared" ref="Z8:Z11" si="9">IF(ISNUMBER(M8),0,1)</f>
        <v>1</v>
      </c>
      <c r="AA8" s="609">
        <f>IF(ISNUMBER(#REF!),0,1)</f>
        <v>1</v>
      </c>
      <c r="AB8" s="609">
        <f>IF(ISNUMBER(#REF!),0,1)</f>
        <v>1</v>
      </c>
    </row>
    <row r="9" spans="2:34" x14ac:dyDescent="0.35">
      <c r="B9" s="339">
        <v>5</v>
      </c>
      <c r="C9" s="632" t="s">
        <v>1170</v>
      </c>
      <c r="D9" s="629" t="s">
        <v>126</v>
      </c>
      <c r="E9" s="620" t="s">
        <v>115</v>
      </c>
      <c r="F9" s="621">
        <v>3</v>
      </c>
      <c r="G9" s="621"/>
      <c r="H9" s="630"/>
      <c r="I9" s="631"/>
      <c r="J9" s="631"/>
      <c r="K9" s="631"/>
      <c r="L9" s="631"/>
      <c r="M9" s="631"/>
      <c r="N9" s="89"/>
      <c r="O9" s="623"/>
      <c r="P9" s="624"/>
      <c r="Q9" s="397"/>
      <c r="R9" s="125" t="str">
        <f t="shared" si="3"/>
        <v>Please complete all cells in row</v>
      </c>
      <c r="U9" s="609">
        <f t="shared" si="4"/>
        <v>1</v>
      </c>
      <c r="V9" s="609">
        <f t="shared" si="5"/>
        <v>1</v>
      </c>
      <c r="W9" s="609">
        <f t="shared" si="6"/>
        <v>1</v>
      </c>
      <c r="X9" s="609">
        <f t="shared" si="7"/>
        <v>1</v>
      </c>
      <c r="Y9" s="609">
        <f t="shared" si="8"/>
        <v>1</v>
      </c>
      <c r="Z9" s="609">
        <f t="shared" si="9"/>
        <v>1</v>
      </c>
      <c r="AA9" s="609">
        <f>IF(ISNUMBER(#REF!),0,1)</f>
        <v>1</v>
      </c>
      <c r="AB9" s="609">
        <f>IF(ISNUMBER(#REF!),0,1)</f>
        <v>1</v>
      </c>
    </row>
    <row r="10" spans="2:34" x14ac:dyDescent="0.35">
      <c r="B10" s="339">
        <v>6</v>
      </c>
      <c r="C10" s="524" t="s">
        <v>127</v>
      </c>
      <c r="D10" s="629" t="s">
        <v>128</v>
      </c>
      <c r="E10" s="620" t="s">
        <v>115</v>
      </c>
      <c r="F10" s="621">
        <v>3</v>
      </c>
      <c r="G10" s="621"/>
      <c r="H10" s="630"/>
      <c r="I10" s="631"/>
      <c r="J10" s="631"/>
      <c r="K10" s="631"/>
      <c r="L10" s="631"/>
      <c r="M10" s="631"/>
      <c r="N10" s="89"/>
      <c r="O10" s="623"/>
      <c r="P10" s="624"/>
      <c r="Q10" s="397"/>
      <c r="R10" s="125" t="str">
        <f>IF(SUM(U10:AG10)=0,0,$U$4)</f>
        <v>Please complete all cells in row</v>
      </c>
      <c r="U10" s="609">
        <f t="shared" si="4"/>
        <v>1</v>
      </c>
      <c r="V10" s="609">
        <f t="shared" si="5"/>
        <v>1</v>
      </c>
      <c r="W10" s="609">
        <f t="shared" si="6"/>
        <v>1</v>
      </c>
      <c r="X10" s="609">
        <f t="shared" si="7"/>
        <v>1</v>
      </c>
      <c r="Y10" s="609">
        <f t="shared" si="8"/>
        <v>1</v>
      </c>
      <c r="Z10" s="609">
        <f t="shared" si="9"/>
        <v>1</v>
      </c>
      <c r="AA10" s="609">
        <f>IF(ISNUMBER(#REF!),0,1)</f>
        <v>1</v>
      </c>
      <c r="AB10" s="609">
        <f>IF(ISNUMBER(#REF!),0,1)</f>
        <v>1</v>
      </c>
      <c r="AC10" s="609">
        <f>IF(ISNUMBER(#REF!),0,1)</f>
        <v>1</v>
      </c>
      <c r="AD10" s="609">
        <f>IF(ISNUMBER(#REF!),0,1)</f>
        <v>1</v>
      </c>
      <c r="AE10" s="609">
        <f>IF(ISNUMBER(#REF!),0,1)</f>
        <v>1</v>
      </c>
      <c r="AF10" s="609">
        <f>IF(ISNUMBER(#REF!),0,1)</f>
        <v>1</v>
      </c>
      <c r="AG10" s="609">
        <f>IF(ISNUMBER(#REF!),0,1)</f>
        <v>1</v>
      </c>
    </row>
    <row r="11" spans="2:34" ht="17" thickBot="1" x14ac:dyDescent="0.4">
      <c r="B11" s="352">
        <v>7</v>
      </c>
      <c r="C11" s="391" t="s">
        <v>129</v>
      </c>
      <c r="D11" s="633" t="s">
        <v>130</v>
      </c>
      <c r="E11" s="634" t="s">
        <v>1171</v>
      </c>
      <c r="F11" s="635">
        <v>2</v>
      </c>
      <c r="G11" s="635"/>
      <c r="H11" s="636"/>
      <c r="I11" s="540"/>
      <c r="J11" s="540"/>
      <c r="K11" s="540"/>
      <c r="L11" s="540"/>
      <c r="M11" s="540"/>
      <c r="N11" s="89"/>
      <c r="O11" s="637"/>
      <c r="P11" s="638"/>
      <c r="Q11" s="397"/>
      <c r="R11" s="125" t="str">
        <f t="shared" si="3"/>
        <v>Please complete all cells in row</v>
      </c>
      <c r="U11" s="609">
        <f t="shared" si="4"/>
        <v>1</v>
      </c>
      <c r="V11" s="609">
        <f t="shared" si="5"/>
        <v>1</v>
      </c>
      <c r="W11" s="609">
        <f t="shared" si="6"/>
        <v>1</v>
      </c>
      <c r="X11" s="609">
        <f t="shared" si="7"/>
        <v>1</v>
      </c>
      <c r="Y11" s="609">
        <f t="shared" si="8"/>
        <v>1</v>
      </c>
      <c r="Z11" s="609">
        <f t="shared" si="9"/>
        <v>1</v>
      </c>
      <c r="AA11" s="609">
        <f>IF(ISNUMBER(#REF!),0,1)</f>
        <v>1</v>
      </c>
      <c r="AB11" s="609">
        <f>IF(ISNUMBER(#REF!),0,1)</f>
        <v>1</v>
      </c>
    </row>
    <row r="12" spans="2:34" x14ac:dyDescent="0.35">
      <c r="B12" s="401"/>
      <c r="C12" s="363"/>
      <c r="D12" s="639"/>
      <c r="E12" s="298"/>
      <c r="F12" s="298"/>
      <c r="G12" s="299"/>
      <c r="H12" s="299"/>
      <c r="I12" s="299"/>
      <c r="J12" s="568"/>
      <c r="K12" s="568"/>
      <c r="L12" s="568"/>
      <c r="M12" s="568"/>
      <c r="N12" s="89"/>
      <c r="O12" s="89"/>
      <c r="P12" s="89"/>
      <c r="Q12" s="89"/>
      <c r="R12" s="125"/>
      <c r="S12" s="640"/>
      <c r="T12" s="641"/>
      <c r="U12" s="642">
        <f>SUM(U5:AG11)</f>
        <v>63</v>
      </c>
      <c r="V12" s="89"/>
      <c r="W12" s="397"/>
      <c r="X12" s="441"/>
      <c r="AH12" s="641"/>
    </row>
    <row r="13" spans="2:34" x14ac:dyDescent="0.35">
      <c r="B13" s="157" t="s">
        <v>85</v>
      </c>
      <c r="C13" s="157"/>
      <c r="D13" s="363"/>
      <c r="E13" s="298"/>
      <c r="F13" s="298"/>
      <c r="G13" s="299"/>
      <c r="H13" s="299"/>
      <c r="I13" s="299"/>
      <c r="J13" s="300"/>
      <c r="K13" s="300"/>
      <c r="L13" s="300"/>
      <c r="M13" s="300"/>
      <c r="N13" s="191"/>
      <c r="O13" s="191"/>
      <c r="P13" s="191"/>
      <c r="Q13" s="191"/>
      <c r="R13" s="125"/>
      <c r="S13" s="643"/>
      <c r="T13" s="644"/>
      <c r="U13" s="191"/>
      <c r="V13" s="191"/>
      <c r="W13" s="191"/>
      <c r="AH13" s="644"/>
    </row>
    <row r="14" spans="2:34" x14ac:dyDescent="0.35">
      <c r="B14" s="162"/>
      <c r="C14" s="163" t="s">
        <v>86</v>
      </c>
      <c r="D14" s="363"/>
      <c r="E14" s="298"/>
      <c r="F14" s="298"/>
      <c r="G14" s="299"/>
      <c r="H14" s="299"/>
      <c r="I14" s="299"/>
      <c r="J14" s="300"/>
      <c r="K14" s="300"/>
      <c r="L14" s="300"/>
      <c r="M14" s="300"/>
      <c r="N14" s="191"/>
      <c r="O14" s="191"/>
      <c r="P14" s="191"/>
      <c r="Q14" s="191"/>
      <c r="R14" s="125"/>
      <c r="S14" s="643"/>
      <c r="T14" s="644"/>
      <c r="U14" s="191"/>
      <c r="V14" s="191"/>
      <c r="W14" s="191"/>
      <c r="AH14" s="644"/>
    </row>
    <row r="15" spans="2:34" x14ac:dyDescent="0.5">
      <c r="B15" s="165"/>
      <c r="C15" s="163" t="s">
        <v>87</v>
      </c>
      <c r="D15" s="302"/>
      <c r="E15" s="303"/>
      <c r="F15" s="303"/>
      <c r="G15" s="303"/>
      <c r="H15" s="304"/>
      <c r="I15" s="304"/>
      <c r="J15" s="304"/>
      <c r="K15" s="304"/>
      <c r="L15" s="304"/>
      <c r="M15" s="304"/>
      <c r="N15" s="304"/>
      <c r="O15" s="304"/>
      <c r="P15" s="304"/>
      <c r="Q15" s="304"/>
      <c r="R15" s="125"/>
      <c r="S15" s="645"/>
      <c r="T15" s="646"/>
      <c r="U15" s="304"/>
      <c r="V15" s="304"/>
      <c r="W15" s="304"/>
      <c r="AH15" s="646"/>
    </row>
    <row r="16" spans="2:34" x14ac:dyDescent="0.35">
      <c r="B16" s="166"/>
      <c r="C16" s="163" t="s">
        <v>88</v>
      </c>
      <c r="D16" s="305"/>
      <c r="E16" s="303"/>
      <c r="F16" s="303"/>
      <c r="G16" s="303"/>
      <c r="H16" s="304"/>
      <c r="I16" s="304"/>
      <c r="J16" s="304"/>
      <c r="K16" s="304"/>
      <c r="L16" s="304"/>
      <c r="M16" s="304"/>
      <c r="N16" s="304"/>
      <c r="O16" s="304"/>
      <c r="P16" s="304"/>
      <c r="Q16" s="304"/>
      <c r="R16" s="125"/>
      <c r="S16" s="645"/>
      <c r="T16" s="646"/>
      <c r="U16" s="304"/>
      <c r="V16" s="304"/>
      <c r="W16" s="304"/>
      <c r="AH16" s="646"/>
    </row>
    <row r="17" spans="2:34" x14ac:dyDescent="0.5">
      <c r="B17" s="167"/>
      <c r="C17" s="163" t="s">
        <v>89</v>
      </c>
      <c r="D17" s="302"/>
      <c r="E17" s="303"/>
      <c r="F17" s="303"/>
      <c r="G17" s="303"/>
      <c r="H17" s="304"/>
      <c r="I17" s="304"/>
      <c r="J17" s="304"/>
      <c r="K17" s="304"/>
      <c r="L17" s="304"/>
      <c r="M17" s="304"/>
      <c r="N17" s="304"/>
      <c r="O17" s="304"/>
      <c r="P17" s="304"/>
      <c r="Q17" s="304"/>
      <c r="R17" s="125"/>
      <c r="S17" s="645"/>
      <c r="T17" s="646"/>
      <c r="U17" s="304"/>
      <c r="V17" s="304"/>
      <c r="W17" s="304"/>
      <c r="AH17" s="646"/>
    </row>
    <row r="18" spans="2:34" ht="17" thickBot="1" x14ac:dyDescent="0.4">
      <c r="B18" s="306"/>
      <c r="C18" s="307"/>
      <c r="D18" s="307"/>
      <c r="E18" s="306"/>
      <c r="F18" s="306"/>
      <c r="G18" s="306"/>
      <c r="H18" s="306"/>
      <c r="I18" s="306"/>
      <c r="J18" s="306"/>
      <c r="K18" s="306"/>
      <c r="L18" s="306"/>
      <c r="M18" s="306"/>
      <c r="N18" s="306"/>
      <c r="O18" s="306"/>
      <c r="P18" s="306"/>
      <c r="Q18" s="306"/>
      <c r="R18" s="306"/>
      <c r="S18" s="647"/>
      <c r="T18" s="648"/>
      <c r="U18" s="306"/>
      <c r="V18" s="306"/>
      <c r="W18" s="306"/>
      <c r="AH18" s="648"/>
    </row>
    <row r="19" spans="2:34" ht="17" thickBot="1" x14ac:dyDescent="0.4">
      <c r="B19" s="799" t="s">
        <v>1045</v>
      </c>
      <c r="C19" s="800"/>
      <c r="D19" s="800"/>
      <c r="E19" s="800"/>
      <c r="F19" s="800"/>
      <c r="G19" s="800"/>
      <c r="H19" s="800"/>
      <c r="I19" s="800"/>
      <c r="J19" s="800"/>
      <c r="K19" s="800"/>
      <c r="L19" s="800"/>
      <c r="M19" s="800"/>
      <c r="N19" s="801"/>
      <c r="O19" s="408"/>
      <c r="P19" s="408"/>
      <c r="Q19" s="408"/>
      <c r="R19" s="408"/>
      <c r="S19" s="649"/>
      <c r="T19" s="650"/>
      <c r="U19" s="408"/>
      <c r="V19" s="306"/>
      <c r="W19" s="306"/>
      <c r="AH19" s="650"/>
    </row>
    <row r="20" spans="2:34" ht="17" thickBot="1" x14ac:dyDescent="0.4">
      <c r="B20" s="170"/>
      <c r="C20" s="171"/>
      <c r="D20" s="171"/>
      <c r="E20" s="170"/>
      <c r="F20" s="170"/>
      <c r="G20" s="170"/>
      <c r="H20" s="170"/>
      <c r="I20" s="170"/>
      <c r="J20" s="170"/>
      <c r="K20" s="306"/>
      <c r="L20" s="170"/>
      <c r="M20" s="170"/>
      <c r="N20" s="306"/>
      <c r="O20" s="306"/>
      <c r="P20" s="306"/>
      <c r="Q20" s="306"/>
      <c r="R20" s="306"/>
      <c r="S20" s="647"/>
      <c r="T20" s="648"/>
      <c r="U20" s="306"/>
      <c r="V20" s="306"/>
      <c r="W20" s="306"/>
      <c r="AH20" s="648"/>
    </row>
    <row r="21" spans="2:34" ht="30" customHeight="1" thickBot="1" x14ac:dyDescent="0.4">
      <c r="B21" s="818" t="s">
        <v>1172</v>
      </c>
      <c r="C21" s="819"/>
      <c r="D21" s="819"/>
      <c r="E21" s="819"/>
      <c r="F21" s="819"/>
      <c r="G21" s="819"/>
      <c r="H21" s="819"/>
      <c r="I21" s="819"/>
      <c r="J21" s="819"/>
      <c r="K21" s="819"/>
      <c r="L21" s="819"/>
      <c r="M21" s="819"/>
      <c r="N21" s="820"/>
      <c r="O21" s="409"/>
      <c r="P21" s="409"/>
      <c r="Q21" s="409"/>
      <c r="R21" s="409"/>
      <c r="S21" s="409"/>
      <c r="T21" s="651"/>
      <c r="U21" s="409"/>
      <c r="V21" s="306"/>
      <c r="W21" s="306"/>
      <c r="AH21" s="651"/>
    </row>
    <row r="22" spans="2:34" ht="17" thickBot="1" x14ac:dyDescent="0.4">
      <c r="B22" s="170"/>
      <c r="C22" s="171"/>
      <c r="D22" s="171"/>
      <c r="E22" s="170"/>
      <c r="F22" s="170"/>
      <c r="G22" s="170"/>
      <c r="H22" s="170"/>
      <c r="I22" s="170"/>
      <c r="J22" s="170"/>
      <c r="K22" s="306"/>
      <c r="L22" s="170"/>
      <c r="M22" s="170"/>
      <c r="N22" s="306"/>
      <c r="O22" s="306"/>
      <c r="P22" s="306"/>
      <c r="Q22" s="306"/>
      <c r="R22" s="306"/>
      <c r="S22" s="647"/>
      <c r="T22" s="648"/>
      <c r="U22" s="306"/>
      <c r="V22" s="306"/>
      <c r="W22" s="306"/>
      <c r="AH22" s="648"/>
    </row>
    <row r="23" spans="2:34" ht="15" customHeight="1" x14ac:dyDescent="0.35">
      <c r="B23" s="321" t="s">
        <v>90</v>
      </c>
      <c r="C23" s="821" t="s">
        <v>91</v>
      </c>
      <c r="D23" s="821"/>
      <c r="E23" s="821"/>
      <c r="F23" s="821"/>
      <c r="G23" s="821"/>
      <c r="H23" s="821"/>
      <c r="I23" s="821"/>
      <c r="J23" s="821"/>
      <c r="K23" s="821"/>
      <c r="L23" s="821"/>
      <c r="M23" s="821"/>
      <c r="N23" s="822"/>
      <c r="O23" s="652"/>
      <c r="P23" s="652"/>
      <c r="Q23" s="652"/>
      <c r="R23" s="652"/>
      <c r="S23" s="653"/>
      <c r="T23" s="654"/>
      <c r="U23" s="652"/>
      <c r="V23" s="655"/>
      <c r="W23" s="655"/>
      <c r="AH23" s="654"/>
    </row>
    <row r="24" spans="2:34" ht="48" customHeight="1" x14ac:dyDescent="0.35">
      <c r="B24" s="368">
        <v>1</v>
      </c>
      <c r="C24" s="815" t="s">
        <v>131</v>
      </c>
      <c r="D24" s="816"/>
      <c r="E24" s="816"/>
      <c r="F24" s="816"/>
      <c r="G24" s="816"/>
      <c r="H24" s="816"/>
      <c r="I24" s="816"/>
      <c r="J24" s="816"/>
      <c r="K24" s="816"/>
      <c r="L24" s="816"/>
      <c r="M24" s="816"/>
      <c r="N24" s="817"/>
      <c r="O24" s="652"/>
      <c r="P24" s="414"/>
      <c r="Q24" s="414"/>
      <c r="R24" s="414"/>
      <c r="S24" s="656"/>
      <c r="T24" s="657"/>
      <c r="U24" s="414"/>
      <c r="V24" s="306"/>
      <c r="W24" s="306"/>
      <c r="AH24" s="657"/>
    </row>
    <row r="25" spans="2:34" ht="50.15" customHeight="1" x14ac:dyDescent="0.35">
      <c r="B25" s="368">
        <v>2</v>
      </c>
      <c r="C25" s="815" t="s">
        <v>132</v>
      </c>
      <c r="D25" s="816"/>
      <c r="E25" s="816"/>
      <c r="F25" s="816"/>
      <c r="G25" s="816"/>
      <c r="H25" s="816"/>
      <c r="I25" s="816"/>
      <c r="J25" s="816"/>
      <c r="K25" s="816"/>
      <c r="L25" s="816"/>
      <c r="M25" s="816"/>
      <c r="N25" s="817"/>
      <c r="O25" s="652"/>
      <c r="P25" s="414"/>
      <c r="Q25" s="414"/>
      <c r="R25" s="414"/>
      <c r="S25" s="656"/>
      <c r="T25" s="657"/>
      <c r="U25" s="414"/>
      <c r="V25" s="306"/>
      <c r="W25" s="306"/>
      <c r="AH25" s="657"/>
    </row>
    <row r="26" spans="2:34" ht="51.65" customHeight="1" x14ac:dyDescent="0.35">
      <c r="B26" s="368">
        <v>3</v>
      </c>
      <c r="C26" s="815" t="s">
        <v>1173</v>
      </c>
      <c r="D26" s="816"/>
      <c r="E26" s="816"/>
      <c r="F26" s="816"/>
      <c r="G26" s="816"/>
      <c r="H26" s="816"/>
      <c r="I26" s="816"/>
      <c r="J26" s="816"/>
      <c r="K26" s="816"/>
      <c r="L26" s="816"/>
      <c r="M26" s="816"/>
      <c r="N26" s="817"/>
      <c r="O26" s="652"/>
      <c r="P26" s="414"/>
      <c r="Q26" s="414"/>
      <c r="R26" s="414"/>
      <c r="S26" s="656"/>
      <c r="T26" s="657"/>
      <c r="U26" s="414"/>
      <c r="V26" s="306"/>
      <c r="W26" s="306"/>
      <c r="AH26" s="657"/>
    </row>
    <row r="27" spans="2:34" ht="37.5" customHeight="1" x14ac:dyDescent="0.35">
      <c r="B27" s="368">
        <v>4</v>
      </c>
      <c r="C27" s="815" t="s">
        <v>133</v>
      </c>
      <c r="D27" s="816"/>
      <c r="E27" s="816"/>
      <c r="F27" s="816"/>
      <c r="G27" s="816"/>
      <c r="H27" s="816"/>
      <c r="I27" s="816"/>
      <c r="J27" s="816"/>
      <c r="K27" s="816"/>
      <c r="L27" s="816"/>
      <c r="M27" s="816"/>
      <c r="N27" s="817"/>
      <c r="O27" s="652"/>
      <c r="P27" s="414"/>
      <c r="Q27" s="414"/>
      <c r="R27" s="414"/>
      <c r="S27" s="656"/>
      <c r="T27" s="657"/>
      <c r="U27" s="414"/>
      <c r="V27" s="306"/>
      <c r="W27" s="306"/>
      <c r="AH27" s="657"/>
    </row>
    <row r="28" spans="2:34" ht="33.65" customHeight="1" x14ac:dyDescent="0.35">
      <c r="B28" s="368">
        <v>5</v>
      </c>
      <c r="C28" s="815" t="s">
        <v>134</v>
      </c>
      <c r="D28" s="816"/>
      <c r="E28" s="816"/>
      <c r="F28" s="816"/>
      <c r="G28" s="816"/>
      <c r="H28" s="816"/>
      <c r="I28" s="816"/>
      <c r="J28" s="816"/>
      <c r="K28" s="816"/>
      <c r="L28" s="816"/>
      <c r="M28" s="816"/>
      <c r="N28" s="817"/>
      <c r="O28" s="652"/>
      <c r="P28" s="414"/>
      <c r="Q28" s="414"/>
      <c r="R28" s="414"/>
      <c r="S28" s="656"/>
      <c r="T28" s="657"/>
      <c r="U28" s="414"/>
      <c r="V28" s="306"/>
      <c r="W28" s="306"/>
      <c r="AH28" s="657"/>
    </row>
    <row r="29" spans="2:34" ht="31.5" customHeight="1" x14ac:dyDescent="0.35">
      <c r="B29" s="368">
        <v>6</v>
      </c>
      <c r="C29" s="815" t="s">
        <v>135</v>
      </c>
      <c r="D29" s="816"/>
      <c r="E29" s="816"/>
      <c r="F29" s="816"/>
      <c r="G29" s="816"/>
      <c r="H29" s="816"/>
      <c r="I29" s="816"/>
      <c r="J29" s="816"/>
      <c r="K29" s="816"/>
      <c r="L29" s="816"/>
      <c r="M29" s="816"/>
      <c r="N29" s="817"/>
      <c r="O29" s="652"/>
      <c r="P29" s="414"/>
      <c r="Q29" s="414"/>
      <c r="R29" s="414"/>
      <c r="S29" s="656"/>
      <c r="T29" s="657"/>
      <c r="U29" s="414"/>
      <c r="V29" s="306"/>
      <c r="W29" s="306"/>
      <c r="AH29" s="657"/>
    </row>
    <row r="30" spans="2:34" ht="15" customHeight="1" thickBot="1" x14ac:dyDescent="0.4">
      <c r="B30" s="555">
        <v>7</v>
      </c>
      <c r="C30" s="823" t="s">
        <v>136</v>
      </c>
      <c r="D30" s="824"/>
      <c r="E30" s="824"/>
      <c r="F30" s="824"/>
      <c r="G30" s="824"/>
      <c r="H30" s="824"/>
      <c r="I30" s="824"/>
      <c r="J30" s="824"/>
      <c r="K30" s="824"/>
      <c r="L30" s="824"/>
      <c r="M30" s="824"/>
      <c r="N30" s="825"/>
      <c r="O30" s="652"/>
      <c r="P30" s="414"/>
      <c r="Q30" s="414"/>
      <c r="R30" s="414"/>
      <c r="S30" s="656"/>
      <c r="T30" s="657"/>
      <c r="U30" s="414"/>
      <c r="V30" s="170"/>
      <c r="W30" s="170"/>
      <c r="AH30" s="657"/>
    </row>
    <row r="31" spans="2:34" x14ac:dyDescent="0.35"/>
    <row r="32" spans="2:34"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sheetData>
  <mergeCells count="11">
    <mergeCell ref="C30:N30"/>
    <mergeCell ref="C29:N29"/>
    <mergeCell ref="C27:N27"/>
    <mergeCell ref="C28:N28"/>
    <mergeCell ref="C26:N26"/>
    <mergeCell ref="C25:N25"/>
    <mergeCell ref="O1:R1"/>
    <mergeCell ref="B19:N19"/>
    <mergeCell ref="B21:N21"/>
    <mergeCell ref="C23:N23"/>
    <mergeCell ref="C24:N24"/>
  </mergeCells>
  <conditionalFormatting sqref="R4:R17">
    <cfRule type="cellIs" dxfId="302" priority="1" operator="equal">
      <formula>0</formula>
    </cfRule>
  </conditionalFormatting>
  <dataValidations count="1">
    <dataValidation type="list" allowBlank="1" showInputMessage="1" showErrorMessage="1" sqref="G5:G11" xr:uid="{4ACFDE82-45D6-403E-9FE6-828662AB9A72}">
      <formula1>"A1,A2,A3,A4,AX,B2,B3,B4,BX,C2,C3,C4,C5,CX,D3,D4,D5,D6,DX"</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5" tint="0.79998168889431442"/>
  </sheetPr>
  <dimension ref="A1:AH76"/>
  <sheetViews>
    <sheetView zoomScale="70" zoomScaleNormal="70" workbookViewId="0">
      <selection activeCell="G5" sqref="G5"/>
    </sheetView>
  </sheetViews>
  <sheetFormatPr defaultColWidth="0" defaultRowHeight="16.5" zeroHeight="1" x14ac:dyDescent="0.35"/>
  <cols>
    <col min="1" max="1" width="1.6328125" style="189" customWidth="1"/>
    <col min="2" max="2" width="5" style="189" customWidth="1"/>
    <col min="3" max="3" width="93.453125" style="189" customWidth="1"/>
    <col min="4" max="4" width="13.54296875" style="189" bestFit="1" customWidth="1"/>
    <col min="5" max="5" width="8.90625" style="189" bestFit="1" customWidth="1"/>
    <col min="6" max="6" width="8.90625" style="189" customWidth="1"/>
    <col min="7" max="7" width="15" style="189" bestFit="1" customWidth="1"/>
    <col min="8" max="13" width="10.453125" style="189" customWidth="1"/>
    <col min="14" max="14" width="2.90625" style="189" customWidth="1"/>
    <col min="15" max="15" width="29.54296875" style="189" bestFit="1" customWidth="1"/>
    <col min="16" max="16" width="18.6328125" style="189" bestFit="1" customWidth="1"/>
    <col min="17" max="17" width="2.90625" style="189" customWidth="1"/>
    <col min="18" max="18" width="28.453125" style="189" customWidth="1"/>
    <col min="19" max="19" width="4" style="189" customWidth="1"/>
    <col min="20" max="20" width="3.90625" style="189" customWidth="1"/>
    <col min="21" max="21" width="3.90625" style="407" hidden="1" customWidth="1"/>
    <col min="22" max="29" width="6.54296875" style="189" hidden="1" customWidth="1"/>
    <col min="30" max="30" width="6.08984375" style="407" hidden="1" customWidth="1"/>
    <col min="31" max="31" width="6.08984375" style="189" hidden="1" customWidth="1"/>
    <col min="32" max="32" width="6.54296875" style="189" hidden="1" customWidth="1"/>
    <col min="33" max="34" width="6.08984375" style="189" hidden="1" customWidth="1"/>
    <col min="35" max="16384" width="10.453125" style="189" hidden="1"/>
  </cols>
  <sheetData>
    <row r="1" spans="2:29" ht="22.5" x14ac:dyDescent="0.35">
      <c r="B1" s="185" t="s">
        <v>141</v>
      </c>
      <c r="C1" s="185"/>
      <c r="D1" s="372"/>
      <c r="E1" s="185"/>
      <c r="F1" s="185"/>
      <c r="G1" s="185"/>
      <c r="H1" s="185"/>
      <c r="I1" s="185"/>
      <c r="J1" s="185"/>
      <c r="K1" s="185"/>
      <c r="L1" s="185"/>
      <c r="M1" s="185"/>
      <c r="N1" s="510"/>
      <c r="O1" s="188" t="s">
        <v>3</v>
      </c>
      <c r="P1" s="188"/>
      <c r="Q1" s="188"/>
      <c r="R1" s="188"/>
    </row>
    <row r="2" spans="2:29" ht="17" thickBot="1" x14ac:dyDescent="0.4">
      <c r="B2" s="511"/>
      <c r="C2" s="512"/>
      <c r="D2" s="298"/>
      <c r="E2" s="170"/>
      <c r="F2" s="170"/>
      <c r="G2" s="170"/>
      <c r="H2" s="170"/>
      <c r="I2" s="170"/>
      <c r="J2" s="170"/>
      <c r="K2" s="170"/>
      <c r="L2" s="170"/>
      <c r="M2" s="170"/>
      <c r="N2" s="170"/>
      <c r="O2" s="170"/>
      <c r="P2" s="170"/>
      <c r="Q2" s="170"/>
      <c r="R2" s="170"/>
    </row>
    <row r="3" spans="2:29" ht="27.75" customHeight="1" thickBot="1" x14ac:dyDescent="0.4">
      <c r="B3" s="513" t="s">
        <v>7</v>
      </c>
      <c r="C3" s="514"/>
      <c r="D3" s="374" t="s">
        <v>8</v>
      </c>
      <c r="E3" s="374" t="s">
        <v>9</v>
      </c>
      <c r="F3" s="375" t="s">
        <v>10</v>
      </c>
      <c r="G3" s="744" t="s">
        <v>1193</v>
      </c>
      <c r="H3" s="335" t="s">
        <v>199</v>
      </c>
      <c r="I3" s="276" t="s">
        <v>200</v>
      </c>
      <c r="J3" s="276" t="s">
        <v>201</v>
      </c>
      <c r="K3" s="276" t="s">
        <v>202</v>
      </c>
      <c r="L3" s="276" t="s">
        <v>203</v>
      </c>
      <c r="M3" s="276" t="s">
        <v>113</v>
      </c>
      <c r="N3" s="89"/>
      <c r="O3" s="101" t="s">
        <v>12</v>
      </c>
      <c r="P3" s="102" t="s">
        <v>13</v>
      </c>
      <c r="Q3" s="203"/>
      <c r="R3" s="603" t="s">
        <v>14</v>
      </c>
      <c r="V3" s="189" t="s">
        <v>5</v>
      </c>
    </row>
    <row r="4" spans="2:29" ht="17" thickBot="1" x14ac:dyDescent="0.4">
      <c r="B4" s="170"/>
      <c r="C4" s="170"/>
      <c r="D4" s="515"/>
      <c r="E4" s="170"/>
      <c r="F4" s="170"/>
      <c r="G4" s="170"/>
      <c r="H4" s="170"/>
      <c r="I4" s="170"/>
      <c r="J4" s="170"/>
      <c r="K4" s="170"/>
      <c r="L4" s="170"/>
      <c r="M4" s="170"/>
      <c r="N4" s="89"/>
      <c r="O4" s="89"/>
      <c r="P4" s="89"/>
      <c r="Q4" s="89"/>
      <c r="R4" s="89"/>
      <c r="S4" s="89"/>
      <c r="V4" s="189" t="s">
        <v>16</v>
      </c>
    </row>
    <row r="5" spans="2:29" x14ac:dyDescent="0.35">
      <c r="B5" s="338">
        <v>1</v>
      </c>
      <c r="C5" s="604" t="s">
        <v>142</v>
      </c>
      <c r="D5" s="605" t="s">
        <v>143</v>
      </c>
      <c r="E5" s="606" t="s">
        <v>137</v>
      </c>
      <c r="F5" s="745">
        <v>2</v>
      </c>
      <c r="G5" s="518"/>
      <c r="H5" s="563"/>
      <c r="I5" s="563"/>
      <c r="J5" s="563"/>
      <c r="K5" s="563"/>
      <c r="L5" s="563"/>
      <c r="M5" s="723"/>
      <c r="N5" s="89"/>
      <c r="O5" s="607"/>
      <c r="P5" s="216"/>
      <c r="Q5" s="608"/>
      <c r="R5" s="125" t="str">
        <f>IF(SUM(V5:AC5)=0,0,$V$4)</f>
        <v>Please complete all cells in row</v>
      </c>
      <c r="S5" s="125"/>
      <c r="V5" s="609">
        <f t="shared" ref="V5:V19" si="0">IF(ISNUMBER(H5),0,1)</f>
        <v>1</v>
      </c>
      <c r="W5" s="609">
        <f t="shared" ref="W5:W19" si="1">IF(ISNUMBER(I5),0,1)</f>
        <v>1</v>
      </c>
      <c r="X5" s="609">
        <f t="shared" ref="X5:X19" si="2">IF(ISNUMBER(J5),0,1)</f>
        <v>1</v>
      </c>
      <c r="Y5" s="609">
        <f t="shared" ref="Y5:Y19" si="3">IF(ISNUMBER(K5),0,1)</f>
        <v>1</v>
      </c>
      <c r="Z5" s="609">
        <f t="shared" ref="Z5:Z19" si="4">IF(ISNUMBER(L5),0,1)</f>
        <v>1</v>
      </c>
      <c r="AA5" s="609">
        <f t="shared" ref="AA5:AA19" si="5">IF(ISNUMBER(M5),0,1)</f>
        <v>1</v>
      </c>
      <c r="AB5" s="609">
        <f>IF(ISNUMBER(#REF!),0,1)</f>
        <v>1</v>
      </c>
      <c r="AC5" s="609">
        <f>IF(ISNUMBER(#REF!),0,1)</f>
        <v>1</v>
      </c>
    </row>
    <row r="6" spans="2:29" x14ac:dyDescent="0.35">
      <c r="B6" s="339">
        <f>B5+1</f>
        <v>2</v>
      </c>
      <c r="C6" s="342" t="s">
        <v>144</v>
      </c>
      <c r="D6" s="610" t="s">
        <v>145</v>
      </c>
      <c r="E6" s="340" t="s">
        <v>137</v>
      </c>
      <c r="F6" s="341">
        <v>2</v>
      </c>
      <c r="G6" s="526"/>
      <c r="H6" s="564"/>
      <c r="I6" s="564"/>
      <c r="J6" s="564"/>
      <c r="K6" s="564"/>
      <c r="L6" s="564"/>
      <c r="M6" s="724"/>
      <c r="N6" s="89"/>
      <c r="O6" s="611"/>
      <c r="P6" s="231"/>
      <c r="Q6" s="528"/>
      <c r="R6" s="125" t="str">
        <f t="shared" ref="R6:R25" si="6">IF(SUM(V6:AC6)=0,0,$V$4)</f>
        <v>Please complete all cells in row</v>
      </c>
      <c r="S6" s="125"/>
      <c r="V6" s="609">
        <f t="shared" si="0"/>
        <v>1</v>
      </c>
      <c r="W6" s="609">
        <f t="shared" si="1"/>
        <v>1</v>
      </c>
      <c r="X6" s="609">
        <f t="shared" si="2"/>
        <v>1</v>
      </c>
      <c r="Y6" s="609">
        <f t="shared" si="3"/>
        <v>1</v>
      </c>
      <c r="Z6" s="609">
        <f t="shared" si="4"/>
        <v>1</v>
      </c>
      <c r="AA6" s="609">
        <f t="shared" si="5"/>
        <v>1</v>
      </c>
      <c r="AB6" s="609">
        <f>IF(ISNUMBER(#REF!),0,1)</f>
        <v>1</v>
      </c>
      <c r="AC6" s="609">
        <f>IF(ISNUMBER(#REF!),0,1)</f>
        <v>1</v>
      </c>
    </row>
    <row r="7" spans="2:29" ht="14.25" customHeight="1" x14ac:dyDescent="0.35">
      <c r="B7" s="339">
        <f>B6+1</f>
        <v>3</v>
      </c>
      <c r="C7" s="342" t="s">
        <v>146</v>
      </c>
      <c r="D7" s="610" t="s">
        <v>147</v>
      </c>
      <c r="E7" s="340" t="s">
        <v>137</v>
      </c>
      <c r="F7" s="341">
        <v>2</v>
      </c>
      <c r="G7" s="526"/>
      <c r="H7" s="564"/>
      <c r="I7" s="564"/>
      <c r="J7" s="564"/>
      <c r="K7" s="564"/>
      <c r="L7" s="564"/>
      <c r="M7" s="724"/>
      <c r="N7" s="89"/>
      <c r="O7" s="611"/>
      <c r="P7" s="231"/>
      <c r="Q7" s="528"/>
      <c r="R7" s="125" t="str">
        <f t="shared" si="6"/>
        <v>Please complete all cells in row</v>
      </c>
      <c r="S7" s="125"/>
      <c r="V7" s="609">
        <f t="shared" si="0"/>
        <v>1</v>
      </c>
      <c r="W7" s="609">
        <f t="shared" si="1"/>
        <v>1</v>
      </c>
      <c r="X7" s="609">
        <f t="shared" si="2"/>
        <v>1</v>
      </c>
      <c r="Y7" s="609">
        <f t="shared" si="3"/>
        <v>1</v>
      </c>
      <c r="Z7" s="609">
        <f t="shared" si="4"/>
        <v>1</v>
      </c>
      <c r="AA7" s="609">
        <f t="shared" si="5"/>
        <v>1</v>
      </c>
      <c r="AB7" s="609">
        <f>IF(ISNUMBER(#REF!),0,1)</f>
        <v>1</v>
      </c>
      <c r="AC7" s="609">
        <f>IF(ISNUMBER(#REF!),0,1)</f>
        <v>1</v>
      </c>
    </row>
    <row r="8" spans="2:29" ht="14.25" customHeight="1" x14ac:dyDescent="0.35">
      <c r="B8" s="339">
        <f t="shared" ref="B8:B25" si="7">B7+1</f>
        <v>4</v>
      </c>
      <c r="C8" s="342" t="s">
        <v>148</v>
      </c>
      <c r="D8" s="610" t="s">
        <v>149</v>
      </c>
      <c r="E8" s="340" t="s">
        <v>137</v>
      </c>
      <c r="F8" s="341">
        <v>2</v>
      </c>
      <c r="G8" s="526"/>
      <c r="H8" s="564"/>
      <c r="I8" s="564"/>
      <c r="J8" s="564"/>
      <c r="K8" s="564"/>
      <c r="L8" s="564"/>
      <c r="M8" s="724"/>
      <c r="N8" s="89"/>
      <c r="O8" s="611"/>
      <c r="P8" s="231"/>
      <c r="Q8" s="528"/>
      <c r="R8" s="125" t="str">
        <f t="shared" si="6"/>
        <v>Please complete all cells in row</v>
      </c>
      <c r="S8" s="125"/>
      <c r="V8" s="609">
        <f t="shared" si="0"/>
        <v>1</v>
      </c>
      <c r="W8" s="609">
        <f t="shared" si="1"/>
        <v>1</v>
      </c>
      <c r="X8" s="609">
        <f t="shared" si="2"/>
        <v>1</v>
      </c>
      <c r="Y8" s="609">
        <f t="shared" si="3"/>
        <v>1</v>
      </c>
      <c r="Z8" s="609">
        <f t="shared" si="4"/>
        <v>1</v>
      </c>
      <c r="AA8" s="609">
        <f t="shared" si="5"/>
        <v>1</v>
      </c>
      <c r="AB8" s="609">
        <f>IF(ISNUMBER(#REF!),0,1)</f>
        <v>1</v>
      </c>
      <c r="AC8" s="609">
        <f>IF(ISNUMBER(#REF!),0,1)</f>
        <v>1</v>
      </c>
    </row>
    <row r="9" spans="2:29" ht="14.25" customHeight="1" x14ac:dyDescent="0.35">
      <c r="B9" s="339">
        <f t="shared" si="7"/>
        <v>5</v>
      </c>
      <c r="C9" s="342" t="s">
        <v>150</v>
      </c>
      <c r="D9" s="610" t="s">
        <v>151</v>
      </c>
      <c r="E9" s="340" t="s">
        <v>137</v>
      </c>
      <c r="F9" s="341">
        <v>2</v>
      </c>
      <c r="G9" s="526"/>
      <c r="H9" s="564"/>
      <c r="I9" s="564"/>
      <c r="J9" s="564"/>
      <c r="K9" s="564"/>
      <c r="L9" s="564"/>
      <c r="M9" s="724"/>
      <c r="N9" s="89"/>
      <c r="O9" s="611"/>
      <c r="P9" s="231"/>
      <c r="Q9" s="528"/>
      <c r="R9" s="125" t="str">
        <f t="shared" si="6"/>
        <v>Please complete all cells in row</v>
      </c>
      <c r="S9" s="125"/>
      <c r="V9" s="609">
        <f t="shared" si="0"/>
        <v>1</v>
      </c>
      <c r="W9" s="609">
        <f t="shared" si="1"/>
        <v>1</v>
      </c>
      <c r="X9" s="609">
        <f t="shared" si="2"/>
        <v>1</v>
      </c>
      <c r="Y9" s="609">
        <f t="shared" si="3"/>
        <v>1</v>
      </c>
      <c r="Z9" s="609">
        <f t="shared" si="4"/>
        <v>1</v>
      </c>
      <c r="AA9" s="609">
        <f t="shared" si="5"/>
        <v>1</v>
      </c>
      <c r="AB9" s="609">
        <f>IF(ISNUMBER(#REF!),0,1)</f>
        <v>1</v>
      </c>
      <c r="AC9" s="609">
        <f>IF(ISNUMBER(#REF!),0,1)</f>
        <v>1</v>
      </c>
    </row>
    <row r="10" spans="2:29" ht="14.25" customHeight="1" x14ac:dyDescent="0.35">
      <c r="B10" s="339">
        <f t="shared" si="7"/>
        <v>6</v>
      </c>
      <c r="C10" s="342" t="s">
        <v>152</v>
      </c>
      <c r="D10" s="610" t="s">
        <v>153</v>
      </c>
      <c r="E10" s="340" t="s">
        <v>137</v>
      </c>
      <c r="F10" s="341">
        <v>2</v>
      </c>
      <c r="G10" s="526"/>
      <c r="H10" s="564"/>
      <c r="I10" s="564"/>
      <c r="J10" s="564"/>
      <c r="K10" s="564"/>
      <c r="L10" s="564"/>
      <c r="M10" s="724"/>
      <c r="N10" s="89"/>
      <c r="O10" s="611"/>
      <c r="P10" s="231"/>
      <c r="Q10" s="528"/>
      <c r="R10" s="125" t="str">
        <f t="shared" si="6"/>
        <v>Please complete all cells in row</v>
      </c>
      <c r="S10" s="125"/>
      <c r="V10" s="609">
        <f t="shared" si="0"/>
        <v>1</v>
      </c>
      <c r="W10" s="609">
        <f t="shared" si="1"/>
        <v>1</v>
      </c>
      <c r="X10" s="609">
        <f t="shared" si="2"/>
        <v>1</v>
      </c>
      <c r="Y10" s="609">
        <f t="shared" si="3"/>
        <v>1</v>
      </c>
      <c r="Z10" s="609">
        <f t="shared" si="4"/>
        <v>1</v>
      </c>
      <c r="AA10" s="609">
        <f t="shared" si="5"/>
        <v>1</v>
      </c>
      <c r="AB10" s="609">
        <f>IF(ISNUMBER(#REF!),0,1)</f>
        <v>1</v>
      </c>
      <c r="AC10" s="609">
        <f>IF(ISNUMBER(#REF!),0,1)</f>
        <v>1</v>
      </c>
    </row>
    <row r="11" spans="2:29" ht="14.25" customHeight="1" x14ac:dyDescent="0.35">
      <c r="B11" s="339">
        <f t="shared" si="7"/>
        <v>7</v>
      </c>
      <c r="C11" s="342" t="s">
        <v>154</v>
      </c>
      <c r="D11" s="610" t="s">
        <v>155</v>
      </c>
      <c r="E11" s="340" t="s">
        <v>137</v>
      </c>
      <c r="F11" s="341">
        <v>2</v>
      </c>
      <c r="G11" s="526"/>
      <c r="H11" s="564"/>
      <c r="I11" s="564"/>
      <c r="J11" s="564"/>
      <c r="K11" s="564"/>
      <c r="L11" s="564"/>
      <c r="M11" s="724"/>
      <c r="N11" s="89"/>
      <c r="O11" s="611"/>
      <c r="P11" s="231"/>
      <c r="Q11" s="528"/>
      <c r="R11" s="125" t="str">
        <f t="shared" si="6"/>
        <v>Please complete all cells in row</v>
      </c>
      <c r="S11" s="125"/>
      <c r="V11" s="609">
        <f t="shared" si="0"/>
        <v>1</v>
      </c>
      <c r="W11" s="609">
        <f t="shared" si="1"/>
        <v>1</v>
      </c>
      <c r="X11" s="609">
        <f t="shared" si="2"/>
        <v>1</v>
      </c>
      <c r="Y11" s="609">
        <f t="shared" si="3"/>
        <v>1</v>
      </c>
      <c r="Z11" s="609">
        <f t="shared" si="4"/>
        <v>1</v>
      </c>
      <c r="AA11" s="609">
        <f t="shared" si="5"/>
        <v>1</v>
      </c>
      <c r="AB11" s="609">
        <f>IF(ISNUMBER(#REF!),0,1)</f>
        <v>1</v>
      </c>
      <c r="AC11" s="609">
        <f>IF(ISNUMBER(#REF!),0,1)</f>
        <v>1</v>
      </c>
    </row>
    <row r="12" spans="2:29" ht="14.25" customHeight="1" x14ac:dyDescent="0.35">
      <c r="B12" s="339">
        <f t="shared" si="7"/>
        <v>8</v>
      </c>
      <c r="C12" s="342" t="s">
        <v>156</v>
      </c>
      <c r="D12" s="610" t="s">
        <v>157</v>
      </c>
      <c r="E12" s="340" t="s">
        <v>137</v>
      </c>
      <c r="F12" s="341">
        <v>2</v>
      </c>
      <c r="G12" s="526"/>
      <c r="H12" s="564"/>
      <c r="I12" s="564"/>
      <c r="J12" s="564"/>
      <c r="K12" s="564"/>
      <c r="L12" s="564"/>
      <c r="M12" s="724"/>
      <c r="N12" s="89"/>
      <c r="O12" s="611"/>
      <c r="P12" s="231"/>
      <c r="Q12" s="528"/>
      <c r="R12" s="125" t="str">
        <f t="shared" si="6"/>
        <v>Please complete all cells in row</v>
      </c>
      <c r="S12" s="125"/>
      <c r="V12" s="609">
        <f t="shared" si="0"/>
        <v>1</v>
      </c>
      <c r="W12" s="609">
        <f t="shared" si="1"/>
        <v>1</v>
      </c>
      <c r="X12" s="609">
        <f t="shared" si="2"/>
        <v>1</v>
      </c>
      <c r="Y12" s="609">
        <f t="shared" si="3"/>
        <v>1</v>
      </c>
      <c r="Z12" s="609">
        <f t="shared" si="4"/>
        <v>1</v>
      </c>
      <c r="AA12" s="609">
        <f t="shared" si="5"/>
        <v>1</v>
      </c>
      <c r="AB12" s="609">
        <f>IF(ISNUMBER(#REF!),0,1)</f>
        <v>1</v>
      </c>
      <c r="AC12" s="609">
        <f>IF(ISNUMBER(#REF!),0,1)</f>
        <v>1</v>
      </c>
    </row>
    <row r="13" spans="2:29" ht="14.25" customHeight="1" x14ac:dyDescent="0.35">
      <c r="B13" s="339">
        <f t="shared" si="7"/>
        <v>9</v>
      </c>
      <c r="C13" s="342" t="s">
        <v>158</v>
      </c>
      <c r="D13" s="610" t="s">
        <v>159</v>
      </c>
      <c r="E13" s="340" t="s">
        <v>123</v>
      </c>
      <c r="F13" s="341">
        <v>0</v>
      </c>
      <c r="G13" s="526"/>
      <c r="H13" s="565"/>
      <c r="I13" s="565"/>
      <c r="J13" s="565"/>
      <c r="K13" s="565"/>
      <c r="L13" s="565"/>
      <c r="M13" s="725"/>
      <c r="N13" s="89"/>
      <c r="O13" s="611"/>
      <c r="P13" s="231"/>
      <c r="Q13" s="528"/>
      <c r="R13" s="125" t="str">
        <f t="shared" si="6"/>
        <v>Please complete all cells in row</v>
      </c>
      <c r="S13" s="125"/>
      <c r="V13" s="609">
        <f t="shared" si="0"/>
        <v>1</v>
      </c>
      <c r="W13" s="609">
        <f t="shared" si="1"/>
        <v>1</v>
      </c>
      <c r="X13" s="609">
        <f t="shared" si="2"/>
        <v>1</v>
      </c>
      <c r="Y13" s="609">
        <f t="shared" si="3"/>
        <v>1</v>
      </c>
      <c r="Z13" s="609">
        <f t="shared" si="4"/>
        <v>1</v>
      </c>
      <c r="AA13" s="609">
        <f t="shared" si="5"/>
        <v>1</v>
      </c>
      <c r="AB13" s="609">
        <f>IF(ISNUMBER(#REF!),0,1)</f>
        <v>1</v>
      </c>
      <c r="AC13" s="609">
        <f>IF(ISNUMBER(#REF!),0,1)</f>
        <v>1</v>
      </c>
    </row>
    <row r="14" spans="2:29" ht="14.25" customHeight="1" x14ac:dyDescent="0.35">
      <c r="B14" s="339">
        <f t="shared" si="7"/>
        <v>10</v>
      </c>
      <c r="C14" s="342" t="s">
        <v>160</v>
      </c>
      <c r="D14" s="610" t="s">
        <v>161</v>
      </c>
      <c r="E14" s="340" t="s">
        <v>123</v>
      </c>
      <c r="F14" s="341">
        <v>0</v>
      </c>
      <c r="G14" s="526"/>
      <c r="H14" s="565"/>
      <c r="I14" s="565"/>
      <c r="J14" s="565"/>
      <c r="K14" s="565"/>
      <c r="L14" s="565"/>
      <c r="M14" s="725"/>
      <c r="N14" s="89"/>
      <c r="O14" s="611"/>
      <c r="P14" s="231"/>
      <c r="Q14" s="528"/>
      <c r="R14" s="125" t="str">
        <f t="shared" si="6"/>
        <v>Please complete all cells in row</v>
      </c>
      <c r="S14" s="125"/>
      <c r="V14" s="609">
        <f t="shared" si="0"/>
        <v>1</v>
      </c>
      <c r="W14" s="609">
        <f t="shared" si="1"/>
        <v>1</v>
      </c>
      <c r="X14" s="609">
        <f t="shared" si="2"/>
        <v>1</v>
      </c>
      <c r="Y14" s="609">
        <f t="shared" si="3"/>
        <v>1</v>
      </c>
      <c r="Z14" s="609">
        <f t="shared" si="4"/>
        <v>1</v>
      </c>
      <c r="AA14" s="609">
        <f t="shared" si="5"/>
        <v>1</v>
      </c>
      <c r="AB14" s="609">
        <f>IF(ISNUMBER(#REF!),0,1)</f>
        <v>1</v>
      </c>
      <c r="AC14" s="609">
        <f>IF(ISNUMBER(#REF!),0,1)</f>
        <v>1</v>
      </c>
    </row>
    <row r="15" spans="2:29" ht="14.25" customHeight="1" x14ac:dyDescent="0.35">
      <c r="B15" s="339">
        <f t="shared" si="7"/>
        <v>11</v>
      </c>
      <c r="C15" s="342" t="s">
        <v>162</v>
      </c>
      <c r="D15" s="610" t="s">
        <v>163</v>
      </c>
      <c r="E15" s="340" t="s">
        <v>123</v>
      </c>
      <c r="F15" s="341">
        <v>0</v>
      </c>
      <c r="G15" s="526"/>
      <c r="H15" s="565"/>
      <c r="I15" s="565"/>
      <c r="J15" s="565"/>
      <c r="K15" s="565"/>
      <c r="L15" s="565"/>
      <c r="M15" s="725"/>
      <c r="N15" s="89"/>
      <c r="O15" s="611"/>
      <c r="P15" s="231"/>
      <c r="Q15" s="528"/>
      <c r="R15" s="125" t="str">
        <f t="shared" si="6"/>
        <v>Please complete all cells in row</v>
      </c>
      <c r="S15" s="125"/>
      <c r="V15" s="609">
        <f t="shared" si="0"/>
        <v>1</v>
      </c>
      <c r="W15" s="609">
        <f t="shared" si="1"/>
        <v>1</v>
      </c>
      <c r="X15" s="609">
        <f t="shared" si="2"/>
        <v>1</v>
      </c>
      <c r="Y15" s="609">
        <f t="shared" si="3"/>
        <v>1</v>
      </c>
      <c r="Z15" s="609">
        <f t="shared" si="4"/>
        <v>1</v>
      </c>
      <c r="AA15" s="609">
        <f t="shared" si="5"/>
        <v>1</v>
      </c>
      <c r="AB15" s="609">
        <f>IF(ISNUMBER(#REF!),0,1)</f>
        <v>1</v>
      </c>
      <c r="AC15" s="609">
        <f>IF(ISNUMBER(#REF!),0,1)</f>
        <v>1</v>
      </c>
    </row>
    <row r="16" spans="2:29" ht="14.25" customHeight="1" x14ac:dyDescent="0.35">
      <c r="B16" s="339">
        <f t="shared" si="7"/>
        <v>12</v>
      </c>
      <c r="C16" s="342" t="s">
        <v>164</v>
      </c>
      <c r="D16" s="610" t="s">
        <v>165</v>
      </c>
      <c r="E16" s="340" t="s">
        <v>123</v>
      </c>
      <c r="F16" s="341">
        <v>0</v>
      </c>
      <c r="G16" s="526"/>
      <c r="H16" s="565"/>
      <c r="I16" s="565"/>
      <c r="J16" s="565"/>
      <c r="K16" s="565"/>
      <c r="L16" s="565"/>
      <c r="M16" s="725"/>
      <c r="N16" s="89"/>
      <c r="O16" s="611"/>
      <c r="P16" s="231"/>
      <c r="Q16" s="528"/>
      <c r="R16" s="125" t="str">
        <f t="shared" si="6"/>
        <v>Please complete all cells in row</v>
      </c>
      <c r="S16" s="125"/>
      <c r="V16" s="609">
        <f t="shared" si="0"/>
        <v>1</v>
      </c>
      <c r="W16" s="609">
        <f t="shared" si="1"/>
        <v>1</v>
      </c>
      <c r="X16" s="609">
        <f t="shared" si="2"/>
        <v>1</v>
      </c>
      <c r="Y16" s="609">
        <f t="shared" si="3"/>
        <v>1</v>
      </c>
      <c r="Z16" s="609">
        <f t="shared" si="4"/>
        <v>1</v>
      </c>
      <c r="AA16" s="609">
        <f t="shared" si="5"/>
        <v>1</v>
      </c>
      <c r="AB16" s="609">
        <f>IF(ISNUMBER(#REF!),0,1)</f>
        <v>1</v>
      </c>
      <c r="AC16" s="609">
        <f>IF(ISNUMBER(#REF!),0,1)</f>
        <v>1</v>
      </c>
    </row>
    <row r="17" spans="2:29" x14ac:dyDescent="0.35">
      <c r="B17" s="339">
        <f t="shared" si="7"/>
        <v>13</v>
      </c>
      <c r="C17" s="342" t="s">
        <v>166</v>
      </c>
      <c r="D17" s="610" t="s">
        <v>167</v>
      </c>
      <c r="E17" s="340" t="s">
        <v>123</v>
      </c>
      <c r="F17" s="341">
        <v>0</v>
      </c>
      <c r="G17" s="526"/>
      <c r="H17" s="565"/>
      <c r="I17" s="565"/>
      <c r="J17" s="565"/>
      <c r="K17" s="565"/>
      <c r="L17" s="565"/>
      <c r="M17" s="725"/>
      <c r="N17" s="89"/>
      <c r="O17" s="611"/>
      <c r="P17" s="231"/>
      <c r="Q17" s="528"/>
      <c r="R17" s="125" t="str">
        <f t="shared" si="6"/>
        <v>Please complete all cells in row</v>
      </c>
      <c r="S17" s="125"/>
      <c r="V17" s="609">
        <f t="shared" si="0"/>
        <v>1</v>
      </c>
      <c r="W17" s="609">
        <f t="shared" si="1"/>
        <v>1</v>
      </c>
      <c r="X17" s="609">
        <f t="shared" si="2"/>
        <v>1</v>
      </c>
      <c r="Y17" s="609">
        <f t="shared" si="3"/>
        <v>1</v>
      </c>
      <c r="Z17" s="609">
        <f t="shared" si="4"/>
        <v>1</v>
      </c>
      <c r="AA17" s="609">
        <f t="shared" si="5"/>
        <v>1</v>
      </c>
      <c r="AB17" s="609">
        <f>IF(ISNUMBER(#REF!),0,1)</f>
        <v>1</v>
      </c>
      <c r="AC17" s="609">
        <f>IF(ISNUMBER(#REF!),0,1)</f>
        <v>1</v>
      </c>
    </row>
    <row r="18" spans="2:29" x14ac:dyDescent="0.35">
      <c r="B18" s="339">
        <f t="shared" si="7"/>
        <v>14</v>
      </c>
      <c r="C18" s="342" t="s">
        <v>168</v>
      </c>
      <c r="D18" s="610" t="s">
        <v>169</v>
      </c>
      <c r="E18" s="340" t="s">
        <v>123</v>
      </c>
      <c r="F18" s="341">
        <v>0</v>
      </c>
      <c r="G18" s="526"/>
      <c r="H18" s="565"/>
      <c r="I18" s="565"/>
      <c r="J18" s="565"/>
      <c r="K18" s="565"/>
      <c r="L18" s="565"/>
      <c r="M18" s="725"/>
      <c r="N18" s="89"/>
      <c r="O18" s="611"/>
      <c r="P18" s="231"/>
      <c r="Q18" s="528"/>
      <c r="R18" s="125" t="str">
        <f t="shared" si="6"/>
        <v>Please complete all cells in row</v>
      </c>
      <c r="S18" s="125"/>
      <c r="V18" s="609">
        <f t="shared" si="0"/>
        <v>1</v>
      </c>
      <c r="W18" s="609">
        <f t="shared" si="1"/>
        <v>1</v>
      </c>
      <c r="X18" s="609">
        <f t="shared" si="2"/>
        <v>1</v>
      </c>
      <c r="Y18" s="609">
        <f t="shared" si="3"/>
        <v>1</v>
      </c>
      <c r="Z18" s="609">
        <f t="shared" si="4"/>
        <v>1</v>
      </c>
      <c r="AA18" s="609">
        <f t="shared" si="5"/>
        <v>1</v>
      </c>
      <c r="AB18" s="609">
        <f>IF(ISNUMBER(#REF!),0,1)</f>
        <v>1</v>
      </c>
      <c r="AC18" s="609">
        <f>IF(ISNUMBER(#REF!),0,1)</f>
        <v>1</v>
      </c>
    </row>
    <row r="19" spans="2:29" x14ac:dyDescent="0.35">
      <c r="B19" s="339">
        <f t="shared" si="7"/>
        <v>15</v>
      </c>
      <c r="C19" s="342" t="s">
        <v>170</v>
      </c>
      <c r="D19" s="610" t="s">
        <v>171</v>
      </c>
      <c r="E19" s="340" t="s">
        <v>123</v>
      </c>
      <c r="F19" s="341">
        <v>0</v>
      </c>
      <c r="G19" s="526"/>
      <c r="H19" s="565"/>
      <c r="I19" s="565"/>
      <c r="J19" s="565"/>
      <c r="K19" s="565"/>
      <c r="L19" s="565"/>
      <c r="M19" s="725"/>
      <c r="N19" s="89"/>
      <c r="O19" s="611"/>
      <c r="P19" s="231"/>
      <c r="Q19" s="528"/>
      <c r="R19" s="125" t="str">
        <f t="shared" si="6"/>
        <v>Please complete all cells in row</v>
      </c>
      <c r="S19" s="125"/>
      <c r="V19" s="609">
        <f t="shared" si="0"/>
        <v>1</v>
      </c>
      <c r="W19" s="609">
        <f t="shared" si="1"/>
        <v>1</v>
      </c>
      <c r="X19" s="609">
        <f t="shared" si="2"/>
        <v>1</v>
      </c>
      <c r="Y19" s="609">
        <f t="shared" si="3"/>
        <v>1</v>
      </c>
      <c r="Z19" s="609">
        <f t="shared" si="4"/>
        <v>1</v>
      </c>
      <c r="AA19" s="609">
        <f t="shared" si="5"/>
        <v>1</v>
      </c>
      <c r="AB19" s="609">
        <f>IF(ISNUMBER(#REF!),0,1)</f>
        <v>1</v>
      </c>
      <c r="AC19" s="609">
        <f>IF(ISNUMBER(#REF!),0,1)</f>
        <v>1</v>
      </c>
    </row>
    <row r="20" spans="2:29" x14ac:dyDescent="0.35">
      <c r="B20" s="339">
        <f t="shared" si="7"/>
        <v>16</v>
      </c>
      <c r="C20" s="347" t="s">
        <v>172</v>
      </c>
      <c r="D20" s="610" t="s">
        <v>173</v>
      </c>
      <c r="E20" s="340" t="s">
        <v>123</v>
      </c>
      <c r="F20" s="341">
        <v>0</v>
      </c>
      <c r="G20" s="526"/>
      <c r="H20" s="612">
        <f>SUM(H13:H19)</f>
        <v>0</v>
      </c>
      <c r="I20" s="612">
        <f t="shared" ref="I20:M20" si="8">SUM(I13:I19)</f>
        <v>0</v>
      </c>
      <c r="J20" s="612">
        <f t="shared" si="8"/>
        <v>0</v>
      </c>
      <c r="K20" s="612">
        <f t="shared" si="8"/>
        <v>0</v>
      </c>
      <c r="L20" s="612">
        <f t="shared" si="8"/>
        <v>0</v>
      </c>
      <c r="M20" s="726">
        <f t="shared" si="8"/>
        <v>0</v>
      </c>
      <c r="N20" s="89"/>
      <c r="O20" s="611" t="s">
        <v>174</v>
      </c>
      <c r="P20" s="231"/>
      <c r="Q20" s="528"/>
      <c r="R20" s="125"/>
      <c r="S20" s="125"/>
      <c r="V20" s="609"/>
      <c r="W20" s="609"/>
      <c r="X20" s="609"/>
      <c r="Y20" s="609"/>
      <c r="Z20" s="609"/>
      <c r="AA20" s="609"/>
      <c r="AB20" s="609"/>
      <c r="AC20" s="609"/>
    </row>
    <row r="21" spans="2:29" x14ac:dyDescent="0.35">
      <c r="B21" s="339">
        <f t="shared" si="7"/>
        <v>17</v>
      </c>
      <c r="C21" s="342" t="s">
        <v>175</v>
      </c>
      <c r="D21" s="610" t="s">
        <v>176</v>
      </c>
      <c r="E21" s="340" t="s">
        <v>123</v>
      </c>
      <c r="F21" s="341">
        <v>0</v>
      </c>
      <c r="G21" s="526"/>
      <c r="H21" s="565"/>
      <c r="I21" s="565"/>
      <c r="J21" s="565"/>
      <c r="K21" s="565"/>
      <c r="L21" s="565"/>
      <c r="M21" s="725"/>
      <c r="N21" s="89"/>
      <c r="O21" s="611"/>
      <c r="P21" s="231"/>
      <c r="Q21" s="528"/>
      <c r="R21" s="125" t="str">
        <f>IF(SUM(V21:AC21)=0,0,$V$4)</f>
        <v>Please complete all cells in row</v>
      </c>
      <c r="S21" s="125"/>
      <c r="V21" s="609">
        <f t="shared" ref="V21:V25" si="9">IF(ISNUMBER(H21),0,1)</f>
        <v>1</v>
      </c>
      <c r="W21" s="609">
        <f t="shared" ref="W21:W25" si="10">IF(ISNUMBER(I21),0,1)</f>
        <v>1</v>
      </c>
      <c r="X21" s="609">
        <f t="shared" ref="X21:X25" si="11">IF(ISNUMBER(J21),0,1)</f>
        <v>1</v>
      </c>
      <c r="Y21" s="609">
        <f t="shared" ref="Y21:Y25" si="12">IF(ISNUMBER(K21),0,1)</f>
        <v>1</v>
      </c>
      <c r="Z21" s="609">
        <f t="shared" ref="Z21:Z25" si="13">IF(ISNUMBER(L21),0,1)</f>
        <v>1</v>
      </c>
      <c r="AA21" s="609">
        <f t="shared" ref="AA21:AA25" si="14">IF(ISNUMBER(M21),0,1)</f>
        <v>1</v>
      </c>
      <c r="AB21" s="609">
        <f>IF(ISNUMBER(#REF!),0,1)</f>
        <v>1</v>
      </c>
      <c r="AC21" s="609">
        <f>IF(ISNUMBER(#REF!),0,1)</f>
        <v>1</v>
      </c>
    </row>
    <row r="22" spans="2:29" x14ac:dyDescent="0.35">
      <c r="B22" s="339">
        <f t="shared" si="7"/>
        <v>18</v>
      </c>
      <c r="C22" s="342" t="s">
        <v>177</v>
      </c>
      <c r="D22" s="610" t="s">
        <v>178</v>
      </c>
      <c r="E22" s="340" t="s">
        <v>123</v>
      </c>
      <c r="F22" s="341">
        <v>0</v>
      </c>
      <c r="G22" s="526"/>
      <c r="H22" s="565"/>
      <c r="I22" s="565"/>
      <c r="J22" s="565"/>
      <c r="K22" s="565"/>
      <c r="L22" s="565"/>
      <c r="M22" s="725"/>
      <c r="N22" s="89"/>
      <c r="O22" s="611"/>
      <c r="P22" s="231"/>
      <c r="Q22" s="528"/>
      <c r="R22" s="125" t="str">
        <f t="shared" si="6"/>
        <v>Please complete all cells in row</v>
      </c>
      <c r="S22" s="125"/>
      <c r="V22" s="609">
        <f t="shared" si="9"/>
        <v>1</v>
      </c>
      <c r="W22" s="609">
        <f t="shared" si="10"/>
        <v>1</v>
      </c>
      <c r="X22" s="609">
        <f t="shared" si="11"/>
        <v>1</v>
      </c>
      <c r="Y22" s="609">
        <f t="shared" si="12"/>
        <v>1</v>
      </c>
      <c r="Z22" s="609">
        <f t="shared" si="13"/>
        <v>1</v>
      </c>
      <c r="AA22" s="609">
        <f t="shared" si="14"/>
        <v>1</v>
      </c>
      <c r="AB22" s="609">
        <f>IF(ISNUMBER(#REF!),0,1)</f>
        <v>1</v>
      </c>
      <c r="AC22" s="609">
        <f>IF(ISNUMBER(#REF!),0,1)</f>
        <v>1</v>
      </c>
    </row>
    <row r="23" spans="2:29" x14ac:dyDescent="0.35">
      <c r="B23" s="339">
        <f t="shared" si="7"/>
        <v>19</v>
      </c>
      <c r="C23" s="342" t="s">
        <v>179</v>
      </c>
      <c r="D23" s="610" t="s">
        <v>180</v>
      </c>
      <c r="E23" s="340" t="s">
        <v>181</v>
      </c>
      <c r="F23" s="341">
        <v>3</v>
      </c>
      <c r="G23" s="526"/>
      <c r="H23" s="566"/>
      <c r="I23" s="566"/>
      <c r="J23" s="566"/>
      <c r="K23" s="566"/>
      <c r="L23" s="566"/>
      <c r="M23" s="727"/>
      <c r="N23" s="89"/>
      <c r="O23" s="611"/>
      <c r="P23" s="231"/>
      <c r="Q23" s="528"/>
      <c r="R23" s="125" t="str">
        <f t="shared" si="6"/>
        <v>Please complete all cells in row</v>
      </c>
      <c r="S23" s="125"/>
      <c r="V23" s="609">
        <f t="shared" si="9"/>
        <v>1</v>
      </c>
      <c r="W23" s="609">
        <f t="shared" si="10"/>
        <v>1</v>
      </c>
      <c r="X23" s="609">
        <f t="shared" si="11"/>
        <v>1</v>
      </c>
      <c r="Y23" s="609">
        <f t="shared" si="12"/>
        <v>1</v>
      </c>
      <c r="Z23" s="609">
        <f t="shared" si="13"/>
        <v>1</v>
      </c>
      <c r="AA23" s="609">
        <f t="shared" si="14"/>
        <v>1</v>
      </c>
      <c r="AB23" s="609">
        <f>IF(ISNUMBER(#REF!),0,1)</f>
        <v>1</v>
      </c>
      <c r="AC23" s="609">
        <f>IF(ISNUMBER(#REF!),0,1)</f>
        <v>1</v>
      </c>
    </row>
    <row r="24" spans="2:29" x14ac:dyDescent="0.35">
      <c r="B24" s="339">
        <f t="shared" si="7"/>
        <v>20</v>
      </c>
      <c r="C24" s="342" t="s">
        <v>182</v>
      </c>
      <c r="D24" s="610" t="s">
        <v>183</v>
      </c>
      <c r="E24" s="340" t="s">
        <v>123</v>
      </c>
      <c r="F24" s="341">
        <v>0</v>
      </c>
      <c r="G24" s="526"/>
      <c r="H24" s="565"/>
      <c r="I24" s="565"/>
      <c r="J24" s="565"/>
      <c r="K24" s="565"/>
      <c r="L24" s="565"/>
      <c r="M24" s="725"/>
      <c r="N24" s="89"/>
      <c r="O24" s="611"/>
      <c r="P24" s="231"/>
      <c r="Q24" s="528"/>
      <c r="R24" s="125" t="str">
        <f t="shared" si="6"/>
        <v>Please complete all cells in row</v>
      </c>
      <c r="S24" s="125"/>
      <c r="V24" s="609">
        <f t="shared" si="9"/>
        <v>1</v>
      </c>
      <c r="W24" s="609">
        <f t="shared" si="10"/>
        <v>1</v>
      </c>
      <c r="X24" s="609">
        <f t="shared" si="11"/>
        <v>1</v>
      </c>
      <c r="Y24" s="609">
        <f t="shared" si="12"/>
        <v>1</v>
      </c>
      <c r="Z24" s="609">
        <f t="shared" si="13"/>
        <v>1</v>
      </c>
      <c r="AA24" s="609">
        <f t="shared" si="14"/>
        <v>1</v>
      </c>
      <c r="AB24" s="609">
        <f>IF(ISNUMBER(#REF!),0,1)</f>
        <v>1</v>
      </c>
      <c r="AC24" s="609">
        <f>IF(ISNUMBER(#REF!),0,1)</f>
        <v>1</v>
      </c>
    </row>
    <row r="25" spans="2:29" ht="17" thickBot="1" x14ac:dyDescent="0.4">
      <c r="B25" s="352">
        <f t="shared" si="7"/>
        <v>21</v>
      </c>
      <c r="C25" s="353" t="s">
        <v>184</v>
      </c>
      <c r="D25" s="613" t="s">
        <v>185</v>
      </c>
      <c r="E25" s="355" t="s">
        <v>186</v>
      </c>
      <c r="F25" s="746">
        <v>0</v>
      </c>
      <c r="G25" s="539"/>
      <c r="H25" s="728"/>
      <c r="I25" s="728"/>
      <c r="J25" s="728"/>
      <c r="K25" s="728"/>
      <c r="L25" s="728"/>
      <c r="M25" s="729"/>
      <c r="N25" s="89"/>
      <c r="O25" s="611"/>
      <c r="P25" s="231"/>
      <c r="Q25" s="528"/>
      <c r="R25" s="125" t="str">
        <f t="shared" si="6"/>
        <v>Please complete all cells in row</v>
      </c>
      <c r="S25" s="125"/>
      <c r="V25" s="609">
        <f t="shared" si="9"/>
        <v>1</v>
      </c>
      <c r="W25" s="609">
        <f t="shared" si="10"/>
        <v>1</v>
      </c>
      <c r="X25" s="609">
        <f t="shared" si="11"/>
        <v>1</v>
      </c>
      <c r="Y25" s="609">
        <f t="shared" si="12"/>
        <v>1</v>
      </c>
      <c r="Z25" s="609">
        <f t="shared" si="13"/>
        <v>1</v>
      </c>
      <c r="AA25" s="609">
        <f t="shared" si="14"/>
        <v>1</v>
      </c>
      <c r="AB25" s="609">
        <f>IF(ISNUMBER(#REF!),0,1)</f>
        <v>1</v>
      </c>
      <c r="AC25" s="609">
        <f>IF(ISNUMBER(#REF!),0,1)</f>
        <v>1</v>
      </c>
    </row>
    <row r="26" spans="2:29" x14ac:dyDescent="0.35">
      <c r="B26" s="306"/>
      <c r="C26" s="307"/>
      <c r="D26" s="614"/>
      <c r="E26" s="306"/>
      <c r="F26" s="306"/>
      <c r="G26" s="306"/>
      <c r="H26" s="306"/>
      <c r="I26" s="306"/>
      <c r="J26" s="306"/>
      <c r="K26" s="306"/>
      <c r="L26" s="306"/>
      <c r="M26" s="306"/>
      <c r="N26" s="306"/>
      <c r="O26" s="306"/>
      <c r="P26" s="306"/>
      <c r="Q26" s="306"/>
      <c r="R26" s="125"/>
      <c r="S26" s="125"/>
      <c r="T26" s="306"/>
      <c r="U26" s="547"/>
      <c r="V26" s="615">
        <f>SUM(V5:AC25)</f>
        <v>160</v>
      </c>
      <c r="W26" s="616"/>
    </row>
    <row r="27" spans="2:29" x14ac:dyDescent="0.35">
      <c r="B27" s="157" t="s">
        <v>85</v>
      </c>
      <c r="C27" s="157"/>
      <c r="D27" s="363"/>
      <c r="E27" s="298"/>
      <c r="F27" s="298"/>
      <c r="G27" s="299"/>
      <c r="H27" s="299"/>
      <c r="I27" s="299"/>
      <c r="J27" s="300"/>
      <c r="K27" s="300"/>
      <c r="L27" s="300"/>
      <c r="M27" s="300"/>
      <c r="N27" s="191"/>
      <c r="O27" s="191"/>
      <c r="P27" s="191"/>
      <c r="Q27" s="191"/>
      <c r="R27" s="191"/>
      <c r="S27" s="191"/>
      <c r="T27" s="191"/>
      <c r="U27" s="545"/>
      <c r="V27" s="306"/>
      <c r="W27" s="616"/>
    </row>
    <row r="28" spans="2:29" x14ac:dyDescent="0.35">
      <c r="B28" s="162"/>
      <c r="C28" s="163" t="s">
        <v>86</v>
      </c>
      <c r="D28" s="363"/>
      <c r="E28" s="298"/>
      <c r="F28" s="298"/>
      <c r="G28" s="299"/>
      <c r="H28" s="299"/>
      <c r="I28" s="299"/>
      <c r="J28" s="300"/>
      <c r="K28" s="300"/>
      <c r="L28" s="300"/>
      <c r="M28" s="300"/>
      <c r="N28" s="191"/>
      <c r="O28" s="191"/>
      <c r="P28" s="191"/>
      <c r="Q28" s="191"/>
      <c r="R28" s="191"/>
      <c r="S28" s="191"/>
      <c r="T28" s="191"/>
      <c r="U28" s="545"/>
      <c r="V28" s="306"/>
      <c r="W28" s="616"/>
    </row>
    <row r="29" spans="2:29" x14ac:dyDescent="0.5">
      <c r="B29" s="165"/>
      <c r="C29" s="163" t="s">
        <v>87</v>
      </c>
      <c r="D29" s="302"/>
      <c r="E29" s="303"/>
      <c r="F29" s="303"/>
      <c r="G29" s="303"/>
      <c r="H29" s="304"/>
      <c r="I29" s="304"/>
      <c r="J29" s="304"/>
      <c r="K29" s="304"/>
      <c r="L29" s="304"/>
      <c r="M29" s="304"/>
      <c r="N29" s="304"/>
      <c r="O29" s="304"/>
      <c r="P29" s="304"/>
      <c r="Q29" s="304"/>
      <c r="R29" s="304"/>
      <c r="S29" s="304"/>
      <c r="T29" s="304"/>
      <c r="U29" s="546"/>
      <c r="V29" s="306"/>
      <c r="W29" s="616"/>
    </row>
    <row r="30" spans="2:29" x14ac:dyDescent="0.35">
      <c r="B30" s="166"/>
      <c r="C30" s="163" t="s">
        <v>88</v>
      </c>
      <c r="D30" s="305"/>
      <c r="E30" s="303"/>
      <c r="F30" s="303"/>
      <c r="G30" s="303"/>
      <c r="H30" s="304"/>
      <c r="I30" s="304"/>
      <c r="J30" s="304"/>
      <c r="K30" s="304"/>
      <c r="L30" s="304"/>
      <c r="M30" s="304"/>
      <c r="N30" s="303"/>
      <c r="O30" s="303"/>
      <c r="P30" s="303"/>
      <c r="Q30" s="303"/>
      <c r="R30" s="303"/>
      <c r="S30" s="303"/>
      <c r="T30" s="303"/>
      <c r="U30" s="617"/>
      <c r="V30" s="308"/>
      <c r="W30" s="616"/>
    </row>
    <row r="31" spans="2:29" x14ac:dyDescent="0.5">
      <c r="B31" s="167"/>
      <c r="C31" s="163" t="s">
        <v>89</v>
      </c>
      <c r="D31" s="302"/>
      <c r="E31" s="303"/>
      <c r="F31" s="303"/>
      <c r="G31" s="303"/>
      <c r="H31" s="304"/>
      <c r="I31" s="304"/>
      <c r="J31" s="304"/>
      <c r="K31" s="304"/>
      <c r="L31" s="304"/>
      <c r="M31" s="304"/>
      <c r="N31" s="303"/>
      <c r="O31" s="303"/>
      <c r="P31" s="303"/>
      <c r="Q31" s="303"/>
      <c r="R31" s="303"/>
      <c r="S31" s="303"/>
      <c r="T31" s="303"/>
      <c r="U31" s="617"/>
      <c r="V31" s="308"/>
      <c r="W31" s="616"/>
    </row>
    <row r="32" spans="2:29" ht="17" thickBot="1" x14ac:dyDescent="0.4">
      <c r="B32" s="306"/>
      <c r="C32" s="307"/>
      <c r="D32" s="307"/>
      <c r="E32" s="306"/>
      <c r="F32" s="306"/>
      <c r="G32" s="306"/>
      <c r="H32" s="306"/>
      <c r="I32" s="306"/>
      <c r="J32" s="306"/>
      <c r="K32" s="306"/>
      <c r="L32" s="306"/>
      <c r="M32" s="306"/>
      <c r="N32" s="308"/>
      <c r="O32" s="308"/>
      <c r="P32" s="308"/>
      <c r="Q32" s="308"/>
      <c r="R32" s="308"/>
      <c r="S32" s="308"/>
      <c r="T32" s="308"/>
      <c r="U32" s="549"/>
      <c r="V32" s="308"/>
      <c r="W32" s="616"/>
    </row>
    <row r="33" spans="2:23" ht="17" thickBot="1" x14ac:dyDescent="0.4">
      <c r="B33" s="799" t="s">
        <v>1045</v>
      </c>
      <c r="C33" s="800"/>
      <c r="D33" s="800"/>
      <c r="E33" s="800"/>
      <c r="F33" s="800"/>
      <c r="G33" s="800"/>
      <c r="H33" s="800"/>
      <c r="I33" s="800"/>
      <c r="J33" s="800"/>
      <c r="K33" s="800"/>
      <c r="L33" s="800"/>
      <c r="M33" s="801"/>
      <c r="N33" s="168"/>
      <c r="O33" s="168"/>
      <c r="P33" s="168"/>
      <c r="Q33" s="168"/>
      <c r="R33" s="168"/>
      <c r="S33" s="168"/>
      <c r="T33" s="168"/>
      <c r="U33" s="548"/>
      <c r="V33" s="308"/>
      <c r="W33" s="616"/>
    </row>
    <row r="34" spans="2:23" ht="17" thickBot="1" x14ac:dyDescent="0.4">
      <c r="B34" s="170"/>
      <c r="C34" s="171"/>
      <c r="D34" s="171"/>
      <c r="E34" s="170"/>
      <c r="F34" s="170"/>
      <c r="G34" s="170"/>
      <c r="H34" s="170"/>
      <c r="I34" s="170"/>
      <c r="J34" s="170"/>
      <c r="K34" s="306"/>
      <c r="L34" s="170"/>
      <c r="M34" s="170"/>
      <c r="N34" s="308"/>
      <c r="O34" s="308"/>
      <c r="P34" s="308"/>
      <c r="Q34" s="308"/>
      <c r="R34" s="308"/>
      <c r="S34" s="308"/>
      <c r="T34" s="308"/>
      <c r="U34" s="549"/>
      <c r="V34" s="308"/>
      <c r="W34" s="616"/>
    </row>
    <row r="35" spans="2:23" ht="30" customHeight="1" thickBot="1" x14ac:dyDescent="0.4">
      <c r="B35" s="818" t="s">
        <v>1159</v>
      </c>
      <c r="C35" s="819"/>
      <c r="D35" s="819"/>
      <c r="E35" s="819"/>
      <c r="F35" s="819"/>
      <c r="G35" s="819"/>
      <c r="H35" s="819"/>
      <c r="I35" s="819"/>
      <c r="J35" s="819"/>
      <c r="K35" s="819"/>
      <c r="L35" s="819"/>
      <c r="M35" s="820"/>
      <c r="N35" s="309"/>
      <c r="O35" s="309"/>
      <c r="P35" s="309"/>
      <c r="Q35" s="309"/>
      <c r="R35" s="309"/>
      <c r="S35" s="309"/>
      <c r="T35" s="309"/>
      <c r="U35" s="550"/>
      <c r="V35" s="308"/>
      <c r="W35" s="616"/>
    </row>
    <row r="36" spans="2:23" ht="17" thickBot="1" x14ac:dyDescent="0.4">
      <c r="B36" s="170"/>
      <c r="C36" s="171"/>
      <c r="D36" s="171"/>
      <c r="E36" s="170"/>
      <c r="F36" s="170"/>
      <c r="G36" s="170"/>
      <c r="H36" s="170"/>
      <c r="I36" s="170"/>
      <c r="J36" s="170"/>
      <c r="K36" s="306"/>
      <c r="L36" s="170"/>
      <c r="M36" s="170"/>
      <c r="N36" s="308"/>
      <c r="O36" s="308"/>
      <c r="P36" s="308"/>
      <c r="Q36" s="308"/>
      <c r="R36" s="308"/>
      <c r="S36" s="308"/>
      <c r="T36" s="308"/>
      <c r="U36" s="549"/>
      <c r="V36" s="308"/>
      <c r="W36" s="616"/>
    </row>
    <row r="37" spans="2:23" ht="15" customHeight="1" x14ac:dyDescent="0.35">
      <c r="B37" s="321" t="s">
        <v>90</v>
      </c>
      <c r="C37" s="832" t="s">
        <v>91</v>
      </c>
      <c r="D37" s="821"/>
      <c r="E37" s="821"/>
      <c r="F37" s="821"/>
      <c r="G37" s="821"/>
      <c r="H37" s="821"/>
      <c r="I37" s="821"/>
      <c r="J37" s="821"/>
      <c r="K37" s="821"/>
      <c r="L37" s="821"/>
      <c r="M37" s="822"/>
      <c r="N37" s="322"/>
      <c r="O37" s="322"/>
      <c r="P37" s="322"/>
      <c r="Q37" s="322"/>
      <c r="R37" s="322"/>
      <c r="S37" s="322"/>
      <c r="T37" s="322"/>
      <c r="U37" s="553"/>
      <c r="V37" s="308"/>
      <c r="W37" s="616"/>
    </row>
    <row r="38" spans="2:23" ht="15" customHeight="1" x14ac:dyDescent="0.35">
      <c r="B38" s="367">
        <v>1</v>
      </c>
      <c r="C38" s="815" t="s">
        <v>188</v>
      </c>
      <c r="D38" s="816"/>
      <c r="E38" s="816"/>
      <c r="F38" s="816"/>
      <c r="G38" s="816"/>
      <c r="H38" s="816"/>
      <c r="I38" s="816"/>
      <c r="J38" s="816"/>
      <c r="K38" s="816"/>
      <c r="L38" s="816"/>
      <c r="M38" s="817"/>
      <c r="N38" s="327"/>
      <c r="O38" s="327"/>
      <c r="P38" s="327"/>
      <c r="Q38" s="327"/>
      <c r="R38" s="327"/>
      <c r="S38" s="327"/>
      <c r="T38" s="327"/>
      <c r="U38" s="554"/>
      <c r="V38" s="308"/>
      <c r="W38" s="616"/>
    </row>
    <row r="39" spans="2:23" ht="60" customHeight="1" x14ac:dyDescent="0.35">
      <c r="B39" s="368">
        <f>B38+1</f>
        <v>2</v>
      </c>
      <c r="C39" s="815" t="s">
        <v>189</v>
      </c>
      <c r="D39" s="816"/>
      <c r="E39" s="816"/>
      <c r="F39" s="816"/>
      <c r="G39" s="816"/>
      <c r="H39" s="816"/>
      <c r="I39" s="816"/>
      <c r="J39" s="816"/>
      <c r="K39" s="816"/>
      <c r="L39" s="816"/>
      <c r="M39" s="817"/>
      <c r="N39" s="327"/>
      <c r="O39" s="327"/>
      <c r="P39" s="327"/>
      <c r="Q39" s="327"/>
      <c r="R39" s="327"/>
      <c r="S39" s="327"/>
      <c r="T39" s="327"/>
      <c r="U39" s="554"/>
      <c r="V39" s="308"/>
      <c r="W39" s="616"/>
    </row>
    <row r="40" spans="2:23" ht="15" customHeight="1" x14ac:dyDescent="0.35">
      <c r="B40" s="618">
        <f t="shared" ref="B40:B58" si="15">B39+1</f>
        <v>3</v>
      </c>
      <c r="C40" s="815" t="s">
        <v>190</v>
      </c>
      <c r="D40" s="816"/>
      <c r="E40" s="816"/>
      <c r="F40" s="816"/>
      <c r="G40" s="816"/>
      <c r="H40" s="816"/>
      <c r="I40" s="816"/>
      <c r="J40" s="816"/>
      <c r="K40" s="816"/>
      <c r="L40" s="816"/>
      <c r="M40" s="817"/>
      <c r="N40" s="327"/>
      <c r="O40" s="327"/>
      <c r="P40" s="327"/>
      <c r="Q40" s="327"/>
      <c r="R40" s="327"/>
      <c r="S40" s="327"/>
      <c r="T40" s="327"/>
      <c r="U40" s="554"/>
      <c r="V40" s="308"/>
      <c r="W40" s="616"/>
    </row>
    <row r="41" spans="2:23" ht="30" customHeight="1" x14ac:dyDescent="0.35">
      <c r="B41" s="618">
        <f t="shared" si="15"/>
        <v>4</v>
      </c>
      <c r="C41" s="815" t="s">
        <v>1160</v>
      </c>
      <c r="D41" s="816"/>
      <c r="E41" s="816"/>
      <c r="F41" s="816"/>
      <c r="G41" s="816"/>
      <c r="H41" s="816"/>
      <c r="I41" s="816"/>
      <c r="J41" s="816"/>
      <c r="K41" s="816"/>
      <c r="L41" s="816"/>
      <c r="M41" s="817"/>
      <c r="N41" s="327"/>
      <c r="O41" s="327"/>
      <c r="P41" s="327"/>
      <c r="Q41" s="327"/>
      <c r="R41" s="327"/>
      <c r="S41" s="327"/>
      <c r="T41" s="327"/>
      <c r="U41" s="554"/>
      <c r="V41" s="308"/>
      <c r="W41" s="616"/>
    </row>
    <row r="42" spans="2:23" ht="30" customHeight="1" x14ac:dyDescent="0.35">
      <c r="B42" s="618">
        <f t="shared" si="15"/>
        <v>5</v>
      </c>
      <c r="C42" s="815" t="s">
        <v>191</v>
      </c>
      <c r="D42" s="816"/>
      <c r="E42" s="816"/>
      <c r="F42" s="816"/>
      <c r="G42" s="816"/>
      <c r="H42" s="816"/>
      <c r="I42" s="816"/>
      <c r="J42" s="816"/>
      <c r="K42" s="816"/>
      <c r="L42" s="816"/>
      <c r="M42" s="817"/>
      <c r="N42" s="327"/>
      <c r="O42" s="327"/>
      <c r="P42" s="327"/>
      <c r="Q42" s="327"/>
      <c r="R42" s="327"/>
      <c r="S42" s="327"/>
      <c r="T42" s="327"/>
      <c r="U42" s="554"/>
      <c r="V42" s="308"/>
      <c r="W42" s="616"/>
    </row>
    <row r="43" spans="2:23" ht="30" customHeight="1" x14ac:dyDescent="0.35">
      <c r="B43" s="618">
        <f t="shared" si="15"/>
        <v>6</v>
      </c>
      <c r="C43" s="815" t="s">
        <v>192</v>
      </c>
      <c r="D43" s="816"/>
      <c r="E43" s="816"/>
      <c r="F43" s="816"/>
      <c r="G43" s="816"/>
      <c r="H43" s="816"/>
      <c r="I43" s="816"/>
      <c r="J43" s="816"/>
      <c r="K43" s="816"/>
      <c r="L43" s="816"/>
      <c r="M43" s="817"/>
      <c r="N43" s="327"/>
      <c r="O43" s="327"/>
      <c r="P43" s="327"/>
      <c r="Q43" s="327"/>
      <c r="R43" s="327"/>
      <c r="S43" s="327"/>
      <c r="T43" s="327"/>
      <c r="U43" s="554"/>
      <c r="V43" s="308"/>
      <c r="W43" s="616"/>
    </row>
    <row r="44" spans="2:23" ht="15" customHeight="1" x14ac:dyDescent="0.35">
      <c r="B44" s="618">
        <f t="shared" si="15"/>
        <v>7</v>
      </c>
      <c r="C44" s="836" t="s">
        <v>193</v>
      </c>
      <c r="D44" s="837"/>
      <c r="E44" s="837"/>
      <c r="F44" s="837"/>
      <c r="G44" s="837"/>
      <c r="H44" s="837"/>
      <c r="I44" s="837"/>
      <c r="J44" s="837"/>
      <c r="K44" s="837"/>
      <c r="L44" s="837"/>
      <c r="M44" s="838"/>
      <c r="N44" s="327"/>
      <c r="O44" s="327"/>
      <c r="P44" s="327"/>
      <c r="Q44" s="327"/>
      <c r="R44" s="327"/>
      <c r="S44" s="327"/>
      <c r="T44" s="327"/>
      <c r="U44" s="554"/>
      <c r="V44" s="308"/>
      <c r="W44" s="616"/>
    </row>
    <row r="45" spans="2:23" ht="15" customHeight="1" x14ac:dyDescent="0.35">
      <c r="B45" s="618">
        <f t="shared" si="15"/>
        <v>8</v>
      </c>
      <c r="C45" s="839" t="s">
        <v>194</v>
      </c>
      <c r="D45" s="840"/>
      <c r="E45" s="840"/>
      <c r="F45" s="840"/>
      <c r="G45" s="840"/>
      <c r="H45" s="840"/>
      <c r="I45" s="840"/>
      <c r="J45" s="840"/>
      <c r="K45" s="840"/>
      <c r="L45" s="840"/>
      <c r="M45" s="841"/>
      <c r="N45" s="327"/>
      <c r="O45" s="327"/>
      <c r="P45" s="327"/>
      <c r="Q45" s="327"/>
      <c r="R45" s="327"/>
      <c r="S45" s="327"/>
      <c r="T45" s="327"/>
      <c r="U45" s="554"/>
      <c r="V45" s="308"/>
      <c r="W45" s="616"/>
    </row>
    <row r="46" spans="2:23" ht="15" customHeight="1" x14ac:dyDescent="0.35">
      <c r="B46" s="618">
        <f t="shared" si="15"/>
        <v>9</v>
      </c>
      <c r="C46" s="815" t="s">
        <v>1161</v>
      </c>
      <c r="D46" s="816"/>
      <c r="E46" s="816"/>
      <c r="F46" s="816"/>
      <c r="G46" s="816"/>
      <c r="H46" s="816"/>
      <c r="I46" s="816"/>
      <c r="J46" s="816"/>
      <c r="K46" s="816"/>
      <c r="L46" s="816"/>
      <c r="M46" s="817"/>
      <c r="N46" s="327"/>
      <c r="O46" s="327"/>
      <c r="P46" s="327"/>
      <c r="Q46" s="327"/>
      <c r="R46" s="327"/>
      <c r="S46" s="327"/>
      <c r="T46" s="327"/>
      <c r="U46" s="554"/>
      <c r="V46" s="308"/>
      <c r="W46" s="616"/>
    </row>
    <row r="47" spans="2:23" ht="30" customHeight="1" x14ac:dyDescent="0.35">
      <c r="B47" s="618">
        <f t="shared" si="15"/>
        <v>10</v>
      </c>
      <c r="C47" s="815" t="s">
        <v>1162</v>
      </c>
      <c r="D47" s="816"/>
      <c r="E47" s="816"/>
      <c r="F47" s="816"/>
      <c r="G47" s="816"/>
      <c r="H47" s="816"/>
      <c r="I47" s="816"/>
      <c r="J47" s="816"/>
      <c r="K47" s="816"/>
      <c r="L47" s="816"/>
      <c r="M47" s="817"/>
      <c r="N47" s="327"/>
      <c r="O47" s="327"/>
      <c r="P47" s="327"/>
      <c r="Q47" s="327"/>
      <c r="R47" s="327"/>
      <c r="S47" s="327"/>
      <c r="T47" s="327"/>
      <c r="U47" s="554"/>
      <c r="V47" s="308"/>
      <c r="W47" s="616"/>
    </row>
    <row r="48" spans="2:23" ht="15" customHeight="1" x14ac:dyDescent="0.35">
      <c r="B48" s="618">
        <f t="shared" si="15"/>
        <v>11</v>
      </c>
      <c r="C48" s="815" t="s">
        <v>1163</v>
      </c>
      <c r="D48" s="816"/>
      <c r="E48" s="816"/>
      <c r="F48" s="816"/>
      <c r="G48" s="816"/>
      <c r="H48" s="816"/>
      <c r="I48" s="816"/>
      <c r="J48" s="816"/>
      <c r="K48" s="816"/>
      <c r="L48" s="816"/>
      <c r="M48" s="817"/>
      <c r="N48" s="327"/>
      <c r="O48" s="327"/>
      <c r="P48" s="327"/>
      <c r="Q48" s="327"/>
      <c r="R48" s="327"/>
      <c r="S48" s="327"/>
      <c r="T48" s="327"/>
      <c r="U48" s="554"/>
      <c r="V48" s="308"/>
      <c r="W48" s="616"/>
    </row>
    <row r="49" spans="2:23" ht="15" customHeight="1" x14ac:dyDescent="0.35">
      <c r="B49" s="618">
        <f t="shared" si="15"/>
        <v>12</v>
      </c>
      <c r="C49" s="815" t="s">
        <v>1164</v>
      </c>
      <c r="D49" s="816"/>
      <c r="E49" s="816"/>
      <c r="F49" s="816"/>
      <c r="G49" s="816"/>
      <c r="H49" s="816"/>
      <c r="I49" s="816"/>
      <c r="J49" s="816"/>
      <c r="K49" s="816"/>
      <c r="L49" s="816"/>
      <c r="M49" s="817"/>
      <c r="N49" s="327"/>
      <c r="O49" s="327"/>
      <c r="P49" s="327"/>
      <c r="Q49" s="327"/>
      <c r="R49" s="327"/>
      <c r="S49" s="327"/>
      <c r="T49" s="327"/>
      <c r="U49" s="554"/>
      <c r="V49" s="308"/>
      <c r="W49" s="616"/>
    </row>
    <row r="50" spans="2:23" ht="15" customHeight="1" x14ac:dyDescent="0.35">
      <c r="B50" s="618">
        <f t="shared" si="15"/>
        <v>13</v>
      </c>
      <c r="C50" s="815" t="s">
        <v>1165</v>
      </c>
      <c r="D50" s="816"/>
      <c r="E50" s="816"/>
      <c r="F50" s="816"/>
      <c r="G50" s="816"/>
      <c r="H50" s="816"/>
      <c r="I50" s="816"/>
      <c r="J50" s="816"/>
      <c r="K50" s="816"/>
      <c r="L50" s="816"/>
      <c r="M50" s="817"/>
      <c r="N50" s="327"/>
      <c r="O50" s="327"/>
      <c r="P50" s="327"/>
      <c r="Q50" s="327"/>
      <c r="R50" s="327"/>
      <c r="S50" s="327"/>
      <c r="T50" s="327"/>
      <c r="U50" s="554"/>
      <c r="V50" s="308"/>
      <c r="W50" s="616"/>
    </row>
    <row r="51" spans="2:23" ht="15" customHeight="1" x14ac:dyDescent="0.35">
      <c r="B51" s="618">
        <f t="shared" si="15"/>
        <v>14</v>
      </c>
      <c r="C51" s="815" t="s">
        <v>1166</v>
      </c>
      <c r="D51" s="816"/>
      <c r="E51" s="816"/>
      <c r="F51" s="816"/>
      <c r="G51" s="816"/>
      <c r="H51" s="816"/>
      <c r="I51" s="816"/>
      <c r="J51" s="816"/>
      <c r="K51" s="816"/>
      <c r="L51" s="816"/>
      <c r="M51" s="817"/>
      <c r="N51" s="327"/>
      <c r="O51" s="327"/>
      <c r="P51" s="327"/>
      <c r="Q51" s="327"/>
      <c r="R51" s="327"/>
      <c r="S51" s="327"/>
      <c r="T51" s="327"/>
      <c r="U51" s="554"/>
      <c r="V51" s="308"/>
      <c r="W51" s="616"/>
    </row>
    <row r="52" spans="2:23" ht="15" customHeight="1" x14ac:dyDescent="0.35">
      <c r="B52" s="618">
        <f t="shared" si="15"/>
        <v>15</v>
      </c>
      <c r="C52" s="833" t="s">
        <v>1167</v>
      </c>
      <c r="D52" s="834"/>
      <c r="E52" s="834"/>
      <c r="F52" s="834"/>
      <c r="G52" s="834"/>
      <c r="H52" s="834"/>
      <c r="I52" s="834"/>
      <c r="J52" s="834"/>
      <c r="K52" s="834"/>
      <c r="L52" s="834"/>
      <c r="M52" s="835"/>
      <c r="N52" s="327"/>
      <c r="O52" s="327"/>
      <c r="P52" s="327"/>
      <c r="Q52" s="327"/>
      <c r="R52" s="327"/>
      <c r="S52" s="327"/>
      <c r="T52" s="327"/>
      <c r="U52" s="554"/>
      <c r="V52" s="308"/>
      <c r="W52" s="616"/>
    </row>
    <row r="53" spans="2:23" ht="30" customHeight="1" x14ac:dyDescent="0.35">
      <c r="B53" s="618">
        <f t="shared" si="15"/>
        <v>16</v>
      </c>
      <c r="C53" s="815" t="s">
        <v>1168</v>
      </c>
      <c r="D53" s="816"/>
      <c r="E53" s="816"/>
      <c r="F53" s="816"/>
      <c r="G53" s="816"/>
      <c r="H53" s="816"/>
      <c r="I53" s="816"/>
      <c r="J53" s="816"/>
      <c r="K53" s="816"/>
      <c r="L53" s="816"/>
      <c r="M53" s="817"/>
      <c r="N53" s="327"/>
      <c r="O53" s="327"/>
      <c r="P53" s="327"/>
      <c r="Q53" s="327"/>
      <c r="R53" s="327"/>
      <c r="S53" s="327"/>
      <c r="T53" s="327"/>
      <c r="U53" s="554"/>
      <c r="V53" s="308"/>
      <c r="W53" s="616"/>
    </row>
    <row r="54" spans="2:23" ht="15" customHeight="1" x14ac:dyDescent="0.35">
      <c r="B54" s="618">
        <f t="shared" si="15"/>
        <v>17</v>
      </c>
      <c r="C54" s="826" t="s">
        <v>1169</v>
      </c>
      <c r="D54" s="827"/>
      <c r="E54" s="827"/>
      <c r="F54" s="827"/>
      <c r="G54" s="827"/>
      <c r="H54" s="827"/>
      <c r="I54" s="827"/>
      <c r="J54" s="827"/>
      <c r="K54" s="827"/>
      <c r="L54" s="827"/>
      <c r="M54" s="828"/>
      <c r="N54" s="327"/>
      <c r="O54" s="327"/>
      <c r="P54" s="327"/>
      <c r="Q54" s="327"/>
      <c r="R54" s="327"/>
      <c r="S54" s="327"/>
      <c r="T54" s="327"/>
      <c r="U54" s="554"/>
      <c r="V54" s="308"/>
      <c r="W54" s="616"/>
    </row>
    <row r="55" spans="2:23" ht="15" customHeight="1" x14ac:dyDescent="0.35">
      <c r="B55" s="618">
        <f t="shared" si="15"/>
        <v>18</v>
      </c>
      <c r="C55" s="829" t="s">
        <v>195</v>
      </c>
      <c r="D55" s="830"/>
      <c r="E55" s="830"/>
      <c r="F55" s="830"/>
      <c r="G55" s="830"/>
      <c r="H55" s="830"/>
      <c r="I55" s="830"/>
      <c r="J55" s="830"/>
      <c r="K55" s="830"/>
      <c r="L55" s="830"/>
      <c r="M55" s="831"/>
      <c r="N55" s="327"/>
      <c r="O55" s="327"/>
      <c r="P55" s="327"/>
      <c r="Q55" s="327"/>
      <c r="R55" s="327"/>
      <c r="S55" s="327"/>
      <c r="T55" s="327"/>
      <c r="U55" s="554"/>
      <c r="V55" s="308"/>
      <c r="W55" s="616"/>
    </row>
    <row r="56" spans="2:23" ht="15" customHeight="1" x14ac:dyDescent="0.35">
      <c r="B56" s="618">
        <f t="shared" si="15"/>
        <v>19</v>
      </c>
      <c r="C56" s="815" t="s">
        <v>196</v>
      </c>
      <c r="D56" s="816"/>
      <c r="E56" s="816"/>
      <c r="F56" s="816"/>
      <c r="G56" s="816"/>
      <c r="H56" s="816"/>
      <c r="I56" s="816"/>
      <c r="J56" s="816"/>
      <c r="K56" s="816"/>
      <c r="L56" s="816"/>
      <c r="M56" s="817"/>
      <c r="N56" s="327"/>
      <c r="O56" s="327"/>
      <c r="P56" s="327"/>
      <c r="Q56" s="327"/>
      <c r="R56" s="327"/>
      <c r="S56" s="327"/>
      <c r="T56" s="327"/>
      <c r="U56" s="554"/>
      <c r="V56" s="308"/>
      <c r="W56" s="616"/>
    </row>
    <row r="57" spans="2:23" ht="15" customHeight="1" x14ac:dyDescent="0.35">
      <c r="B57" s="618">
        <f t="shared" si="15"/>
        <v>20</v>
      </c>
      <c r="C57" s="815" t="s">
        <v>197</v>
      </c>
      <c r="D57" s="816"/>
      <c r="E57" s="816"/>
      <c r="F57" s="816"/>
      <c r="G57" s="816"/>
      <c r="H57" s="816"/>
      <c r="I57" s="816"/>
      <c r="J57" s="816"/>
      <c r="K57" s="816"/>
      <c r="L57" s="816"/>
      <c r="M57" s="817"/>
      <c r="N57" s="327"/>
      <c r="O57" s="327"/>
      <c r="P57" s="327"/>
      <c r="Q57" s="327"/>
      <c r="R57" s="327"/>
      <c r="S57" s="327"/>
      <c r="T57" s="327"/>
      <c r="U57" s="554"/>
      <c r="V57" s="308"/>
      <c r="W57" s="616"/>
    </row>
    <row r="58" spans="2:23" ht="15" customHeight="1" thickBot="1" x14ac:dyDescent="0.4">
      <c r="B58" s="730">
        <f t="shared" si="15"/>
        <v>21</v>
      </c>
      <c r="C58" s="823" t="s">
        <v>198</v>
      </c>
      <c r="D58" s="824"/>
      <c r="E58" s="824"/>
      <c r="F58" s="824"/>
      <c r="G58" s="824"/>
      <c r="H58" s="824"/>
      <c r="I58" s="824"/>
      <c r="J58" s="824"/>
      <c r="K58" s="824"/>
      <c r="L58" s="824"/>
      <c r="M58" s="825"/>
      <c r="N58" s="327"/>
      <c r="O58" s="327"/>
      <c r="P58" s="327"/>
      <c r="Q58" s="327"/>
      <c r="R58" s="327"/>
      <c r="S58" s="327"/>
      <c r="T58" s="327"/>
      <c r="U58" s="554"/>
      <c r="V58" s="308"/>
      <c r="W58" s="616"/>
    </row>
    <row r="59" spans="2:23" x14ac:dyDescent="0.35"/>
    <row r="60" spans="2:23" hidden="1" x14ac:dyDescent="0.35"/>
    <row r="61" spans="2:23" hidden="1" x14ac:dyDescent="0.35"/>
    <row r="62" spans="2:23" hidden="1" x14ac:dyDescent="0.35"/>
    <row r="63" spans="2:23" hidden="1" x14ac:dyDescent="0.35"/>
    <row r="64" spans="2:23" hidden="1"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sheetData>
  <mergeCells count="24">
    <mergeCell ref="C56:M56"/>
    <mergeCell ref="C57:M57"/>
    <mergeCell ref="C58:M58"/>
    <mergeCell ref="C52:M52"/>
    <mergeCell ref="C41:M41"/>
    <mergeCell ref="C42:M42"/>
    <mergeCell ref="C43:M43"/>
    <mergeCell ref="C44:M44"/>
    <mergeCell ref="C45:M45"/>
    <mergeCell ref="C46:M46"/>
    <mergeCell ref="C47:M47"/>
    <mergeCell ref="C48:M48"/>
    <mergeCell ref="C49:M49"/>
    <mergeCell ref="C50:M50"/>
    <mergeCell ref="C51:M51"/>
    <mergeCell ref="C53:M53"/>
    <mergeCell ref="C54:M54"/>
    <mergeCell ref="C55:M55"/>
    <mergeCell ref="C40:M40"/>
    <mergeCell ref="B33:M33"/>
    <mergeCell ref="B35:M35"/>
    <mergeCell ref="C37:M37"/>
    <mergeCell ref="C38:M38"/>
    <mergeCell ref="C39:M39"/>
  </mergeCells>
  <conditionalFormatting sqref="R5:S26">
    <cfRule type="cellIs" dxfId="301" priority="5" operator="equal">
      <formula>0</formula>
    </cfRule>
  </conditionalFormatting>
  <dataValidations count="1">
    <dataValidation type="list" allowBlank="1" showInputMessage="1" showErrorMessage="1" sqref="G5:G25" xr:uid="{A2EF766D-DCC9-4925-9CC6-B4C0025E4230}">
      <formula1>"A1,A2,A3,A4,AX,B2,B3,B4,BX,C2,C3,C4,C5,CX,D3,D4,D5,D6,DX"</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5" tint="0.79998168889431442"/>
  </sheetPr>
  <dimension ref="A1:AR108"/>
  <sheetViews>
    <sheetView zoomScale="70" zoomScaleNormal="70" workbookViewId="0">
      <selection activeCell="G5" sqref="G5"/>
    </sheetView>
  </sheetViews>
  <sheetFormatPr defaultColWidth="0" defaultRowHeight="16.5" x14ac:dyDescent="0.35"/>
  <cols>
    <col min="1" max="1" width="1.6328125" style="189" customWidth="1"/>
    <col min="2" max="2" width="6.08984375" style="189" customWidth="1"/>
    <col min="3" max="3" width="72" style="189" bestFit="1" customWidth="1"/>
    <col min="4" max="4" width="13.08984375" style="189" bestFit="1" customWidth="1"/>
    <col min="5" max="5" width="6.08984375" style="189" customWidth="1"/>
    <col min="6" max="6" width="6.08984375" style="761" customWidth="1"/>
    <col min="7" max="7" width="15" style="189" bestFit="1" customWidth="1"/>
    <col min="8" max="13" width="10.453125" style="189" customWidth="1"/>
    <col min="14" max="14" width="2.90625" style="189" customWidth="1"/>
    <col min="15" max="15" width="30.54296875" style="189" customWidth="1"/>
    <col min="16" max="16" width="32.36328125" style="189" customWidth="1"/>
    <col min="17" max="17" width="2.90625" style="189" customWidth="1"/>
    <col min="18" max="18" width="23.54296875" style="189" bestFit="1" customWidth="1"/>
    <col min="19" max="19" width="28.54296875" style="189" bestFit="1" customWidth="1"/>
    <col min="20" max="20" width="2.90625" style="189" customWidth="1"/>
    <col min="21" max="21" width="2.90625" style="407" hidden="1" customWidth="1"/>
    <col min="22" max="29" width="5" style="189" hidden="1" customWidth="1"/>
    <col min="30" max="30" width="2.453125" style="407" hidden="1" customWidth="1"/>
    <col min="31" max="38" width="4" style="189" hidden="1" customWidth="1"/>
    <col min="39" max="39" width="2.90625" style="407" hidden="1" customWidth="1"/>
    <col min="40" max="40" width="11.08984375" style="189" hidden="1" customWidth="1"/>
    <col min="41" max="41" width="0" style="189" hidden="1" customWidth="1"/>
    <col min="42" max="42" width="2.90625" style="189" hidden="1" customWidth="1"/>
    <col min="43" max="43" width="11.08984375" style="189" hidden="1" customWidth="1"/>
    <col min="44" max="44" width="0" style="189" hidden="1" customWidth="1"/>
    <col min="45" max="16384" width="10.453125" style="189" hidden="1"/>
  </cols>
  <sheetData>
    <row r="1" spans="2:38" ht="22.5" x14ac:dyDescent="0.35">
      <c r="B1" s="185" t="s">
        <v>205</v>
      </c>
      <c r="C1" s="185"/>
      <c r="D1" s="372"/>
      <c r="E1" s="185"/>
      <c r="F1" s="747"/>
      <c r="G1" s="185"/>
      <c r="H1" s="185"/>
      <c r="I1" s="185"/>
      <c r="J1" s="185"/>
      <c r="K1" s="185"/>
      <c r="L1" s="185"/>
      <c r="M1" s="185"/>
      <c r="N1" s="510"/>
      <c r="O1" s="794" t="s">
        <v>3</v>
      </c>
      <c r="P1" s="794"/>
      <c r="Q1" s="794"/>
      <c r="R1" s="794"/>
      <c r="S1" s="794"/>
    </row>
    <row r="2" spans="2:38" ht="14.25" customHeight="1" thickBot="1" x14ac:dyDescent="0.4">
      <c r="B2" s="511"/>
      <c r="C2" s="512"/>
      <c r="D2" s="298"/>
      <c r="E2" s="170"/>
      <c r="F2" s="748"/>
      <c r="G2" s="170"/>
      <c r="H2" s="170"/>
      <c r="I2" s="170"/>
      <c r="J2" s="170"/>
      <c r="K2" s="170"/>
      <c r="L2" s="170"/>
      <c r="M2" s="170"/>
      <c r="N2" s="170"/>
      <c r="O2" s="170"/>
      <c r="P2" s="170"/>
      <c r="R2" s="170"/>
      <c r="S2" s="170"/>
    </row>
    <row r="3" spans="2:38" ht="28.5" customHeight="1" thickBot="1" x14ac:dyDescent="0.4">
      <c r="B3" s="513" t="s">
        <v>7</v>
      </c>
      <c r="C3" s="514"/>
      <c r="D3" s="374" t="s">
        <v>8</v>
      </c>
      <c r="E3" s="374" t="s">
        <v>9</v>
      </c>
      <c r="F3" s="749" t="s">
        <v>10</v>
      </c>
      <c r="G3" s="744" t="s">
        <v>1193</v>
      </c>
      <c r="H3" s="335" t="s">
        <v>199</v>
      </c>
      <c r="I3" s="276" t="s">
        <v>200</v>
      </c>
      <c r="J3" s="276" t="s">
        <v>201</v>
      </c>
      <c r="K3" s="276" t="s">
        <v>202</v>
      </c>
      <c r="L3" s="276" t="s">
        <v>203</v>
      </c>
      <c r="M3" s="276" t="s">
        <v>113</v>
      </c>
      <c r="N3" s="89"/>
      <c r="O3" s="101" t="s">
        <v>12</v>
      </c>
      <c r="P3" s="102" t="s">
        <v>13</v>
      </c>
      <c r="R3" s="101" t="s">
        <v>14</v>
      </c>
      <c r="S3" s="102" t="s">
        <v>6</v>
      </c>
      <c r="V3" s="189" t="s">
        <v>5</v>
      </c>
      <c r="W3" s="556"/>
      <c r="AE3" s="189" t="s">
        <v>6</v>
      </c>
      <c r="AF3" s="556"/>
    </row>
    <row r="4" spans="2:38" ht="14.25" customHeight="1" thickBot="1" x14ac:dyDescent="0.4">
      <c r="B4" s="170"/>
      <c r="C4" s="170"/>
      <c r="D4" s="557"/>
      <c r="E4" s="516"/>
      <c r="F4" s="750"/>
      <c r="G4" s="516"/>
      <c r="H4" s="89"/>
      <c r="I4" s="89"/>
      <c r="J4" s="89"/>
      <c r="K4" s="89"/>
      <c r="L4" s="89"/>
      <c r="M4" s="89"/>
      <c r="N4" s="89"/>
      <c r="O4" s="89"/>
      <c r="P4" s="89"/>
      <c r="R4" s="89"/>
      <c r="S4" s="89"/>
      <c r="V4" s="189" t="s">
        <v>16</v>
      </c>
      <c r="W4" s="556"/>
      <c r="AE4" s="189" t="s">
        <v>206</v>
      </c>
      <c r="AF4" s="556"/>
    </row>
    <row r="5" spans="2:38" x14ac:dyDescent="0.35">
      <c r="B5" s="338">
        <v>1</v>
      </c>
      <c r="C5" s="562" t="s">
        <v>207</v>
      </c>
      <c r="D5" s="378" t="s">
        <v>208</v>
      </c>
      <c r="E5" s="517" t="s">
        <v>137</v>
      </c>
      <c r="F5" s="751">
        <v>2</v>
      </c>
      <c r="G5" s="518"/>
      <c r="H5" s="563"/>
      <c r="I5" s="563"/>
      <c r="J5" s="563"/>
      <c r="K5" s="563"/>
      <c r="L5" s="563"/>
      <c r="M5" s="563"/>
      <c r="N5" s="89"/>
      <c r="O5" s="215"/>
      <c r="P5" s="520"/>
      <c r="R5" s="125" t="str">
        <f t="shared" ref="R5:R16" si="0">IF(SUM(V5:AC5)=0,0,$V$4)</f>
        <v>Please complete all cells in row</v>
      </c>
      <c r="S5" s="125"/>
      <c r="V5" s="559">
        <f t="shared" ref="V5:V33" si="1">IF(ISNUMBER(H5),0,1)</f>
        <v>1</v>
      </c>
      <c r="W5" s="559">
        <f t="shared" ref="W5:W33" si="2">IF(ISNUMBER(I5),0,1)</f>
        <v>1</v>
      </c>
      <c r="X5" s="559">
        <f t="shared" ref="X5:X33" si="3">IF(ISNUMBER(J5),0,1)</f>
        <v>1</v>
      </c>
      <c r="Y5" s="559">
        <f t="shared" ref="Y5:Y33" si="4">IF(ISNUMBER(K5),0,1)</f>
        <v>1</v>
      </c>
      <c r="Z5" s="559">
        <f t="shared" ref="Z5:Z33" si="5">IF(ISNUMBER(L5),0,1)</f>
        <v>1</v>
      </c>
      <c r="AA5" s="559">
        <f t="shared" ref="AA5:AA33" si="6">IF(ISNUMBER(M5),0,1)</f>
        <v>1</v>
      </c>
      <c r="AB5" s="559">
        <f>IF(ISNUMBER(#REF!),0,1)</f>
        <v>1</v>
      </c>
      <c r="AC5" s="559">
        <f>IF(ISNUMBER(#REF!),0,1)</f>
        <v>1</v>
      </c>
      <c r="AE5" s="560"/>
      <c r="AF5" s="560"/>
      <c r="AG5" s="560"/>
      <c r="AH5" s="560"/>
      <c r="AI5" s="560"/>
      <c r="AJ5" s="560"/>
      <c r="AK5" s="560"/>
      <c r="AL5" s="560"/>
    </row>
    <row r="6" spans="2:38" x14ac:dyDescent="0.35">
      <c r="B6" s="339">
        <f t="shared" ref="B6:B33" si="7">B5+1</f>
        <v>2</v>
      </c>
      <c r="C6" s="531" t="s">
        <v>209</v>
      </c>
      <c r="D6" s="385" t="s">
        <v>210</v>
      </c>
      <c r="E6" s="525" t="s">
        <v>137</v>
      </c>
      <c r="F6" s="752">
        <v>2</v>
      </c>
      <c r="G6" s="526"/>
      <c r="H6" s="564"/>
      <c r="I6" s="564"/>
      <c r="J6" s="564"/>
      <c r="K6" s="564"/>
      <c r="L6" s="564"/>
      <c r="M6" s="564"/>
      <c r="N6" s="89"/>
      <c r="O6" s="230"/>
      <c r="P6" s="231"/>
      <c r="R6" s="125" t="str">
        <f t="shared" si="0"/>
        <v>Please complete all cells in row</v>
      </c>
      <c r="S6" s="125"/>
      <c r="V6" s="559">
        <f t="shared" si="1"/>
        <v>1</v>
      </c>
      <c r="W6" s="559">
        <f t="shared" si="2"/>
        <v>1</v>
      </c>
      <c r="X6" s="559">
        <f t="shared" si="3"/>
        <v>1</v>
      </c>
      <c r="Y6" s="559">
        <f t="shared" si="4"/>
        <v>1</v>
      </c>
      <c r="Z6" s="559">
        <f t="shared" si="5"/>
        <v>1</v>
      </c>
      <c r="AA6" s="559">
        <f t="shared" si="6"/>
        <v>1</v>
      </c>
      <c r="AB6" s="559">
        <f>IF(ISNUMBER(#REF!),0,1)</f>
        <v>1</v>
      </c>
      <c r="AC6" s="559">
        <f>IF(ISNUMBER(#REF!),0,1)</f>
        <v>1</v>
      </c>
      <c r="AE6" s="560"/>
      <c r="AF6" s="560"/>
      <c r="AG6" s="560"/>
      <c r="AH6" s="560"/>
      <c r="AI6" s="560"/>
      <c r="AJ6" s="560"/>
      <c r="AK6" s="560"/>
      <c r="AL6" s="560"/>
    </row>
    <row r="7" spans="2:38" x14ac:dyDescent="0.35">
      <c r="B7" s="339">
        <f t="shared" si="7"/>
        <v>3</v>
      </c>
      <c r="C7" s="531" t="s">
        <v>211</v>
      </c>
      <c r="D7" s="385" t="s">
        <v>212</v>
      </c>
      <c r="E7" s="525" t="s">
        <v>137</v>
      </c>
      <c r="F7" s="752">
        <v>2</v>
      </c>
      <c r="G7" s="526"/>
      <c r="H7" s="564"/>
      <c r="I7" s="564"/>
      <c r="J7" s="564"/>
      <c r="K7" s="564"/>
      <c r="L7" s="564"/>
      <c r="M7" s="564"/>
      <c r="N7" s="89"/>
      <c r="O7" s="230"/>
      <c r="P7" s="231"/>
      <c r="R7" s="125" t="str">
        <f t="shared" si="0"/>
        <v>Please complete all cells in row</v>
      </c>
      <c r="S7" s="125"/>
      <c r="V7" s="559">
        <f t="shared" si="1"/>
        <v>1</v>
      </c>
      <c r="W7" s="559">
        <f t="shared" si="2"/>
        <v>1</v>
      </c>
      <c r="X7" s="559">
        <f t="shared" si="3"/>
        <v>1</v>
      </c>
      <c r="Y7" s="559">
        <f t="shared" si="4"/>
        <v>1</v>
      </c>
      <c r="Z7" s="559">
        <f t="shared" si="5"/>
        <v>1</v>
      </c>
      <c r="AA7" s="559">
        <f t="shared" si="6"/>
        <v>1</v>
      </c>
      <c r="AB7" s="559">
        <f>IF(ISNUMBER(#REF!),0,1)</f>
        <v>1</v>
      </c>
      <c r="AC7" s="559">
        <f>IF(ISNUMBER(#REF!),0,1)</f>
        <v>1</v>
      </c>
      <c r="AE7" s="560"/>
      <c r="AF7" s="560"/>
      <c r="AG7" s="560"/>
      <c r="AH7" s="560"/>
      <c r="AI7" s="560"/>
      <c r="AJ7" s="560"/>
      <c r="AK7" s="560"/>
      <c r="AL7" s="560"/>
    </row>
    <row r="8" spans="2:38" s="407" customFormat="1" x14ac:dyDescent="0.35">
      <c r="B8" s="339">
        <f t="shared" si="7"/>
        <v>4</v>
      </c>
      <c r="C8" s="531" t="s">
        <v>213</v>
      </c>
      <c r="D8" s="385" t="s">
        <v>214</v>
      </c>
      <c r="E8" s="525" t="s">
        <v>137</v>
      </c>
      <c r="F8" s="752">
        <v>2</v>
      </c>
      <c r="G8" s="526"/>
      <c r="H8" s="564"/>
      <c r="I8" s="564"/>
      <c r="J8" s="564"/>
      <c r="K8" s="564"/>
      <c r="L8" s="564"/>
      <c r="M8" s="564"/>
      <c r="N8" s="89"/>
      <c r="O8" s="230"/>
      <c r="P8" s="231"/>
      <c r="Q8" s="189"/>
      <c r="R8" s="125" t="str">
        <f t="shared" si="0"/>
        <v>Please complete all cells in row</v>
      </c>
      <c r="S8" s="125"/>
      <c r="T8" s="189"/>
      <c r="V8" s="559">
        <f t="shared" si="1"/>
        <v>1</v>
      </c>
      <c r="W8" s="559">
        <f t="shared" si="2"/>
        <v>1</v>
      </c>
      <c r="X8" s="559">
        <f t="shared" si="3"/>
        <v>1</v>
      </c>
      <c r="Y8" s="559">
        <f t="shared" si="4"/>
        <v>1</v>
      </c>
      <c r="Z8" s="559">
        <f t="shared" si="5"/>
        <v>1</v>
      </c>
      <c r="AA8" s="559">
        <f t="shared" si="6"/>
        <v>1</v>
      </c>
      <c r="AB8" s="559">
        <f>IF(ISNUMBER(#REF!),0,1)</f>
        <v>1</v>
      </c>
      <c r="AC8" s="559">
        <f>IF(ISNUMBER(#REF!),0,1)</f>
        <v>1</v>
      </c>
      <c r="AE8" s="560"/>
      <c r="AF8" s="560"/>
      <c r="AG8" s="560"/>
      <c r="AH8" s="560"/>
      <c r="AI8" s="560"/>
      <c r="AJ8" s="560"/>
      <c r="AK8" s="560"/>
      <c r="AL8" s="560"/>
    </row>
    <row r="9" spans="2:38" s="407" customFormat="1" x14ac:dyDescent="0.35">
      <c r="B9" s="339">
        <f t="shared" si="7"/>
        <v>5</v>
      </c>
      <c r="C9" s="531" t="s">
        <v>215</v>
      </c>
      <c r="D9" s="385" t="s">
        <v>216</v>
      </c>
      <c r="E9" s="525" t="s">
        <v>137</v>
      </c>
      <c r="F9" s="752">
        <v>2</v>
      </c>
      <c r="G9" s="526"/>
      <c r="H9" s="564"/>
      <c r="I9" s="564"/>
      <c r="J9" s="564"/>
      <c r="K9" s="564"/>
      <c r="L9" s="564"/>
      <c r="M9" s="564"/>
      <c r="N9" s="89"/>
      <c r="O9" s="230"/>
      <c r="P9" s="231"/>
      <c r="Q9" s="189"/>
      <c r="R9" s="125" t="str">
        <f t="shared" si="0"/>
        <v>Please complete all cells in row</v>
      </c>
      <c r="S9" s="125"/>
      <c r="T9" s="189"/>
      <c r="V9" s="559">
        <f t="shared" si="1"/>
        <v>1</v>
      </c>
      <c r="W9" s="559">
        <f t="shared" si="2"/>
        <v>1</v>
      </c>
      <c r="X9" s="559">
        <f t="shared" si="3"/>
        <v>1</v>
      </c>
      <c r="Y9" s="559">
        <f t="shared" si="4"/>
        <v>1</v>
      </c>
      <c r="Z9" s="559">
        <f t="shared" si="5"/>
        <v>1</v>
      </c>
      <c r="AA9" s="559">
        <f t="shared" si="6"/>
        <v>1</v>
      </c>
      <c r="AB9" s="559">
        <f>IF(ISNUMBER(#REF!),0,1)</f>
        <v>1</v>
      </c>
      <c r="AC9" s="559">
        <f>IF(ISNUMBER(#REF!),0,1)</f>
        <v>1</v>
      </c>
      <c r="AE9" s="560"/>
      <c r="AF9" s="560"/>
      <c r="AG9" s="560"/>
      <c r="AH9" s="560"/>
      <c r="AI9" s="560"/>
      <c r="AJ9" s="560"/>
      <c r="AK9" s="560"/>
      <c r="AL9" s="560"/>
    </row>
    <row r="10" spans="2:38" s="407" customFormat="1" x14ac:dyDescent="0.35">
      <c r="B10" s="339">
        <f t="shared" si="7"/>
        <v>6</v>
      </c>
      <c r="C10" s="531" t="s">
        <v>217</v>
      </c>
      <c r="D10" s="385" t="s">
        <v>218</v>
      </c>
      <c r="E10" s="525" t="s">
        <v>137</v>
      </c>
      <c r="F10" s="752">
        <v>2</v>
      </c>
      <c r="G10" s="526"/>
      <c r="H10" s="564"/>
      <c r="I10" s="564"/>
      <c r="J10" s="564"/>
      <c r="K10" s="564"/>
      <c r="L10" s="564"/>
      <c r="M10" s="564"/>
      <c r="N10" s="89"/>
      <c r="O10" s="230"/>
      <c r="P10" s="231"/>
      <c r="Q10" s="189"/>
      <c r="R10" s="125" t="str">
        <f t="shared" si="0"/>
        <v>Please complete all cells in row</v>
      </c>
      <c r="S10" s="125"/>
      <c r="T10" s="189"/>
      <c r="V10" s="559">
        <f t="shared" si="1"/>
        <v>1</v>
      </c>
      <c r="W10" s="559">
        <f t="shared" si="2"/>
        <v>1</v>
      </c>
      <c r="X10" s="559">
        <f t="shared" si="3"/>
        <v>1</v>
      </c>
      <c r="Y10" s="559">
        <f t="shared" si="4"/>
        <v>1</v>
      </c>
      <c r="Z10" s="559">
        <f t="shared" si="5"/>
        <v>1</v>
      </c>
      <c r="AA10" s="559">
        <f t="shared" si="6"/>
        <v>1</v>
      </c>
      <c r="AB10" s="559">
        <f>IF(ISNUMBER(#REF!),0,1)</f>
        <v>1</v>
      </c>
      <c r="AC10" s="559">
        <f>IF(ISNUMBER(#REF!),0,1)</f>
        <v>1</v>
      </c>
      <c r="AE10" s="560"/>
      <c r="AF10" s="560"/>
      <c r="AG10" s="560"/>
      <c r="AH10" s="560"/>
      <c r="AI10" s="560"/>
      <c r="AJ10" s="560"/>
      <c r="AK10" s="560"/>
      <c r="AL10" s="560"/>
    </row>
    <row r="11" spans="2:38" s="407" customFormat="1" x14ac:dyDescent="0.35">
      <c r="B11" s="339">
        <f t="shared" si="7"/>
        <v>7</v>
      </c>
      <c r="C11" s="531" t="s">
        <v>219</v>
      </c>
      <c r="D11" s="385" t="s">
        <v>220</v>
      </c>
      <c r="E11" s="525" t="s">
        <v>137</v>
      </c>
      <c r="F11" s="752">
        <v>2</v>
      </c>
      <c r="G11" s="526"/>
      <c r="H11" s="564"/>
      <c r="I11" s="564"/>
      <c r="J11" s="564"/>
      <c r="K11" s="564"/>
      <c r="L11" s="564"/>
      <c r="M11" s="564"/>
      <c r="N11" s="89"/>
      <c r="O11" s="230"/>
      <c r="P11" s="231"/>
      <c r="Q11" s="189"/>
      <c r="R11" s="125" t="str">
        <f t="shared" si="0"/>
        <v>Please complete all cells in row</v>
      </c>
      <c r="S11" s="125"/>
      <c r="T11" s="189"/>
      <c r="V11" s="559">
        <f t="shared" si="1"/>
        <v>1</v>
      </c>
      <c r="W11" s="559">
        <f t="shared" si="2"/>
        <v>1</v>
      </c>
      <c r="X11" s="559">
        <f t="shared" si="3"/>
        <v>1</v>
      </c>
      <c r="Y11" s="559">
        <f t="shared" si="4"/>
        <v>1</v>
      </c>
      <c r="Z11" s="559">
        <f t="shared" si="5"/>
        <v>1</v>
      </c>
      <c r="AA11" s="559">
        <f t="shared" si="6"/>
        <v>1</v>
      </c>
      <c r="AB11" s="559">
        <f>IF(ISNUMBER(#REF!),0,1)</f>
        <v>1</v>
      </c>
      <c r="AC11" s="559">
        <f>IF(ISNUMBER(#REF!),0,1)</f>
        <v>1</v>
      </c>
      <c r="AE11" s="560"/>
      <c r="AF11" s="560"/>
      <c r="AG11" s="560"/>
      <c r="AH11" s="560"/>
      <c r="AI11" s="560"/>
      <c r="AJ11" s="560"/>
      <c r="AK11" s="560"/>
      <c r="AL11" s="560"/>
    </row>
    <row r="12" spans="2:38" s="407" customFormat="1" x14ac:dyDescent="0.35">
      <c r="B12" s="339">
        <f t="shared" si="7"/>
        <v>8</v>
      </c>
      <c r="C12" s="531" t="s">
        <v>221</v>
      </c>
      <c r="D12" s="385" t="s">
        <v>222</v>
      </c>
      <c r="E12" s="525" t="s">
        <v>137</v>
      </c>
      <c r="F12" s="752">
        <v>2</v>
      </c>
      <c r="G12" s="526"/>
      <c r="H12" s="564"/>
      <c r="I12" s="564"/>
      <c r="J12" s="564"/>
      <c r="K12" s="564"/>
      <c r="L12" s="564"/>
      <c r="M12" s="564"/>
      <c r="N12" s="89"/>
      <c r="O12" s="230"/>
      <c r="P12" s="231"/>
      <c r="Q12" s="189"/>
      <c r="R12" s="125" t="str">
        <f t="shared" si="0"/>
        <v>Please complete all cells in row</v>
      </c>
      <c r="S12" s="125"/>
      <c r="T12" s="189"/>
      <c r="V12" s="559">
        <f t="shared" si="1"/>
        <v>1</v>
      </c>
      <c r="W12" s="559">
        <f t="shared" si="2"/>
        <v>1</v>
      </c>
      <c r="X12" s="559">
        <f t="shared" si="3"/>
        <v>1</v>
      </c>
      <c r="Y12" s="559">
        <f t="shared" si="4"/>
        <v>1</v>
      </c>
      <c r="Z12" s="559">
        <f t="shared" si="5"/>
        <v>1</v>
      </c>
      <c r="AA12" s="559">
        <f t="shared" si="6"/>
        <v>1</v>
      </c>
      <c r="AB12" s="559">
        <f>IF(ISNUMBER(#REF!),0,1)</f>
        <v>1</v>
      </c>
      <c r="AC12" s="559">
        <f>IF(ISNUMBER(#REF!),0,1)</f>
        <v>1</v>
      </c>
      <c r="AE12" s="560"/>
      <c r="AF12" s="560"/>
      <c r="AG12" s="560"/>
      <c r="AH12" s="560"/>
      <c r="AI12" s="560"/>
      <c r="AJ12" s="560"/>
      <c r="AK12" s="560"/>
      <c r="AL12" s="560"/>
    </row>
    <row r="13" spans="2:38" s="407" customFormat="1" x14ac:dyDescent="0.35">
      <c r="B13" s="339">
        <f t="shared" si="7"/>
        <v>9</v>
      </c>
      <c r="C13" s="531" t="s">
        <v>223</v>
      </c>
      <c r="D13" s="385" t="s">
        <v>224</v>
      </c>
      <c r="E13" s="525" t="s">
        <v>137</v>
      </c>
      <c r="F13" s="752">
        <v>2</v>
      </c>
      <c r="G13" s="526"/>
      <c r="H13" s="564"/>
      <c r="I13" s="564"/>
      <c r="J13" s="564"/>
      <c r="K13" s="564"/>
      <c r="L13" s="564"/>
      <c r="M13" s="564"/>
      <c r="N13" s="89"/>
      <c r="O13" s="230"/>
      <c r="P13" s="231"/>
      <c r="Q13" s="189"/>
      <c r="R13" s="125" t="str">
        <f t="shared" si="0"/>
        <v>Please complete all cells in row</v>
      </c>
      <c r="S13" s="125"/>
      <c r="T13" s="189"/>
      <c r="V13" s="559">
        <f t="shared" si="1"/>
        <v>1</v>
      </c>
      <c r="W13" s="559">
        <f t="shared" si="2"/>
        <v>1</v>
      </c>
      <c r="X13" s="559">
        <f t="shared" si="3"/>
        <v>1</v>
      </c>
      <c r="Y13" s="559">
        <f t="shared" si="4"/>
        <v>1</v>
      </c>
      <c r="Z13" s="559">
        <f t="shared" si="5"/>
        <v>1</v>
      </c>
      <c r="AA13" s="559">
        <f t="shared" si="6"/>
        <v>1</v>
      </c>
      <c r="AB13" s="559">
        <f>IF(ISNUMBER(#REF!),0,1)</f>
        <v>1</v>
      </c>
      <c r="AC13" s="559">
        <f>IF(ISNUMBER(#REF!),0,1)</f>
        <v>1</v>
      </c>
      <c r="AE13" s="560"/>
      <c r="AF13" s="560"/>
      <c r="AG13" s="560"/>
      <c r="AH13" s="560"/>
      <c r="AI13" s="560"/>
      <c r="AJ13" s="560"/>
      <c r="AK13" s="560"/>
      <c r="AL13" s="560"/>
    </row>
    <row r="14" spans="2:38" s="407" customFormat="1" x14ac:dyDescent="0.35">
      <c r="B14" s="339">
        <f t="shared" si="7"/>
        <v>10</v>
      </c>
      <c r="C14" s="531" t="s">
        <v>225</v>
      </c>
      <c r="D14" s="385" t="s">
        <v>226</v>
      </c>
      <c r="E14" s="525" t="s">
        <v>137</v>
      </c>
      <c r="F14" s="752">
        <v>2</v>
      </c>
      <c r="G14" s="526"/>
      <c r="H14" s="564"/>
      <c r="I14" s="564"/>
      <c r="J14" s="564"/>
      <c r="K14" s="564"/>
      <c r="L14" s="564"/>
      <c r="M14" s="564"/>
      <c r="N14" s="89"/>
      <c r="O14" s="230"/>
      <c r="P14" s="231"/>
      <c r="Q14" s="189"/>
      <c r="R14" s="125" t="str">
        <f t="shared" si="0"/>
        <v>Please complete all cells in row</v>
      </c>
      <c r="S14" s="125"/>
      <c r="T14" s="189"/>
      <c r="V14" s="559">
        <f t="shared" si="1"/>
        <v>1</v>
      </c>
      <c r="W14" s="559">
        <f t="shared" si="2"/>
        <v>1</v>
      </c>
      <c r="X14" s="559">
        <f t="shared" si="3"/>
        <v>1</v>
      </c>
      <c r="Y14" s="559">
        <f t="shared" si="4"/>
        <v>1</v>
      </c>
      <c r="Z14" s="559">
        <f t="shared" si="5"/>
        <v>1</v>
      </c>
      <c r="AA14" s="559">
        <f t="shared" si="6"/>
        <v>1</v>
      </c>
      <c r="AB14" s="559">
        <f>IF(ISNUMBER(#REF!),0,1)</f>
        <v>1</v>
      </c>
      <c r="AC14" s="559">
        <f>IF(ISNUMBER(#REF!),0,1)</f>
        <v>1</v>
      </c>
      <c r="AE14" s="560"/>
      <c r="AF14" s="560"/>
      <c r="AG14" s="560"/>
      <c r="AH14" s="560"/>
      <c r="AI14" s="560"/>
      <c r="AJ14" s="560"/>
      <c r="AK14" s="560"/>
      <c r="AL14" s="560"/>
    </row>
    <row r="15" spans="2:38" s="407" customFormat="1" x14ac:dyDescent="0.35">
      <c r="B15" s="339">
        <f t="shared" si="7"/>
        <v>11</v>
      </c>
      <c r="C15" s="531" t="s">
        <v>227</v>
      </c>
      <c r="D15" s="385" t="s">
        <v>228</v>
      </c>
      <c r="E15" s="525" t="s">
        <v>137</v>
      </c>
      <c r="F15" s="752">
        <v>2</v>
      </c>
      <c r="G15" s="526"/>
      <c r="H15" s="564"/>
      <c r="I15" s="564"/>
      <c r="J15" s="564"/>
      <c r="K15" s="564"/>
      <c r="L15" s="564"/>
      <c r="M15" s="564"/>
      <c r="N15" s="89"/>
      <c r="O15" s="230"/>
      <c r="P15" s="231"/>
      <c r="Q15" s="189"/>
      <c r="R15" s="125" t="str">
        <f t="shared" si="0"/>
        <v>Please complete all cells in row</v>
      </c>
      <c r="S15" s="125"/>
      <c r="T15" s="189"/>
      <c r="V15" s="559">
        <f t="shared" si="1"/>
        <v>1</v>
      </c>
      <c r="W15" s="559">
        <f t="shared" si="2"/>
        <v>1</v>
      </c>
      <c r="X15" s="559">
        <f t="shared" si="3"/>
        <v>1</v>
      </c>
      <c r="Y15" s="559">
        <f t="shared" si="4"/>
        <v>1</v>
      </c>
      <c r="Z15" s="559">
        <f t="shared" si="5"/>
        <v>1</v>
      </c>
      <c r="AA15" s="559">
        <f t="shared" si="6"/>
        <v>1</v>
      </c>
      <c r="AB15" s="559">
        <f>IF(ISNUMBER(#REF!),0,1)</f>
        <v>1</v>
      </c>
      <c r="AC15" s="559">
        <f>IF(ISNUMBER(#REF!),0,1)</f>
        <v>1</v>
      </c>
      <c r="AE15" s="560"/>
      <c r="AF15" s="560"/>
      <c r="AG15" s="560"/>
      <c r="AH15" s="560"/>
      <c r="AI15" s="560"/>
      <c r="AJ15" s="560"/>
      <c r="AK15" s="560"/>
      <c r="AL15" s="560"/>
    </row>
    <row r="16" spans="2:38" s="407" customFormat="1" x14ac:dyDescent="0.35">
      <c r="B16" s="339">
        <f t="shared" si="7"/>
        <v>12</v>
      </c>
      <c r="C16" s="531" t="s">
        <v>229</v>
      </c>
      <c r="D16" s="385" t="s">
        <v>230</v>
      </c>
      <c r="E16" s="525" t="s">
        <v>137</v>
      </c>
      <c r="F16" s="752">
        <v>2</v>
      </c>
      <c r="G16" s="526"/>
      <c r="H16" s="564"/>
      <c r="I16" s="564"/>
      <c r="J16" s="564"/>
      <c r="K16" s="564"/>
      <c r="L16" s="564"/>
      <c r="M16" s="564"/>
      <c r="N16" s="89"/>
      <c r="O16" s="230"/>
      <c r="P16" s="231"/>
      <c r="Q16" s="189"/>
      <c r="R16" s="125" t="str">
        <f t="shared" si="0"/>
        <v>Please complete all cells in row</v>
      </c>
      <c r="S16" s="125"/>
      <c r="T16" s="189"/>
      <c r="V16" s="559">
        <f t="shared" si="1"/>
        <v>1</v>
      </c>
      <c r="W16" s="559">
        <f t="shared" si="2"/>
        <v>1</v>
      </c>
      <c r="X16" s="559">
        <f t="shared" si="3"/>
        <v>1</v>
      </c>
      <c r="Y16" s="559">
        <f t="shared" si="4"/>
        <v>1</v>
      </c>
      <c r="Z16" s="559">
        <f t="shared" si="5"/>
        <v>1</v>
      </c>
      <c r="AA16" s="559">
        <f t="shared" si="6"/>
        <v>1</v>
      </c>
      <c r="AB16" s="559">
        <f>IF(ISNUMBER(#REF!),0,1)</f>
        <v>1</v>
      </c>
      <c r="AC16" s="559">
        <f>IF(ISNUMBER(#REF!),0,1)</f>
        <v>1</v>
      </c>
      <c r="AE16" s="560"/>
      <c r="AF16" s="560"/>
      <c r="AG16" s="560"/>
      <c r="AH16" s="560"/>
      <c r="AI16" s="560"/>
      <c r="AJ16" s="560"/>
      <c r="AK16" s="560"/>
      <c r="AL16" s="560"/>
    </row>
    <row r="17" spans="2:38" s="407" customFormat="1" x14ac:dyDescent="0.35">
      <c r="B17" s="339">
        <f t="shared" si="7"/>
        <v>13</v>
      </c>
      <c r="C17" s="531" t="s">
        <v>231</v>
      </c>
      <c r="D17" s="385" t="s">
        <v>232</v>
      </c>
      <c r="E17" s="525" t="s">
        <v>137</v>
      </c>
      <c r="F17" s="752">
        <v>2</v>
      </c>
      <c r="G17" s="526"/>
      <c r="H17" s="564"/>
      <c r="I17" s="564"/>
      <c r="J17" s="564"/>
      <c r="K17" s="564"/>
      <c r="L17" s="564"/>
      <c r="M17" s="564"/>
      <c r="N17" s="89"/>
      <c r="O17" s="230"/>
      <c r="P17" s="231"/>
      <c r="Q17" s="189"/>
      <c r="R17" s="125" t="str">
        <f>IF(SUM(V17:AC17)=0,0,$V$4)</f>
        <v>Please complete all cells in row</v>
      </c>
      <c r="S17" s="125"/>
      <c r="T17" s="189"/>
      <c r="V17" s="559">
        <f t="shared" si="1"/>
        <v>1</v>
      </c>
      <c r="W17" s="559">
        <f t="shared" si="2"/>
        <v>1</v>
      </c>
      <c r="X17" s="559">
        <f t="shared" si="3"/>
        <v>1</v>
      </c>
      <c r="Y17" s="559">
        <f t="shared" si="4"/>
        <v>1</v>
      </c>
      <c r="Z17" s="559">
        <f t="shared" si="5"/>
        <v>1</v>
      </c>
      <c r="AA17" s="559">
        <f t="shared" si="6"/>
        <v>1</v>
      </c>
      <c r="AB17" s="559">
        <f>IF(ISNUMBER(#REF!),0,1)</f>
        <v>1</v>
      </c>
      <c r="AC17" s="559">
        <f>IF(ISNUMBER(#REF!),0,1)</f>
        <v>1</v>
      </c>
      <c r="AE17" s="560"/>
      <c r="AF17" s="560"/>
      <c r="AG17" s="560"/>
      <c r="AH17" s="560"/>
      <c r="AI17" s="560"/>
      <c r="AJ17" s="560"/>
      <c r="AK17" s="560"/>
      <c r="AL17" s="560"/>
    </row>
    <row r="18" spans="2:38" s="407" customFormat="1" x14ac:dyDescent="0.35">
      <c r="B18" s="339">
        <f t="shared" si="7"/>
        <v>14</v>
      </c>
      <c r="C18" s="531" t="s">
        <v>233</v>
      </c>
      <c r="D18" s="385" t="s">
        <v>234</v>
      </c>
      <c r="E18" s="525" t="s">
        <v>137</v>
      </c>
      <c r="F18" s="752">
        <v>2</v>
      </c>
      <c r="G18" s="526"/>
      <c r="H18" s="564"/>
      <c r="I18" s="564"/>
      <c r="J18" s="564"/>
      <c r="K18" s="564"/>
      <c r="L18" s="564"/>
      <c r="M18" s="564"/>
      <c r="N18" s="89"/>
      <c r="O18" s="230"/>
      <c r="P18" s="231"/>
      <c r="Q18" s="189"/>
      <c r="R18" s="125" t="str">
        <f t="shared" ref="R18:R33" si="8">IF(SUM(V18:AC18)=0,0,$V$4)</f>
        <v>Please complete all cells in row</v>
      </c>
      <c r="S18" s="125"/>
      <c r="T18" s="189"/>
      <c r="V18" s="559">
        <f t="shared" si="1"/>
        <v>1</v>
      </c>
      <c r="W18" s="559">
        <f t="shared" si="2"/>
        <v>1</v>
      </c>
      <c r="X18" s="559">
        <f t="shared" si="3"/>
        <v>1</v>
      </c>
      <c r="Y18" s="559">
        <f t="shared" si="4"/>
        <v>1</v>
      </c>
      <c r="Z18" s="559">
        <f t="shared" si="5"/>
        <v>1</v>
      </c>
      <c r="AA18" s="559">
        <f t="shared" si="6"/>
        <v>1</v>
      </c>
      <c r="AB18" s="559">
        <f>IF(ISNUMBER(#REF!),0,1)</f>
        <v>1</v>
      </c>
      <c r="AC18" s="559">
        <f>IF(ISNUMBER(#REF!),0,1)</f>
        <v>1</v>
      </c>
      <c r="AE18" s="560"/>
      <c r="AF18" s="560"/>
      <c r="AG18" s="560"/>
      <c r="AH18" s="560"/>
      <c r="AI18" s="560"/>
      <c r="AJ18" s="560"/>
      <c r="AK18" s="560"/>
      <c r="AL18" s="560"/>
    </row>
    <row r="19" spans="2:38" s="407" customFormat="1" x14ac:dyDescent="0.35">
      <c r="B19" s="339">
        <f t="shared" si="7"/>
        <v>15</v>
      </c>
      <c r="C19" s="531" t="s">
        <v>235</v>
      </c>
      <c r="D19" s="385" t="s">
        <v>236</v>
      </c>
      <c r="E19" s="525" t="s">
        <v>137</v>
      </c>
      <c r="F19" s="752">
        <v>2</v>
      </c>
      <c r="G19" s="526"/>
      <c r="H19" s="564"/>
      <c r="I19" s="564"/>
      <c r="J19" s="564"/>
      <c r="K19" s="564"/>
      <c r="L19" s="564"/>
      <c r="M19" s="564"/>
      <c r="N19" s="89"/>
      <c r="O19" s="230"/>
      <c r="P19" s="231"/>
      <c r="Q19" s="189"/>
      <c r="R19" s="125" t="str">
        <f t="shared" si="8"/>
        <v>Please complete all cells in row</v>
      </c>
      <c r="S19" s="125"/>
      <c r="T19" s="189"/>
      <c r="V19" s="559">
        <f t="shared" si="1"/>
        <v>1</v>
      </c>
      <c r="W19" s="559">
        <f t="shared" si="2"/>
        <v>1</v>
      </c>
      <c r="X19" s="559">
        <f t="shared" si="3"/>
        <v>1</v>
      </c>
      <c r="Y19" s="559">
        <f t="shared" si="4"/>
        <v>1</v>
      </c>
      <c r="Z19" s="559">
        <f t="shared" si="5"/>
        <v>1</v>
      </c>
      <c r="AA19" s="559">
        <f t="shared" si="6"/>
        <v>1</v>
      </c>
      <c r="AB19" s="559">
        <f>IF(ISNUMBER(#REF!),0,1)</f>
        <v>1</v>
      </c>
      <c r="AC19" s="559">
        <f>IF(ISNUMBER(#REF!),0,1)</f>
        <v>1</v>
      </c>
      <c r="AE19" s="560"/>
      <c r="AF19" s="560"/>
      <c r="AG19" s="560"/>
      <c r="AH19" s="560"/>
      <c r="AI19" s="560"/>
      <c r="AJ19" s="560"/>
      <c r="AK19" s="560"/>
      <c r="AL19" s="560"/>
    </row>
    <row r="20" spans="2:38" s="407" customFormat="1" x14ac:dyDescent="0.35">
      <c r="B20" s="339">
        <f t="shared" si="7"/>
        <v>16</v>
      </c>
      <c r="C20" s="531" t="s">
        <v>237</v>
      </c>
      <c r="D20" s="385" t="s">
        <v>238</v>
      </c>
      <c r="E20" s="525" t="s">
        <v>123</v>
      </c>
      <c r="F20" s="752">
        <v>0</v>
      </c>
      <c r="G20" s="526"/>
      <c r="H20" s="565"/>
      <c r="I20" s="565"/>
      <c r="J20" s="565"/>
      <c r="K20" s="565"/>
      <c r="L20" s="565"/>
      <c r="M20" s="565"/>
      <c r="N20" s="89"/>
      <c r="O20" s="230"/>
      <c r="P20" s="231"/>
      <c r="Q20" s="189"/>
      <c r="R20" s="125" t="str">
        <f t="shared" si="8"/>
        <v>Please complete all cells in row</v>
      </c>
      <c r="S20" s="125"/>
      <c r="T20" s="189"/>
      <c r="V20" s="559">
        <f t="shared" si="1"/>
        <v>1</v>
      </c>
      <c r="W20" s="559">
        <f t="shared" si="2"/>
        <v>1</v>
      </c>
      <c r="X20" s="559">
        <f t="shared" si="3"/>
        <v>1</v>
      </c>
      <c r="Y20" s="559">
        <f t="shared" si="4"/>
        <v>1</v>
      </c>
      <c r="Z20" s="559">
        <f t="shared" si="5"/>
        <v>1</v>
      </c>
      <c r="AA20" s="559">
        <f t="shared" si="6"/>
        <v>1</v>
      </c>
      <c r="AB20" s="559">
        <f>IF(ISNUMBER(#REF!),0,1)</f>
        <v>1</v>
      </c>
      <c r="AC20" s="559">
        <f>IF(ISNUMBER(#REF!),0,1)</f>
        <v>1</v>
      </c>
      <c r="AE20" s="560"/>
      <c r="AF20" s="560"/>
      <c r="AG20" s="560"/>
      <c r="AH20" s="560"/>
      <c r="AI20" s="560"/>
      <c r="AJ20" s="560"/>
      <c r="AK20" s="560"/>
      <c r="AL20" s="560"/>
    </row>
    <row r="21" spans="2:38" s="407" customFormat="1" x14ac:dyDescent="0.35">
      <c r="B21" s="339">
        <f t="shared" si="7"/>
        <v>17</v>
      </c>
      <c r="C21" s="531" t="s">
        <v>239</v>
      </c>
      <c r="D21" s="385" t="s">
        <v>240</v>
      </c>
      <c r="E21" s="525" t="s">
        <v>123</v>
      </c>
      <c r="F21" s="752">
        <v>0</v>
      </c>
      <c r="G21" s="526"/>
      <c r="H21" s="565"/>
      <c r="I21" s="565"/>
      <c r="J21" s="565"/>
      <c r="K21" s="565"/>
      <c r="L21" s="565"/>
      <c r="M21" s="565"/>
      <c r="N21" s="89"/>
      <c r="O21" s="230"/>
      <c r="P21" s="231"/>
      <c r="Q21" s="189"/>
      <c r="R21" s="125" t="str">
        <f t="shared" si="8"/>
        <v>Please complete all cells in row</v>
      </c>
      <c r="S21" s="125"/>
      <c r="T21" s="189"/>
      <c r="V21" s="559">
        <f t="shared" si="1"/>
        <v>1</v>
      </c>
      <c r="W21" s="559">
        <f t="shared" si="2"/>
        <v>1</v>
      </c>
      <c r="X21" s="559">
        <f t="shared" si="3"/>
        <v>1</v>
      </c>
      <c r="Y21" s="559">
        <f t="shared" si="4"/>
        <v>1</v>
      </c>
      <c r="Z21" s="559">
        <f t="shared" si="5"/>
        <v>1</v>
      </c>
      <c r="AA21" s="559">
        <f t="shared" si="6"/>
        <v>1</v>
      </c>
      <c r="AB21" s="559">
        <f>IF(ISNUMBER(#REF!),0,1)</f>
        <v>1</v>
      </c>
      <c r="AC21" s="559">
        <f>IF(ISNUMBER(#REF!),0,1)</f>
        <v>1</v>
      </c>
      <c r="AE21" s="560"/>
      <c r="AF21" s="560"/>
      <c r="AG21" s="560"/>
      <c r="AH21" s="560"/>
      <c r="AI21" s="560"/>
      <c r="AJ21" s="560"/>
      <c r="AK21" s="560"/>
      <c r="AL21" s="560"/>
    </row>
    <row r="22" spans="2:38" s="407" customFormat="1" x14ac:dyDescent="0.35">
      <c r="B22" s="339">
        <f t="shared" si="7"/>
        <v>18</v>
      </c>
      <c r="C22" s="531" t="s">
        <v>241</v>
      </c>
      <c r="D22" s="385" t="s">
        <v>242</v>
      </c>
      <c r="E22" s="525" t="s">
        <v>123</v>
      </c>
      <c r="F22" s="752">
        <v>0</v>
      </c>
      <c r="G22" s="526"/>
      <c r="H22" s="565"/>
      <c r="I22" s="565"/>
      <c r="J22" s="565"/>
      <c r="K22" s="565"/>
      <c r="L22" s="565"/>
      <c r="M22" s="565"/>
      <c r="N22" s="89"/>
      <c r="O22" s="230"/>
      <c r="P22" s="231"/>
      <c r="Q22" s="189"/>
      <c r="R22" s="125" t="str">
        <f t="shared" si="8"/>
        <v>Please complete all cells in row</v>
      </c>
      <c r="S22" s="125"/>
      <c r="T22" s="189"/>
      <c r="V22" s="559">
        <f t="shared" si="1"/>
        <v>1</v>
      </c>
      <c r="W22" s="559">
        <f t="shared" si="2"/>
        <v>1</v>
      </c>
      <c r="X22" s="559">
        <f t="shared" si="3"/>
        <v>1</v>
      </c>
      <c r="Y22" s="559">
        <f t="shared" si="4"/>
        <v>1</v>
      </c>
      <c r="Z22" s="559">
        <f t="shared" si="5"/>
        <v>1</v>
      </c>
      <c r="AA22" s="559">
        <f t="shared" si="6"/>
        <v>1</v>
      </c>
      <c r="AB22" s="559">
        <f>IF(ISNUMBER(#REF!),0,1)</f>
        <v>1</v>
      </c>
      <c r="AC22" s="559">
        <f>IF(ISNUMBER(#REF!),0,1)</f>
        <v>1</v>
      </c>
      <c r="AE22" s="560"/>
      <c r="AF22" s="560"/>
      <c r="AG22" s="560"/>
      <c r="AH22" s="560"/>
      <c r="AI22" s="560"/>
      <c r="AJ22" s="560"/>
      <c r="AK22" s="560"/>
      <c r="AL22" s="560"/>
    </row>
    <row r="23" spans="2:38" s="407" customFormat="1" x14ac:dyDescent="0.35">
      <c r="B23" s="339">
        <f t="shared" si="7"/>
        <v>19</v>
      </c>
      <c r="C23" s="531" t="s">
        <v>243</v>
      </c>
      <c r="D23" s="385" t="s">
        <v>244</v>
      </c>
      <c r="E23" s="525" t="s">
        <v>123</v>
      </c>
      <c r="F23" s="752">
        <v>0</v>
      </c>
      <c r="G23" s="526"/>
      <c r="H23" s="565"/>
      <c r="I23" s="565"/>
      <c r="J23" s="565"/>
      <c r="K23" s="565"/>
      <c r="L23" s="565"/>
      <c r="M23" s="565"/>
      <c r="N23" s="89"/>
      <c r="O23" s="230"/>
      <c r="P23" s="231"/>
      <c r="Q23" s="189"/>
      <c r="R23" s="125" t="str">
        <f t="shared" si="8"/>
        <v>Please complete all cells in row</v>
      </c>
      <c r="S23" s="125"/>
      <c r="T23" s="189"/>
      <c r="V23" s="559">
        <f t="shared" si="1"/>
        <v>1</v>
      </c>
      <c r="W23" s="559">
        <f t="shared" si="2"/>
        <v>1</v>
      </c>
      <c r="X23" s="559">
        <f t="shared" si="3"/>
        <v>1</v>
      </c>
      <c r="Y23" s="559">
        <f t="shared" si="4"/>
        <v>1</v>
      </c>
      <c r="Z23" s="559">
        <f t="shared" si="5"/>
        <v>1</v>
      </c>
      <c r="AA23" s="559">
        <f t="shared" si="6"/>
        <v>1</v>
      </c>
      <c r="AB23" s="559">
        <f>IF(ISNUMBER(#REF!),0,1)</f>
        <v>1</v>
      </c>
      <c r="AC23" s="559">
        <f>IF(ISNUMBER(#REF!),0,1)</f>
        <v>1</v>
      </c>
      <c r="AE23" s="560"/>
      <c r="AF23" s="560"/>
      <c r="AG23" s="560"/>
      <c r="AH23" s="560"/>
      <c r="AI23" s="560"/>
      <c r="AJ23" s="560"/>
      <c r="AK23" s="560"/>
      <c r="AL23" s="560"/>
    </row>
    <row r="24" spans="2:38" s="407" customFormat="1" x14ac:dyDescent="0.35">
      <c r="B24" s="339">
        <f t="shared" si="7"/>
        <v>20</v>
      </c>
      <c r="C24" s="531" t="s">
        <v>245</v>
      </c>
      <c r="D24" s="385" t="s">
        <v>246</v>
      </c>
      <c r="E24" s="525" t="s">
        <v>123</v>
      </c>
      <c r="F24" s="752">
        <v>0</v>
      </c>
      <c r="G24" s="526"/>
      <c r="H24" s="565"/>
      <c r="I24" s="565"/>
      <c r="J24" s="565"/>
      <c r="K24" s="565"/>
      <c r="L24" s="565"/>
      <c r="M24" s="565"/>
      <c r="N24" s="89"/>
      <c r="O24" s="230"/>
      <c r="P24" s="231"/>
      <c r="Q24" s="189"/>
      <c r="R24" s="125" t="str">
        <f t="shared" si="8"/>
        <v>Please complete all cells in row</v>
      </c>
      <c r="S24" s="125"/>
      <c r="T24" s="189"/>
      <c r="V24" s="559">
        <f t="shared" si="1"/>
        <v>1</v>
      </c>
      <c r="W24" s="559">
        <f t="shared" si="2"/>
        <v>1</v>
      </c>
      <c r="X24" s="559">
        <f t="shared" si="3"/>
        <v>1</v>
      </c>
      <c r="Y24" s="559">
        <f t="shared" si="4"/>
        <v>1</v>
      </c>
      <c r="Z24" s="559">
        <f t="shared" si="5"/>
        <v>1</v>
      </c>
      <c r="AA24" s="559">
        <f t="shared" si="6"/>
        <v>1</v>
      </c>
      <c r="AB24" s="559">
        <f>IF(ISNUMBER(#REF!),0,1)</f>
        <v>1</v>
      </c>
      <c r="AC24" s="559">
        <f>IF(ISNUMBER(#REF!),0,1)</f>
        <v>1</v>
      </c>
      <c r="AE24" s="560"/>
      <c r="AF24" s="560"/>
      <c r="AG24" s="560"/>
      <c r="AH24" s="560"/>
      <c r="AI24" s="560"/>
      <c r="AJ24" s="560"/>
      <c r="AK24" s="560"/>
      <c r="AL24" s="560"/>
    </row>
    <row r="25" spans="2:38" s="407" customFormat="1" x14ac:dyDescent="0.35">
      <c r="B25" s="339">
        <f t="shared" si="7"/>
        <v>21</v>
      </c>
      <c r="C25" s="531" t="s">
        <v>247</v>
      </c>
      <c r="D25" s="385" t="s">
        <v>248</v>
      </c>
      <c r="E25" s="525" t="s">
        <v>123</v>
      </c>
      <c r="F25" s="752">
        <v>0</v>
      </c>
      <c r="G25" s="526"/>
      <c r="H25" s="565"/>
      <c r="I25" s="565"/>
      <c r="J25" s="565"/>
      <c r="K25" s="565"/>
      <c r="L25" s="565"/>
      <c r="M25" s="565"/>
      <c r="N25" s="89"/>
      <c r="O25" s="230"/>
      <c r="P25" s="231"/>
      <c r="Q25" s="189"/>
      <c r="R25" s="125" t="str">
        <f t="shared" si="8"/>
        <v>Please complete all cells in row</v>
      </c>
      <c r="S25" s="125"/>
      <c r="T25" s="189"/>
      <c r="V25" s="559">
        <f t="shared" si="1"/>
        <v>1</v>
      </c>
      <c r="W25" s="559">
        <f t="shared" si="2"/>
        <v>1</v>
      </c>
      <c r="X25" s="559">
        <f t="shared" si="3"/>
        <v>1</v>
      </c>
      <c r="Y25" s="559">
        <f t="shared" si="4"/>
        <v>1</v>
      </c>
      <c r="Z25" s="559">
        <f t="shared" si="5"/>
        <v>1</v>
      </c>
      <c r="AA25" s="559">
        <f t="shared" si="6"/>
        <v>1</v>
      </c>
      <c r="AB25" s="559">
        <f>IF(ISNUMBER(#REF!),0,1)</f>
        <v>1</v>
      </c>
      <c r="AC25" s="559">
        <f>IF(ISNUMBER(#REF!),0,1)</f>
        <v>1</v>
      </c>
      <c r="AE25" s="560"/>
      <c r="AF25" s="560"/>
      <c r="AG25" s="560"/>
      <c r="AH25" s="560"/>
      <c r="AI25" s="560"/>
      <c r="AJ25" s="560"/>
      <c r="AK25" s="560"/>
      <c r="AL25" s="560"/>
    </row>
    <row r="26" spans="2:38" s="407" customFormat="1" x14ac:dyDescent="0.35">
      <c r="B26" s="339">
        <f t="shared" si="7"/>
        <v>22</v>
      </c>
      <c r="C26" s="531" t="s">
        <v>249</v>
      </c>
      <c r="D26" s="385" t="s">
        <v>250</v>
      </c>
      <c r="E26" s="525" t="s">
        <v>123</v>
      </c>
      <c r="F26" s="752">
        <v>0</v>
      </c>
      <c r="G26" s="526"/>
      <c r="H26" s="565"/>
      <c r="I26" s="565"/>
      <c r="J26" s="565"/>
      <c r="K26" s="565"/>
      <c r="L26" s="565"/>
      <c r="M26" s="565"/>
      <c r="N26" s="89"/>
      <c r="O26" s="230"/>
      <c r="P26" s="231"/>
      <c r="Q26" s="189"/>
      <c r="R26" s="125" t="str">
        <f t="shared" si="8"/>
        <v>Please complete all cells in row</v>
      </c>
      <c r="S26" s="125"/>
      <c r="T26" s="189"/>
      <c r="V26" s="559">
        <f t="shared" si="1"/>
        <v>1</v>
      </c>
      <c r="W26" s="559">
        <f t="shared" si="2"/>
        <v>1</v>
      </c>
      <c r="X26" s="559">
        <f t="shared" si="3"/>
        <v>1</v>
      </c>
      <c r="Y26" s="559">
        <f t="shared" si="4"/>
        <v>1</v>
      </c>
      <c r="Z26" s="559">
        <f t="shared" si="5"/>
        <v>1</v>
      </c>
      <c r="AA26" s="559">
        <f t="shared" si="6"/>
        <v>1</v>
      </c>
      <c r="AB26" s="559">
        <f>IF(ISNUMBER(#REF!),0,1)</f>
        <v>1</v>
      </c>
      <c r="AC26" s="559">
        <f>IF(ISNUMBER(#REF!),0,1)</f>
        <v>1</v>
      </c>
      <c r="AE26" s="560"/>
      <c r="AF26" s="560"/>
      <c r="AG26" s="560"/>
      <c r="AH26" s="560"/>
      <c r="AI26" s="560"/>
      <c r="AJ26" s="560"/>
      <c r="AK26" s="560"/>
      <c r="AL26" s="560"/>
    </row>
    <row r="27" spans="2:38" s="407" customFormat="1" x14ac:dyDescent="0.35">
      <c r="B27" s="339">
        <f t="shared" si="7"/>
        <v>23</v>
      </c>
      <c r="C27" s="531" t="s">
        <v>251</v>
      </c>
      <c r="D27" s="385" t="s">
        <v>252</v>
      </c>
      <c r="E27" s="525" t="s">
        <v>123</v>
      </c>
      <c r="F27" s="752">
        <v>0</v>
      </c>
      <c r="G27" s="526"/>
      <c r="H27" s="565"/>
      <c r="I27" s="565"/>
      <c r="J27" s="565"/>
      <c r="K27" s="565"/>
      <c r="L27" s="565"/>
      <c r="M27" s="565"/>
      <c r="N27" s="89"/>
      <c r="O27" s="230"/>
      <c r="P27" s="231"/>
      <c r="Q27" s="189"/>
      <c r="R27" s="125" t="str">
        <f t="shared" si="8"/>
        <v>Please complete all cells in row</v>
      </c>
      <c r="S27" s="125"/>
      <c r="T27" s="189"/>
      <c r="V27" s="559">
        <f t="shared" si="1"/>
        <v>1</v>
      </c>
      <c r="W27" s="559">
        <f t="shared" si="2"/>
        <v>1</v>
      </c>
      <c r="X27" s="559">
        <f t="shared" si="3"/>
        <v>1</v>
      </c>
      <c r="Y27" s="559">
        <f t="shared" si="4"/>
        <v>1</v>
      </c>
      <c r="Z27" s="559">
        <f t="shared" si="5"/>
        <v>1</v>
      </c>
      <c r="AA27" s="559">
        <f t="shared" si="6"/>
        <v>1</v>
      </c>
      <c r="AB27" s="559">
        <f>IF(ISNUMBER(#REF!),0,1)</f>
        <v>1</v>
      </c>
      <c r="AC27" s="559">
        <f>IF(ISNUMBER(#REF!),0,1)</f>
        <v>1</v>
      </c>
      <c r="AE27" s="560"/>
      <c r="AF27" s="560"/>
      <c r="AG27" s="560"/>
      <c r="AH27" s="560"/>
      <c r="AI27" s="560"/>
      <c r="AJ27" s="560"/>
      <c r="AK27" s="560"/>
      <c r="AL27" s="560"/>
    </row>
    <row r="28" spans="2:38" s="407" customFormat="1" x14ac:dyDescent="0.35">
      <c r="B28" s="339">
        <f t="shared" si="7"/>
        <v>24</v>
      </c>
      <c r="C28" s="531" t="s">
        <v>253</v>
      </c>
      <c r="D28" s="385" t="s">
        <v>254</v>
      </c>
      <c r="E28" s="525" t="s">
        <v>123</v>
      </c>
      <c r="F28" s="752">
        <v>0</v>
      </c>
      <c r="G28" s="526"/>
      <c r="H28" s="565"/>
      <c r="I28" s="565"/>
      <c r="J28" s="565"/>
      <c r="K28" s="565"/>
      <c r="L28" s="565"/>
      <c r="M28" s="565"/>
      <c r="N28" s="89"/>
      <c r="O28" s="230"/>
      <c r="P28" s="231"/>
      <c r="Q28" s="189"/>
      <c r="R28" s="125" t="str">
        <f t="shared" si="8"/>
        <v>Please complete all cells in row</v>
      </c>
      <c r="S28" s="125"/>
      <c r="T28" s="189"/>
      <c r="V28" s="559">
        <f t="shared" si="1"/>
        <v>1</v>
      </c>
      <c r="W28" s="559">
        <f t="shared" si="2"/>
        <v>1</v>
      </c>
      <c r="X28" s="559">
        <f t="shared" si="3"/>
        <v>1</v>
      </c>
      <c r="Y28" s="559">
        <f t="shared" si="4"/>
        <v>1</v>
      </c>
      <c r="Z28" s="559">
        <f t="shared" si="5"/>
        <v>1</v>
      </c>
      <c r="AA28" s="559">
        <f t="shared" si="6"/>
        <v>1</v>
      </c>
      <c r="AB28" s="559">
        <f>IF(ISNUMBER(#REF!),0,1)</f>
        <v>1</v>
      </c>
      <c r="AC28" s="559">
        <f>IF(ISNUMBER(#REF!),0,1)</f>
        <v>1</v>
      </c>
      <c r="AE28" s="560"/>
      <c r="AF28" s="560"/>
      <c r="AG28" s="560"/>
      <c r="AH28" s="560"/>
      <c r="AI28" s="560"/>
      <c r="AJ28" s="560"/>
      <c r="AK28" s="560"/>
      <c r="AL28" s="560"/>
    </row>
    <row r="29" spans="2:38" s="407" customFormat="1" x14ac:dyDescent="0.35">
      <c r="B29" s="339">
        <f t="shared" si="7"/>
        <v>25</v>
      </c>
      <c r="C29" s="531" t="s">
        <v>255</v>
      </c>
      <c r="D29" s="385" t="s">
        <v>256</v>
      </c>
      <c r="E29" s="525" t="s">
        <v>123</v>
      </c>
      <c r="F29" s="752">
        <v>0</v>
      </c>
      <c r="G29" s="526"/>
      <c r="H29" s="565"/>
      <c r="I29" s="565"/>
      <c r="J29" s="565"/>
      <c r="K29" s="565"/>
      <c r="L29" s="565"/>
      <c r="M29" s="565"/>
      <c r="N29" s="89"/>
      <c r="O29" s="230"/>
      <c r="P29" s="231"/>
      <c r="Q29" s="189"/>
      <c r="R29" s="125" t="str">
        <f t="shared" si="8"/>
        <v>Please complete all cells in row</v>
      </c>
      <c r="S29" s="125"/>
      <c r="T29" s="189"/>
      <c r="V29" s="559">
        <f t="shared" si="1"/>
        <v>1</v>
      </c>
      <c r="W29" s="559">
        <f t="shared" si="2"/>
        <v>1</v>
      </c>
      <c r="X29" s="559">
        <f t="shared" si="3"/>
        <v>1</v>
      </c>
      <c r="Y29" s="559">
        <f t="shared" si="4"/>
        <v>1</v>
      </c>
      <c r="Z29" s="559">
        <f t="shared" si="5"/>
        <v>1</v>
      </c>
      <c r="AA29" s="559">
        <f t="shared" si="6"/>
        <v>1</v>
      </c>
      <c r="AB29" s="559">
        <f>IF(ISNUMBER(#REF!),0,1)</f>
        <v>1</v>
      </c>
      <c r="AC29" s="559">
        <f>IF(ISNUMBER(#REF!),0,1)</f>
        <v>1</v>
      </c>
      <c r="AE29" s="560"/>
      <c r="AF29" s="560"/>
      <c r="AG29" s="560"/>
      <c r="AH29" s="560"/>
      <c r="AI29" s="560"/>
      <c r="AJ29" s="560"/>
      <c r="AK29" s="560"/>
      <c r="AL29" s="560"/>
    </row>
    <row r="30" spans="2:38" s="407" customFormat="1" x14ac:dyDescent="0.35">
      <c r="B30" s="339">
        <f t="shared" si="7"/>
        <v>26</v>
      </c>
      <c r="C30" s="531" t="s">
        <v>257</v>
      </c>
      <c r="D30" s="385" t="s">
        <v>258</v>
      </c>
      <c r="E30" s="525" t="s">
        <v>123</v>
      </c>
      <c r="F30" s="752">
        <v>0</v>
      </c>
      <c r="G30" s="526"/>
      <c r="H30" s="565"/>
      <c r="I30" s="565"/>
      <c r="J30" s="565"/>
      <c r="K30" s="565"/>
      <c r="L30" s="565"/>
      <c r="M30" s="565"/>
      <c r="N30" s="89"/>
      <c r="O30" s="230"/>
      <c r="P30" s="231"/>
      <c r="Q30" s="189"/>
      <c r="R30" s="125" t="str">
        <f t="shared" si="8"/>
        <v>Please complete all cells in row</v>
      </c>
      <c r="S30" s="125"/>
      <c r="T30" s="189"/>
      <c r="V30" s="559">
        <f t="shared" si="1"/>
        <v>1</v>
      </c>
      <c r="W30" s="559">
        <f t="shared" si="2"/>
        <v>1</v>
      </c>
      <c r="X30" s="559">
        <f t="shared" si="3"/>
        <v>1</v>
      </c>
      <c r="Y30" s="559">
        <f t="shared" si="4"/>
        <v>1</v>
      </c>
      <c r="Z30" s="559">
        <f t="shared" si="5"/>
        <v>1</v>
      </c>
      <c r="AA30" s="559">
        <f t="shared" si="6"/>
        <v>1</v>
      </c>
      <c r="AB30" s="559">
        <f>IF(ISNUMBER(#REF!),0,1)</f>
        <v>1</v>
      </c>
      <c r="AC30" s="559">
        <f>IF(ISNUMBER(#REF!),0,1)</f>
        <v>1</v>
      </c>
      <c r="AE30" s="560"/>
      <c r="AF30" s="560"/>
      <c r="AG30" s="560"/>
      <c r="AH30" s="560"/>
      <c r="AI30" s="560"/>
      <c r="AJ30" s="560"/>
      <c r="AK30" s="560"/>
      <c r="AL30" s="560"/>
    </row>
    <row r="31" spans="2:38" s="407" customFormat="1" x14ac:dyDescent="0.35">
      <c r="B31" s="339">
        <f t="shared" si="7"/>
        <v>27</v>
      </c>
      <c r="C31" s="531" t="s">
        <v>259</v>
      </c>
      <c r="D31" s="385" t="s">
        <v>260</v>
      </c>
      <c r="E31" s="525" t="s">
        <v>123</v>
      </c>
      <c r="F31" s="752">
        <v>0</v>
      </c>
      <c r="G31" s="526"/>
      <c r="H31" s="565"/>
      <c r="I31" s="565"/>
      <c r="J31" s="565"/>
      <c r="K31" s="565"/>
      <c r="L31" s="565"/>
      <c r="M31" s="565"/>
      <c r="N31" s="89"/>
      <c r="O31" s="230"/>
      <c r="P31" s="231"/>
      <c r="Q31" s="189"/>
      <c r="R31" s="125" t="str">
        <f t="shared" si="8"/>
        <v>Please complete all cells in row</v>
      </c>
      <c r="S31" s="125"/>
      <c r="T31" s="189"/>
      <c r="V31" s="559">
        <f t="shared" si="1"/>
        <v>1</v>
      </c>
      <c r="W31" s="559">
        <f t="shared" si="2"/>
        <v>1</v>
      </c>
      <c r="X31" s="559">
        <f t="shared" si="3"/>
        <v>1</v>
      </c>
      <c r="Y31" s="559">
        <f t="shared" si="4"/>
        <v>1</v>
      </c>
      <c r="Z31" s="559">
        <f t="shared" si="5"/>
        <v>1</v>
      </c>
      <c r="AA31" s="559">
        <f t="shared" si="6"/>
        <v>1</v>
      </c>
      <c r="AB31" s="559">
        <f>IF(ISNUMBER(#REF!),0,1)</f>
        <v>1</v>
      </c>
      <c r="AC31" s="559">
        <f>IF(ISNUMBER(#REF!),0,1)</f>
        <v>1</v>
      </c>
      <c r="AE31" s="560"/>
      <c r="AF31" s="560"/>
      <c r="AG31" s="560"/>
      <c r="AH31" s="560"/>
      <c r="AI31" s="560"/>
      <c r="AJ31" s="560"/>
      <c r="AK31" s="560"/>
      <c r="AL31" s="560"/>
    </row>
    <row r="32" spans="2:38" s="407" customFormat="1" x14ac:dyDescent="0.35">
      <c r="B32" s="339">
        <f t="shared" si="7"/>
        <v>28</v>
      </c>
      <c r="C32" s="531" t="s">
        <v>261</v>
      </c>
      <c r="D32" s="385" t="s">
        <v>262</v>
      </c>
      <c r="E32" s="525" t="s">
        <v>123</v>
      </c>
      <c r="F32" s="752">
        <v>0</v>
      </c>
      <c r="G32" s="526"/>
      <c r="H32" s="565"/>
      <c r="I32" s="565"/>
      <c r="J32" s="565"/>
      <c r="K32" s="565"/>
      <c r="L32" s="565"/>
      <c r="M32" s="565"/>
      <c r="N32" s="89"/>
      <c r="O32" s="230"/>
      <c r="P32" s="231"/>
      <c r="Q32" s="189"/>
      <c r="R32" s="125" t="str">
        <f t="shared" si="8"/>
        <v>Please complete all cells in row</v>
      </c>
      <c r="S32" s="125"/>
      <c r="T32" s="189"/>
      <c r="V32" s="559">
        <f t="shared" si="1"/>
        <v>1</v>
      </c>
      <c r="W32" s="559">
        <f t="shared" si="2"/>
        <v>1</v>
      </c>
      <c r="X32" s="559">
        <f t="shared" si="3"/>
        <v>1</v>
      </c>
      <c r="Y32" s="559">
        <f t="shared" si="4"/>
        <v>1</v>
      </c>
      <c r="Z32" s="559">
        <f t="shared" si="5"/>
        <v>1</v>
      </c>
      <c r="AA32" s="559">
        <f t="shared" si="6"/>
        <v>1</v>
      </c>
      <c r="AB32" s="559">
        <f>IF(ISNUMBER(#REF!),0,1)</f>
        <v>1</v>
      </c>
      <c r="AC32" s="559">
        <f>IF(ISNUMBER(#REF!),0,1)</f>
        <v>1</v>
      </c>
      <c r="AE32" s="560"/>
      <c r="AF32" s="560"/>
      <c r="AG32" s="560"/>
      <c r="AH32" s="560"/>
      <c r="AI32" s="560"/>
      <c r="AJ32" s="560"/>
      <c r="AK32" s="560"/>
      <c r="AL32" s="560"/>
    </row>
    <row r="33" spans="2:38" s="407" customFormat="1" x14ac:dyDescent="0.35">
      <c r="B33" s="339">
        <f t="shared" si="7"/>
        <v>29</v>
      </c>
      <c r="C33" s="531" t="s">
        <v>263</v>
      </c>
      <c r="D33" s="385" t="s">
        <v>264</v>
      </c>
      <c r="E33" s="525" t="s">
        <v>123</v>
      </c>
      <c r="F33" s="752">
        <v>0</v>
      </c>
      <c r="G33" s="526"/>
      <c r="H33" s="565"/>
      <c r="I33" s="565"/>
      <c r="J33" s="565"/>
      <c r="K33" s="565"/>
      <c r="L33" s="565"/>
      <c r="M33" s="565"/>
      <c r="N33" s="89"/>
      <c r="O33" s="230"/>
      <c r="P33" s="231"/>
      <c r="Q33" s="189"/>
      <c r="R33" s="125" t="str">
        <f t="shared" si="8"/>
        <v>Please complete all cells in row</v>
      </c>
      <c r="S33" s="125"/>
      <c r="T33" s="189"/>
      <c r="V33" s="559">
        <f t="shared" si="1"/>
        <v>1</v>
      </c>
      <c r="W33" s="559">
        <f t="shared" si="2"/>
        <v>1</v>
      </c>
      <c r="X33" s="559">
        <f t="shared" si="3"/>
        <v>1</v>
      </c>
      <c r="Y33" s="559">
        <f t="shared" si="4"/>
        <v>1</v>
      </c>
      <c r="Z33" s="559">
        <f t="shared" si="5"/>
        <v>1</v>
      </c>
      <c r="AA33" s="559">
        <f t="shared" si="6"/>
        <v>1</v>
      </c>
      <c r="AB33" s="559">
        <f>IF(ISNUMBER(#REF!),0,1)</f>
        <v>1</v>
      </c>
      <c r="AC33" s="559">
        <f>IF(ISNUMBER(#REF!),0,1)</f>
        <v>1</v>
      </c>
      <c r="AE33" s="560"/>
      <c r="AF33" s="560"/>
      <c r="AG33" s="560"/>
      <c r="AH33" s="560"/>
      <c r="AI33" s="560"/>
      <c r="AJ33" s="560"/>
      <c r="AK33" s="560"/>
      <c r="AL33" s="560"/>
    </row>
    <row r="34" spans="2:38" s="407" customFormat="1" ht="14.25" customHeight="1" thickBot="1" x14ac:dyDescent="0.4">
      <c r="B34" s="401"/>
      <c r="C34" s="363"/>
      <c r="D34" s="567"/>
      <c r="E34" s="299"/>
      <c r="F34" s="753"/>
      <c r="G34" s="299"/>
      <c r="H34" s="568"/>
      <c r="I34" s="568"/>
      <c r="J34" s="568"/>
      <c r="K34" s="568"/>
      <c r="L34" s="568"/>
      <c r="M34" s="568"/>
      <c r="N34" s="89"/>
      <c r="O34" s="426"/>
      <c r="P34" s="426"/>
      <c r="Q34" s="189"/>
      <c r="R34" s="125"/>
      <c r="S34" s="125"/>
      <c r="T34" s="189"/>
      <c r="V34" s="568"/>
      <c r="W34" s="568"/>
      <c r="X34" s="568"/>
      <c r="Y34" s="568"/>
      <c r="Z34" s="568"/>
      <c r="AA34" s="568"/>
      <c r="AB34" s="568"/>
      <c r="AC34" s="568"/>
      <c r="AE34" s="569"/>
      <c r="AF34" s="569"/>
      <c r="AG34" s="569"/>
      <c r="AH34" s="569"/>
      <c r="AI34" s="569"/>
      <c r="AJ34" s="569"/>
      <c r="AK34" s="569"/>
      <c r="AL34" s="569"/>
    </row>
    <row r="35" spans="2:38" s="407" customFormat="1" ht="17" thickBot="1" x14ac:dyDescent="0.4">
      <c r="B35" s="570"/>
      <c r="C35" s="571" t="s">
        <v>265</v>
      </c>
      <c r="D35" s="572"/>
      <c r="E35" s="299"/>
      <c r="F35" s="753"/>
      <c r="G35" s="299"/>
      <c r="H35" s="568"/>
      <c r="I35" s="568"/>
      <c r="J35" s="568"/>
      <c r="K35" s="568"/>
      <c r="L35" s="568"/>
      <c r="M35" s="568"/>
      <c r="N35" s="89"/>
      <c r="O35" s="426"/>
      <c r="P35" s="426"/>
      <c r="Q35" s="189"/>
      <c r="R35" s="125"/>
      <c r="S35" s="125"/>
      <c r="T35" s="189"/>
      <c r="V35" s="568"/>
      <c r="W35" s="568"/>
      <c r="X35" s="568"/>
      <c r="Y35" s="568"/>
      <c r="Z35" s="568"/>
      <c r="AA35" s="568"/>
      <c r="AB35" s="568"/>
      <c r="AC35" s="568"/>
      <c r="AE35" s="569"/>
      <c r="AF35" s="569"/>
      <c r="AG35" s="569"/>
      <c r="AH35" s="569"/>
      <c r="AI35" s="569"/>
      <c r="AJ35" s="569"/>
      <c r="AK35" s="569"/>
      <c r="AL35" s="569"/>
    </row>
    <row r="36" spans="2:38" s="407" customFormat="1" x14ac:dyDescent="0.35">
      <c r="B36" s="573">
        <v>30</v>
      </c>
      <c r="C36" s="574" t="s">
        <v>266</v>
      </c>
      <c r="D36" s="575" t="s">
        <v>267</v>
      </c>
      <c r="E36" s="576" t="s">
        <v>123</v>
      </c>
      <c r="F36" s="754">
        <v>0</v>
      </c>
      <c r="G36" s="577"/>
      <c r="H36" s="558"/>
      <c r="I36" s="558"/>
      <c r="J36" s="558"/>
      <c r="K36" s="558"/>
      <c r="L36" s="558"/>
      <c r="M36" s="558"/>
      <c r="N36" s="89"/>
      <c r="O36" s="578"/>
      <c r="P36" s="579"/>
      <c r="Q36" s="189"/>
      <c r="R36" s="125" t="str">
        <f t="shared" ref="R36:R43" si="9">IF(SUM(V36:AC36)=0,0,$V$4)</f>
        <v>Please complete all cells in row</v>
      </c>
      <c r="S36" s="125"/>
      <c r="T36" s="189"/>
      <c r="V36" s="559">
        <f t="shared" ref="V36:AA43" si="10">IF(ISNUMBER(H36),0,1)</f>
        <v>1</v>
      </c>
      <c r="W36" s="559">
        <f t="shared" si="10"/>
        <v>1</v>
      </c>
      <c r="X36" s="559">
        <f t="shared" si="10"/>
        <v>1</v>
      </c>
      <c r="Y36" s="559">
        <f t="shared" si="10"/>
        <v>1</v>
      </c>
      <c r="Z36" s="559">
        <f t="shared" si="10"/>
        <v>1</v>
      </c>
      <c r="AA36" s="559">
        <f t="shared" si="10"/>
        <v>1</v>
      </c>
      <c r="AB36" s="559">
        <f>IF(ISNUMBER(#REF!),0,1)</f>
        <v>1</v>
      </c>
      <c r="AC36" s="559">
        <f>IF(ISNUMBER(#REF!),0,1)</f>
        <v>1</v>
      </c>
      <c r="AE36" s="560"/>
      <c r="AF36" s="560"/>
      <c r="AG36" s="560"/>
      <c r="AH36" s="560"/>
      <c r="AI36" s="560"/>
      <c r="AJ36" s="560"/>
      <c r="AK36" s="560"/>
      <c r="AL36" s="560"/>
    </row>
    <row r="37" spans="2:38" s="407" customFormat="1" x14ac:dyDescent="0.35">
      <c r="B37" s="580">
        <f>B36+1</f>
        <v>31</v>
      </c>
      <c r="C37" s="223" t="s">
        <v>268</v>
      </c>
      <c r="D37" s="581" t="s">
        <v>269</v>
      </c>
      <c r="E37" s="457" t="s">
        <v>123</v>
      </c>
      <c r="F37" s="755">
        <v>0</v>
      </c>
      <c r="G37" s="526"/>
      <c r="H37" s="565"/>
      <c r="I37" s="565"/>
      <c r="J37" s="565"/>
      <c r="K37" s="565"/>
      <c r="L37" s="565"/>
      <c r="M37" s="565"/>
      <c r="N37" s="89"/>
      <c r="O37" s="230"/>
      <c r="P37" s="231"/>
      <c r="Q37" s="189"/>
      <c r="R37" s="125" t="str">
        <f t="shared" si="9"/>
        <v>Please complete all cells in row</v>
      </c>
      <c r="S37" s="125"/>
      <c r="T37" s="189"/>
      <c r="V37" s="559">
        <f t="shared" si="10"/>
        <v>1</v>
      </c>
      <c r="W37" s="559">
        <f t="shared" si="10"/>
        <v>1</v>
      </c>
      <c r="X37" s="559">
        <f t="shared" si="10"/>
        <v>1</v>
      </c>
      <c r="Y37" s="559">
        <f t="shared" si="10"/>
        <v>1</v>
      </c>
      <c r="Z37" s="559">
        <f t="shared" si="10"/>
        <v>1</v>
      </c>
      <c r="AA37" s="559">
        <f t="shared" si="10"/>
        <v>1</v>
      </c>
      <c r="AB37" s="559">
        <f>IF(ISNUMBER(#REF!),0,1)</f>
        <v>1</v>
      </c>
      <c r="AC37" s="559">
        <f>IF(ISNUMBER(#REF!),0,1)</f>
        <v>1</v>
      </c>
      <c r="AE37" s="560"/>
      <c r="AF37" s="560"/>
      <c r="AG37" s="560"/>
      <c r="AH37" s="560"/>
      <c r="AI37" s="560"/>
      <c r="AJ37" s="560"/>
      <c r="AK37" s="560"/>
      <c r="AL37" s="560"/>
    </row>
    <row r="38" spans="2:38" s="407" customFormat="1" x14ac:dyDescent="0.35">
      <c r="B38" s="580">
        <f t="shared" ref="B38:B43" si="11">B37+1</f>
        <v>32</v>
      </c>
      <c r="C38" s="223" t="s">
        <v>270</v>
      </c>
      <c r="D38" s="581" t="s">
        <v>271</v>
      </c>
      <c r="E38" s="457" t="s">
        <v>123</v>
      </c>
      <c r="F38" s="755">
        <v>0</v>
      </c>
      <c r="G38" s="526"/>
      <c r="H38" s="565"/>
      <c r="I38" s="565"/>
      <c r="J38" s="565"/>
      <c r="K38" s="565"/>
      <c r="L38" s="565"/>
      <c r="M38" s="565"/>
      <c r="N38" s="89"/>
      <c r="O38" s="230"/>
      <c r="P38" s="231"/>
      <c r="Q38" s="189"/>
      <c r="R38" s="125" t="str">
        <f t="shared" si="9"/>
        <v>Please complete all cells in row</v>
      </c>
      <c r="S38" s="125"/>
      <c r="T38" s="189"/>
      <c r="V38" s="559">
        <f t="shared" si="10"/>
        <v>1</v>
      </c>
      <c r="W38" s="559">
        <f t="shared" si="10"/>
        <v>1</v>
      </c>
      <c r="X38" s="559">
        <f t="shared" si="10"/>
        <v>1</v>
      </c>
      <c r="Y38" s="559">
        <f t="shared" si="10"/>
        <v>1</v>
      </c>
      <c r="Z38" s="559">
        <f t="shared" si="10"/>
        <v>1</v>
      </c>
      <c r="AA38" s="559">
        <f t="shared" si="10"/>
        <v>1</v>
      </c>
      <c r="AB38" s="559">
        <f>IF(ISNUMBER(#REF!),0,1)</f>
        <v>1</v>
      </c>
      <c r="AC38" s="559">
        <f>IF(ISNUMBER(#REF!),0,1)</f>
        <v>1</v>
      </c>
      <c r="AE38" s="560"/>
      <c r="AF38" s="560"/>
      <c r="AG38" s="560"/>
      <c r="AH38" s="560"/>
      <c r="AI38" s="560"/>
      <c r="AJ38" s="560"/>
      <c r="AK38" s="560"/>
      <c r="AL38" s="560"/>
    </row>
    <row r="39" spans="2:38" s="407" customFormat="1" x14ac:dyDescent="0.35">
      <c r="B39" s="478">
        <f t="shared" si="11"/>
        <v>33</v>
      </c>
      <c r="C39" s="223" t="s">
        <v>272</v>
      </c>
      <c r="D39" s="581" t="s">
        <v>273</v>
      </c>
      <c r="E39" s="457" t="s">
        <v>123</v>
      </c>
      <c r="F39" s="755">
        <v>0</v>
      </c>
      <c r="G39" s="526"/>
      <c r="H39" s="565"/>
      <c r="I39" s="565"/>
      <c r="J39" s="565"/>
      <c r="K39" s="565"/>
      <c r="L39" s="565"/>
      <c r="M39" s="565"/>
      <c r="N39" s="89"/>
      <c r="O39" s="230"/>
      <c r="P39" s="231"/>
      <c r="Q39" s="189"/>
      <c r="R39" s="125" t="str">
        <f t="shared" si="9"/>
        <v>Please complete all cells in row</v>
      </c>
      <c r="S39" s="125"/>
      <c r="T39" s="189"/>
      <c r="V39" s="559">
        <f t="shared" si="10"/>
        <v>1</v>
      </c>
      <c r="W39" s="559">
        <f t="shared" si="10"/>
        <v>1</v>
      </c>
      <c r="X39" s="559">
        <f t="shared" si="10"/>
        <v>1</v>
      </c>
      <c r="Y39" s="559">
        <f t="shared" si="10"/>
        <v>1</v>
      </c>
      <c r="Z39" s="559">
        <f t="shared" si="10"/>
        <v>1</v>
      </c>
      <c r="AA39" s="559">
        <f t="shared" si="10"/>
        <v>1</v>
      </c>
      <c r="AB39" s="559">
        <f>IF(ISNUMBER(#REF!),0,1)</f>
        <v>1</v>
      </c>
      <c r="AC39" s="559">
        <f>IF(ISNUMBER(#REF!),0,1)</f>
        <v>1</v>
      </c>
      <c r="AE39" s="560"/>
      <c r="AF39" s="560"/>
      <c r="AG39" s="560"/>
      <c r="AH39" s="560"/>
      <c r="AI39" s="560"/>
      <c r="AJ39" s="560"/>
      <c r="AK39" s="560"/>
      <c r="AL39" s="560"/>
    </row>
    <row r="40" spans="2:38" s="407" customFormat="1" ht="14.25" customHeight="1" x14ac:dyDescent="0.35">
      <c r="B40" s="580">
        <f t="shared" si="11"/>
        <v>34</v>
      </c>
      <c r="C40" s="223" t="s">
        <v>274</v>
      </c>
      <c r="D40" s="581" t="s">
        <v>275</v>
      </c>
      <c r="E40" s="457" t="s">
        <v>123</v>
      </c>
      <c r="F40" s="755">
        <v>0</v>
      </c>
      <c r="G40" s="526"/>
      <c r="H40" s="565"/>
      <c r="I40" s="565"/>
      <c r="J40" s="565"/>
      <c r="K40" s="565"/>
      <c r="L40" s="565"/>
      <c r="M40" s="565"/>
      <c r="N40" s="89"/>
      <c r="O40" s="230"/>
      <c r="P40" s="231"/>
      <c r="Q40" s="189"/>
      <c r="R40" s="125" t="str">
        <f t="shared" si="9"/>
        <v>Please complete all cells in row</v>
      </c>
      <c r="S40" s="125"/>
      <c r="T40" s="189"/>
      <c r="V40" s="559">
        <f t="shared" si="10"/>
        <v>1</v>
      </c>
      <c r="W40" s="559">
        <f t="shared" si="10"/>
        <v>1</v>
      </c>
      <c r="X40" s="559">
        <f t="shared" si="10"/>
        <v>1</v>
      </c>
      <c r="Y40" s="559">
        <f t="shared" si="10"/>
        <v>1</v>
      </c>
      <c r="Z40" s="559">
        <f t="shared" si="10"/>
        <v>1</v>
      </c>
      <c r="AA40" s="559">
        <f t="shared" si="10"/>
        <v>1</v>
      </c>
      <c r="AB40" s="559">
        <f>IF(ISNUMBER(#REF!),0,1)</f>
        <v>1</v>
      </c>
      <c r="AC40" s="559">
        <f>IF(ISNUMBER(#REF!),0,1)</f>
        <v>1</v>
      </c>
      <c r="AE40" s="560"/>
      <c r="AF40" s="560"/>
      <c r="AG40" s="560"/>
      <c r="AH40" s="560"/>
      <c r="AI40" s="560"/>
      <c r="AJ40" s="560"/>
      <c r="AK40" s="560"/>
      <c r="AL40" s="560"/>
    </row>
    <row r="41" spans="2:38" s="407" customFormat="1" x14ac:dyDescent="0.35">
      <c r="B41" s="580">
        <f t="shared" si="11"/>
        <v>35</v>
      </c>
      <c r="C41" s="223" t="s">
        <v>276</v>
      </c>
      <c r="D41" s="581" t="s">
        <v>277</v>
      </c>
      <c r="E41" s="457" t="s">
        <v>123</v>
      </c>
      <c r="F41" s="755">
        <v>0</v>
      </c>
      <c r="G41" s="225"/>
      <c r="H41" s="565"/>
      <c r="I41" s="565"/>
      <c r="J41" s="565"/>
      <c r="K41" s="565"/>
      <c r="L41" s="565"/>
      <c r="M41" s="565"/>
      <c r="N41" s="89"/>
      <c r="O41" s="230"/>
      <c r="P41" s="231"/>
      <c r="Q41" s="189"/>
      <c r="R41" s="125" t="str">
        <f t="shared" si="9"/>
        <v>Please complete all cells in row</v>
      </c>
      <c r="S41" s="125"/>
      <c r="T41" s="189"/>
      <c r="V41" s="559">
        <f t="shared" si="10"/>
        <v>1</v>
      </c>
      <c r="W41" s="559">
        <f t="shared" si="10"/>
        <v>1</v>
      </c>
      <c r="X41" s="559">
        <f t="shared" si="10"/>
        <v>1</v>
      </c>
      <c r="Y41" s="559">
        <f t="shared" si="10"/>
        <v>1</v>
      </c>
      <c r="Z41" s="559">
        <f t="shared" si="10"/>
        <v>1</v>
      </c>
      <c r="AA41" s="559">
        <f t="shared" si="10"/>
        <v>1</v>
      </c>
      <c r="AB41" s="559">
        <f>IF(ISNUMBER(#REF!),0,1)</f>
        <v>1</v>
      </c>
      <c r="AC41" s="559">
        <f>IF(ISNUMBER(#REF!),0,1)</f>
        <v>1</v>
      </c>
      <c r="AE41" s="560"/>
      <c r="AF41" s="560"/>
      <c r="AG41" s="560"/>
      <c r="AH41" s="560"/>
      <c r="AI41" s="560"/>
      <c r="AJ41" s="560"/>
      <c r="AK41" s="560"/>
      <c r="AL41" s="560"/>
    </row>
    <row r="42" spans="2:38" s="407" customFormat="1" x14ac:dyDescent="0.35">
      <c r="B42" s="478">
        <f t="shared" si="11"/>
        <v>36</v>
      </c>
      <c r="C42" s="223" t="s">
        <v>278</v>
      </c>
      <c r="D42" s="581" t="s">
        <v>279</v>
      </c>
      <c r="E42" s="457" t="s">
        <v>123</v>
      </c>
      <c r="F42" s="755">
        <v>0</v>
      </c>
      <c r="G42" s="526"/>
      <c r="H42" s="565"/>
      <c r="I42" s="565"/>
      <c r="J42" s="565"/>
      <c r="K42" s="565"/>
      <c r="L42" s="565"/>
      <c r="M42" s="565"/>
      <c r="N42" s="89"/>
      <c r="O42" s="230"/>
      <c r="P42" s="231"/>
      <c r="Q42" s="189"/>
      <c r="R42" s="125" t="str">
        <f t="shared" si="9"/>
        <v>Please complete all cells in row</v>
      </c>
      <c r="S42" s="125"/>
      <c r="T42" s="189"/>
      <c r="V42" s="559">
        <f t="shared" si="10"/>
        <v>1</v>
      </c>
      <c r="W42" s="559">
        <f t="shared" si="10"/>
        <v>1</v>
      </c>
      <c r="X42" s="559">
        <f t="shared" si="10"/>
        <v>1</v>
      </c>
      <c r="Y42" s="559">
        <f t="shared" si="10"/>
        <v>1</v>
      </c>
      <c r="Z42" s="559">
        <f t="shared" si="10"/>
        <v>1</v>
      </c>
      <c r="AA42" s="559">
        <f t="shared" si="10"/>
        <v>1</v>
      </c>
      <c r="AB42" s="559">
        <f>IF(ISNUMBER(#REF!),0,1)</f>
        <v>1</v>
      </c>
      <c r="AC42" s="559">
        <f>IF(ISNUMBER(#REF!),0,1)</f>
        <v>1</v>
      </c>
      <c r="AE42" s="560"/>
      <c r="AF42" s="560"/>
      <c r="AG42" s="560"/>
      <c r="AH42" s="560"/>
      <c r="AI42" s="560"/>
      <c r="AJ42" s="560"/>
      <c r="AK42" s="560"/>
      <c r="AL42" s="560"/>
    </row>
    <row r="43" spans="2:38" s="407" customFormat="1" ht="15" customHeight="1" thickBot="1" x14ac:dyDescent="0.4">
      <c r="B43" s="582">
        <f t="shared" si="11"/>
        <v>37</v>
      </c>
      <c r="C43" s="583" t="s">
        <v>280</v>
      </c>
      <c r="D43" s="584" t="s">
        <v>281</v>
      </c>
      <c r="E43" s="585" t="s">
        <v>123</v>
      </c>
      <c r="F43" s="756">
        <v>0</v>
      </c>
      <c r="G43" s="586"/>
      <c r="H43" s="587"/>
      <c r="I43" s="587"/>
      <c r="J43" s="587"/>
      <c r="K43" s="587"/>
      <c r="L43" s="587"/>
      <c r="M43" s="587"/>
      <c r="N43" s="89"/>
      <c r="O43" s="359"/>
      <c r="P43" s="360"/>
      <c r="Q43" s="189"/>
      <c r="R43" s="125" t="str">
        <f t="shared" si="9"/>
        <v>Please complete all cells in row</v>
      </c>
      <c r="S43" s="125"/>
      <c r="T43" s="189"/>
      <c r="V43" s="559">
        <f t="shared" si="10"/>
        <v>1</v>
      </c>
      <c r="W43" s="559">
        <f t="shared" si="10"/>
        <v>1</v>
      </c>
      <c r="X43" s="559">
        <f t="shared" si="10"/>
        <v>1</v>
      </c>
      <c r="Y43" s="559">
        <f t="shared" si="10"/>
        <v>1</v>
      </c>
      <c r="Z43" s="559">
        <f t="shared" si="10"/>
        <v>1</v>
      </c>
      <c r="AA43" s="559">
        <f t="shared" si="10"/>
        <v>1</v>
      </c>
      <c r="AB43" s="559">
        <f>IF(ISNUMBER(#REF!),0,1)</f>
        <v>1</v>
      </c>
      <c r="AC43" s="559">
        <f>IF(ISNUMBER(#REF!),0,1)</f>
        <v>1</v>
      </c>
      <c r="AE43" s="560"/>
      <c r="AF43" s="560"/>
      <c r="AG43" s="560"/>
      <c r="AH43" s="560"/>
      <c r="AI43" s="560"/>
      <c r="AJ43" s="560"/>
      <c r="AK43" s="560"/>
      <c r="AL43" s="560"/>
    </row>
    <row r="44" spans="2:38" s="407" customFormat="1" ht="14.25" customHeight="1" thickBot="1" x14ac:dyDescent="0.4">
      <c r="B44" s="401"/>
      <c r="C44" s="293"/>
      <c r="D44" s="567"/>
      <c r="E44" s="299"/>
      <c r="F44" s="753"/>
      <c r="G44" s="299"/>
      <c r="H44" s="568"/>
      <c r="I44" s="568"/>
      <c r="J44" s="568"/>
      <c r="K44" s="568"/>
      <c r="L44" s="568"/>
      <c r="M44" s="568"/>
      <c r="N44" s="89"/>
      <c r="O44" s="426"/>
      <c r="P44" s="426"/>
      <c r="Q44" s="189"/>
      <c r="R44" s="125"/>
      <c r="S44" s="125"/>
      <c r="T44" s="189"/>
      <c r="V44" s="568"/>
      <c r="W44" s="568"/>
      <c r="X44" s="568"/>
      <c r="Y44" s="568"/>
      <c r="Z44" s="568"/>
      <c r="AA44" s="568"/>
      <c r="AB44" s="568"/>
      <c r="AC44" s="568"/>
      <c r="AE44" s="569"/>
      <c r="AF44" s="569"/>
      <c r="AG44" s="569"/>
      <c r="AH44" s="569"/>
      <c r="AI44" s="569"/>
      <c r="AJ44" s="569"/>
      <c r="AK44" s="569"/>
      <c r="AL44" s="569"/>
    </row>
    <row r="45" spans="2:38" s="407" customFormat="1" ht="15" customHeight="1" thickBot="1" x14ac:dyDescent="0.4">
      <c r="B45" s="588"/>
      <c r="C45" s="571" t="s">
        <v>265</v>
      </c>
      <c r="D45" s="572"/>
      <c r="E45" s="299"/>
      <c r="F45" s="753"/>
      <c r="G45" s="299"/>
      <c r="H45" s="568"/>
      <c r="I45" s="568"/>
      <c r="J45" s="568"/>
      <c r="K45" s="568"/>
      <c r="L45" s="568"/>
      <c r="M45" s="568"/>
      <c r="N45" s="89"/>
      <c r="O45" s="426"/>
      <c r="P45" s="426"/>
      <c r="Q45" s="189"/>
      <c r="R45" s="125"/>
      <c r="S45" s="125"/>
      <c r="T45" s="189"/>
      <c r="V45" s="568"/>
      <c r="W45" s="568"/>
      <c r="X45" s="568"/>
      <c r="Y45" s="568"/>
      <c r="Z45" s="568"/>
      <c r="AA45" s="568"/>
      <c r="AB45" s="568"/>
      <c r="AC45" s="568"/>
      <c r="AE45" s="569"/>
      <c r="AF45" s="569"/>
      <c r="AG45" s="569"/>
      <c r="AH45" s="569"/>
      <c r="AI45" s="569"/>
      <c r="AJ45" s="569"/>
      <c r="AK45" s="569"/>
      <c r="AL45" s="569"/>
    </row>
    <row r="46" spans="2:38" s="407" customFormat="1" ht="15" customHeight="1" x14ac:dyDescent="0.35">
      <c r="B46" s="573">
        <f>B43+1</f>
        <v>38</v>
      </c>
      <c r="C46" s="574" t="s">
        <v>282</v>
      </c>
      <c r="D46" s="575" t="s">
        <v>283</v>
      </c>
      <c r="E46" s="576" t="s">
        <v>138</v>
      </c>
      <c r="F46" s="754">
        <v>2</v>
      </c>
      <c r="G46" s="577"/>
      <c r="H46" s="589"/>
      <c r="I46" s="589"/>
      <c r="J46" s="590"/>
      <c r="K46" s="590"/>
      <c r="L46" s="590"/>
      <c r="M46" s="590"/>
      <c r="N46" s="89"/>
      <c r="O46" s="578"/>
      <c r="P46" s="579" t="s">
        <v>206</v>
      </c>
      <c r="Q46" s="189"/>
      <c r="R46" s="125" t="str">
        <f t="shared" ref="R46:R52" si="12">IF(SUM(V46:AC46)=0,0,$V$4)</f>
        <v>Please complete all cells in row</v>
      </c>
      <c r="S46" s="125" t="e">
        <f t="shared" ref="S46:S53" si="13">IF(SUM($AE$53:$AL$53)=0,0,$AE$4)</f>
        <v>#REF!</v>
      </c>
      <c r="T46" s="189"/>
      <c r="V46" s="559">
        <f t="shared" ref="V46:AA53" si="14">IF(ISNUMBER(H46),0,1)</f>
        <v>1</v>
      </c>
      <c r="W46" s="559">
        <f t="shared" si="14"/>
        <v>1</v>
      </c>
      <c r="X46" s="559">
        <f t="shared" si="14"/>
        <v>1</v>
      </c>
      <c r="Y46" s="559">
        <f t="shared" si="14"/>
        <v>1</v>
      </c>
      <c r="Z46" s="559">
        <f t="shared" si="14"/>
        <v>1</v>
      </c>
      <c r="AA46" s="559">
        <f t="shared" si="14"/>
        <v>1</v>
      </c>
      <c r="AB46" s="559">
        <f>IF(ISNUMBER(#REF!),0,1)</f>
        <v>1</v>
      </c>
      <c r="AC46" s="559">
        <f>IF(ISNUMBER(#REF!),0,1)</f>
        <v>1</v>
      </c>
      <c r="AE46" s="560"/>
      <c r="AF46" s="560"/>
      <c r="AG46" s="560"/>
      <c r="AH46" s="560"/>
      <c r="AI46" s="560"/>
      <c r="AJ46" s="560"/>
      <c r="AK46" s="560"/>
      <c r="AL46" s="560"/>
    </row>
    <row r="47" spans="2:38" s="407" customFormat="1" ht="15" customHeight="1" x14ac:dyDescent="0.35">
      <c r="B47" s="580">
        <f>B46+1</f>
        <v>39</v>
      </c>
      <c r="C47" s="223" t="s">
        <v>284</v>
      </c>
      <c r="D47" s="581" t="s">
        <v>285</v>
      </c>
      <c r="E47" s="457" t="s">
        <v>138</v>
      </c>
      <c r="F47" s="755">
        <v>2</v>
      </c>
      <c r="G47" s="526"/>
      <c r="H47" s="591"/>
      <c r="I47" s="591"/>
      <c r="J47" s="591"/>
      <c r="K47" s="591"/>
      <c r="L47" s="591"/>
      <c r="M47" s="591"/>
      <c r="N47" s="89"/>
      <c r="O47" s="230"/>
      <c r="P47" s="231" t="s">
        <v>206</v>
      </c>
      <c r="Q47" s="189"/>
      <c r="R47" s="125" t="str">
        <f t="shared" si="12"/>
        <v>Please complete all cells in row</v>
      </c>
      <c r="S47" s="125" t="e">
        <f t="shared" si="13"/>
        <v>#REF!</v>
      </c>
      <c r="T47" s="189"/>
      <c r="V47" s="559">
        <f t="shared" si="14"/>
        <v>1</v>
      </c>
      <c r="W47" s="559">
        <f t="shared" si="14"/>
        <v>1</v>
      </c>
      <c r="X47" s="559">
        <f t="shared" si="14"/>
        <v>1</v>
      </c>
      <c r="Y47" s="559">
        <f t="shared" si="14"/>
        <v>1</v>
      </c>
      <c r="Z47" s="559">
        <f t="shared" si="14"/>
        <v>1</v>
      </c>
      <c r="AA47" s="559">
        <f t="shared" si="14"/>
        <v>1</v>
      </c>
      <c r="AB47" s="559">
        <f>IF(ISNUMBER(#REF!),0,1)</f>
        <v>1</v>
      </c>
      <c r="AC47" s="559">
        <f>IF(ISNUMBER(#REF!),0,1)</f>
        <v>1</v>
      </c>
      <c r="AE47" s="560"/>
      <c r="AF47" s="560"/>
      <c r="AG47" s="560"/>
      <c r="AH47" s="560"/>
      <c r="AI47" s="560"/>
      <c r="AJ47" s="560"/>
      <c r="AK47" s="560"/>
      <c r="AL47" s="560"/>
    </row>
    <row r="48" spans="2:38" s="407" customFormat="1" ht="15" customHeight="1" x14ac:dyDescent="0.35">
      <c r="B48" s="580">
        <f t="shared" ref="B48:B53" si="15">B47+1</f>
        <v>40</v>
      </c>
      <c r="C48" s="223" t="s">
        <v>286</v>
      </c>
      <c r="D48" s="581" t="s">
        <v>287</v>
      </c>
      <c r="E48" s="457" t="s">
        <v>138</v>
      </c>
      <c r="F48" s="755">
        <v>2</v>
      </c>
      <c r="G48" s="526"/>
      <c r="H48" s="591"/>
      <c r="I48" s="591"/>
      <c r="J48" s="591"/>
      <c r="K48" s="591"/>
      <c r="L48" s="591"/>
      <c r="M48" s="591"/>
      <c r="N48" s="89"/>
      <c r="O48" s="230"/>
      <c r="P48" s="231" t="s">
        <v>206</v>
      </c>
      <c r="Q48" s="189"/>
      <c r="R48" s="125" t="str">
        <f t="shared" si="12"/>
        <v>Please complete all cells in row</v>
      </c>
      <c r="S48" s="125" t="e">
        <f t="shared" si="13"/>
        <v>#REF!</v>
      </c>
      <c r="T48" s="189"/>
      <c r="V48" s="559">
        <f t="shared" si="14"/>
        <v>1</v>
      </c>
      <c r="W48" s="559">
        <f t="shared" si="14"/>
        <v>1</v>
      </c>
      <c r="X48" s="559">
        <f t="shared" si="14"/>
        <v>1</v>
      </c>
      <c r="Y48" s="559">
        <f t="shared" si="14"/>
        <v>1</v>
      </c>
      <c r="Z48" s="559">
        <f t="shared" si="14"/>
        <v>1</v>
      </c>
      <c r="AA48" s="559">
        <f t="shared" si="14"/>
        <v>1</v>
      </c>
      <c r="AB48" s="559">
        <f>IF(ISNUMBER(#REF!),0,1)</f>
        <v>1</v>
      </c>
      <c r="AC48" s="559">
        <f>IF(ISNUMBER(#REF!),0,1)</f>
        <v>1</v>
      </c>
      <c r="AE48" s="560"/>
      <c r="AF48" s="560"/>
      <c r="AG48" s="560"/>
      <c r="AH48" s="560"/>
      <c r="AI48" s="560"/>
      <c r="AJ48" s="560"/>
      <c r="AK48" s="560"/>
      <c r="AL48" s="560"/>
    </row>
    <row r="49" spans="2:38" s="407" customFormat="1" ht="15" customHeight="1" x14ac:dyDescent="0.35">
      <c r="B49" s="478">
        <f t="shared" si="15"/>
        <v>41</v>
      </c>
      <c r="C49" s="223" t="s">
        <v>288</v>
      </c>
      <c r="D49" s="581" t="s">
        <v>289</v>
      </c>
      <c r="E49" s="457" t="s">
        <v>138</v>
      </c>
      <c r="F49" s="755">
        <v>2</v>
      </c>
      <c r="G49" s="526"/>
      <c r="H49" s="591"/>
      <c r="I49" s="591"/>
      <c r="J49" s="591"/>
      <c r="K49" s="591"/>
      <c r="L49" s="591"/>
      <c r="M49" s="591"/>
      <c r="N49" s="89"/>
      <c r="O49" s="230"/>
      <c r="P49" s="231" t="s">
        <v>206</v>
      </c>
      <c r="Q49" s="189"/>
      <c r="R49" s="125" t="str">
        <f t="shared" si="12"/>
        <v>Please complete all cells in row</v>
      </c>
      <c r="S49" s="125" t="e">
        <f t="shared" si="13"/>
        <v>#REF!</v>
      </c>
      <c r="T49" s="189"/>
      <c r="V49" s="559">
        <f t="shared" si="14"/>
        <v>1</v>
      </c>
      <c r="W49" s="559">
        <f t="shared" si="14"/>
        <v>1</v>
      </c>
      <c r="X49" s="559">
        <f t="shared" si="14"/>
        <v>1</v>
      </c>
      <c r="Y49" s="559">
        <f t="shared" si="14"/>
        <v>1</v>
      </c>
      <c r="Z49" s="559">
        <f t="shared" si="14"/>
        <v>1</v>
      </c>
      <c r="AA49" s="559">
        <f t="shared" si="14"/>
        <v>1</v>
      </c>
      <c r="AB49" s="559">
        <f>IF(ISNUMBER(#REF!),0,1)</f>
        <v>1</v>
      </c>
      <c r="AC49" s="559">
        <f>IF(ISNUMBER(#REF!),0,1)</f>
        <v>1</v>
      </c>
      <c r="AE49" s="560"/>
      <c r="AF49" s="560"/>
      <c r="AG49" s="560"/>
      <c r="AH49" s="560"/>
      <c r="AI49" s="560"/>
      <c r="AJ49" s="560"/>
      <c r="AK49" s="560"/>
      <c r="AL49" s="560"/>
    </row>
    <row r="50" spans="2:38" s="407" customFormat="1" ht="15" customHeight="1" x14ac:dyDescent="0.35">
      <c r="B50" s="580">
        <f t="shared" si="15"/>
        <v>42</v>
      </c>
      <c r="C50" s="223" t="s">
        <v>290</v>
      </c>
      <c r="D50" s="581" t="s">
        <v>291</v>
      </c>
      <c r="E50" s="457" t="s">
        <v>138</v>
      </c>
      <c r="F50" s="755">
        <v>2</v>
      </c>
      <c r="G50" s="526"/>
      <c r="H50" s="591"/>
      <c r="I50" s="591"/>
      <c r="J50" s="591"/>
      <c r="K50" s="591"/>
      <c r="L50" s="591"/>
      <c r="M50" s="591"/>
      <c r="N50" s="89"/>
      <c r="O50" s="230"/>
      <c r="P50" s="231" t="s">
        <v>206</v>
      </c>
      <c r="Q50" s="189"/>
      <c r="R50" s="125" t="str">
        <f t="shared" si="12"/>
        <v>Please complete all cells in row</v>
      </c>
      <c r="S50" s="125" t="e">
        <f t="shared" si="13"/>
        <v>#REF!</v>
      </c>
      <c r="T50" s="189"/>
      <c r="V50" s="559">
        <f t="shared" si="14"/>
        <v>1</v>
      </c>
      <c r="W50" s="559">
        <f t="shared" si="14"/>
        <v>1</v>
      </c>
      <c r="X50" s="559">
        <f t="shared" si="14"/>
        <v>1</v>
      </c>
      <c r="Y50" s="559">
        <f t="shared" si="14"/>
        <v>1</v>
      </c>
      <c r="Z50" s="559">
        <f t="shared" si="14"/>
        <v>1</v>
      </c>
      <c r="AA50" s="559">
        <f t="shared" si="14"/>
        <v>1</v>
      </c>
      <c r="AB50" s="559">
        <f>IF(ISNUMBER(#REF!),0,1)</f>
        <v>1</v>
      </c>
      <c r="AC50" s="559">
        <f>IF(ISNUMBER(#REF!),0,1)</f>
        <v>1</v>
      </c>
      <c r="AE50" s="560"/>
      <c r="AF50" s="560"/>
      <c r="AG50" s="560"/>
      <c r="AH50" s="560"/>
      <c r="AI50" s="560"/>
      <c r="AJ50" s="560"/>
      <c r="AK50" s="560"/>
      <c r="AL50" s="560"/>
    </row>
    <row r="51" spans="2:38" s="407" customFormat="1" ht="15" customHeight="1" x14ac:dyDescent="0.35">
      <c r="B51" s="580">
        <f t="shared" si="15"/>
        <v>43</v>
      </c>
      <c r="C51" s="223" t="s">
        <v>292</v>
      </c>
      <c r="D51" s="581" t="s">
        <v>293</v>
      </c>
      <c r="E51" s="457" t="s">
        <v>138</v>
      </c>
      <c r="F51" s="755">
        <v>2</v>
      </c>
      <c r="G51" s="225"/>
      <c r="H51" s="591"/>
      <c r="I51" s="591"/>
      <c r="J51" s="591"/>
      <c r="K51" s="591"/>
      <c r="L51" s="591"/>
      <c r="M51" s="591"/>
      <c r="N51" s="89"/>
      <c r="O51" s="230"/>
      <c r="P51" s="231" t="s">
        <v>206</v>
      </c>
      <c r="Q51" s="189"/>
      <c r="R51" s="125" t="str">
        <f t="shared" si="12"/>
        <v>Please complete all cells in row</v>
      </c>
      <c r="S51" s="125" t="e">
        <f t="shared" si="13"/>
        <v>#REF!</v>
      </c>
      <c r="T51" s="189"/>
      <c r="V51" s="559">
        <f t="shared" si="14"/>
        <v>1</v>
      </c>
      <c r="W51" s="559">
        <f t="shared" si="14"/>
        <v>1</v>
      </c>
      <c r="X51" s="559">
        <f t="shared" si="14"/>
        <v>1</v>
      </c>
      <c r="Y51" s="559">
        <f t="shared" si="14"/>
        <v>1</v>
      </c>
      <c r="Z51" s="559">
        <f t="shared" si="14"/>
        <v>1</v>
      </c>
      <c r="AA51" s="559">
        <f t="shared" si="14"/>
        <v>1</v>
      </c>
      <c r="AB51" s="559">
        <f>IF(ISNUMBER(#REF!),0,1)</f>
        <v>1</v>
      </c>
      <c r="AC51" s="559">
        <f>IF(ISNUMBER(#REF!),0,1)</f>
        <v>1</v>
      </c>
      <c r="AE51" s="560"/>
      <c r="AF51" s="560"/>
      <c r="AG51" s="560"/>
      <c r="AH51" s="560"/>
      <c r="AI51" s="560"/>
      <c r="AJ51" s="560"/>
      <c r="AK51" s="560"/>
      <c r="AL51" s="560"/>
    </row>
    <row r="52" spans="2:38" s="407" customFormat="1" ht="15" customHeight="1" x14ac:dyDescent="0.35">
      <c r="B52" s="478">
        <f t="shared" si="15"/>
        <v>44</v>
      </c>
      <c r="C52" s="223" t="s">
        <v>294</v>
      </c>
      <c r="D52" s="581" t="s">
        <v>295</v>
      </c>
      <c r="E52" s="457" t="s">
        <v>138</v>
      </c>
      <c r="F52" s="755">
        <v>2</v>
      </c>
      <c r="G52" s="526"/>
      <c r="H52" s="591"/>
      <c r="I52" s="591"/>
      <c r="J52" s="591"/>
      <c r="K52" s="591"/>
      <c r="L52" s="591"/>
      <c r="M52" s="591"/>
      <c r="N52" s="89"/>
      <c r="O52" s="230"/>
      <c r="P52" s="231" t="s">
        <v>206</v>
      </c>
      <c r="Q52" s="189"/>
      <c r="R52" s="125" t="str">
        <f t="shared" si="12"/>
        <v>Please complete all cells in row</v>
      </c>
      <c r="S52" s="125" t="e">
        <f t="shared" si="13"/>
        <v>#REF!</v>
      </c>
      <c r="T52" s="189"/>
      <c r="V52" s="559">
        <f t="shared" si="14"/>
        <v>1</v>
      </c>
      <c r="W52" s="559">
        <f t="shared" si="14"/>
        <v>1</v>
      </c>
      <c r="X52" s="559">
        <f t="shared" si="14"/>
        <v>1</v>
      </c>
      <c r="Y52" s="559">
        <f t="shared" si="14"/>
        <v>1</v>
      </c>
      <c r="Z52" s="559">
        <f t="shared" si="14"/>
        <v>1</v>
      </c>
      <c r="AA52" s="559">
        <f t="shared" si="14"/>
        <v>1</v>
      </c>
      <c r="AB52" s="559">
        <f>IF(ISNUMBER(#REF!),0,1)</f>
        <v>1</v>
      </c>
      <c r="AC52" s="559">
        <f>IF(ISNUMBER(#REF!),0,1)</f>
        <v>1</v>
      </c>
      <c r="AE52" s="560"/>
      <c r="AF52" s="560"/>
      <c r="AG52" s="560"/>
      <c r="AH52" s="560"/>
      <c r="AI52" s="560"/>
      <c r="AJ52" s="560"/>
      <c r="AK52" s="560"/>
      <c r="AL52" s="560"/>
    </row>
    <row r="53" spans="2:38" ht="15" customHeight="1" thickBot="1" x14ac:dyDescent="0.4">
      <c r="B53" s="582">
        <f t="shared" si="15"/>
        <v>45</v>
      </c>
      <c r="C53" s="583" t="s">
        <v>296</v>
      </c>
      <c r="D53" s="584" t="s">
        <v>297</v>
      </c>
      <c r="E53" s="465" t="s">
        <v>138</v>
      </c>
      <c r="F53" s="756">
        <v>2</v>
      </c>
      <c r="G53" s="586"/>
      <c r="H53" s="592"/>
      <c r="I53" s="592"/>
      <c r="J53" s="593"/>
      <c r="K53" s="593"/>
      <c r="L53" s="593"/>
      <c r="M53" s="593"/>
      <c r="N53" s="89"/>
      <c r="O53" s="359"/>
      <c r="P53" s="360" t="s">
        <v>206</v>
      </c>
      <c r="R53" s="125" t="str">
        <f>IF(SUM(V53:AC53)=0,0,$V$4)</f>
        <v>Please complete all cells in row</v>
      </c>
      <c r="S53" s="125" t="e">
        <f t="shared" si="13"/>
        <v>#REF!</v>
      </c>
      <c r="V53" s="559">
        <f t="shared" si="14"/>
        <v>1</v>
      </c>
      <c r="W53" s="559">
        <f t="shared" si="14"/>
        <v>1</v>
      </c>
      <c r="X53" s="559">
        <f t="shared" si="14"/>
        <v>1</v>
      </c>
      <c r="Y53" s="559">
        <f t="shared" si="14"/>
        <v>1</v>
      </c>
      <c r="Z53" s="559">
        <f t="shared" si="14"/>
        <v>1</v>
      </c>
      <c r="AA53" s="559">
        <f t="shared" si="14"/>
        <v>1</v>
      </c>
      <c r="AB53" s="559">
        <f>IF(ISNUMBER(#REF!),0,1)</f>
        <v>1</v>
      </c>
      <c r="AC53" s="559">
        <f>IF(ISNUMBER(#REF!),0,1)</f>
        <v>1</v>
      </c>
      <c r="AE53" s="594">
        <f t="shared" ref="AE53:AJ53" si="16">IF(SUM(H46:H53)=1,0,1)</f>
        <v>1</v>
      </c>
      <c r="AF53" s="594">
        <f t="shared" si="16"/>
        <v>1</v>
      </c>
      <c r="AG53" s="594">
        <f t="shared" si="16"/>
        <v>1</v>
      </c>
      <c r="AH53" s="594">
        <f t="shared" si="16"/>
        <v>1</v>
      </c>
      <c r="AI53" s="594">
        <f t="shared" si="16"/>
        <v>1</v>
      </c>
      <c r="AJ53" s="594">
        <f t="shared" si="16"/>
        <v>1</v>
      </c>
      <c r="AK53" s="594" t="e">
        <f>IF(SUM(#REF!)=1,0,1)</f>
        <v>#REF!</v>
      </c>
      <c r="AL53" s="594" t="e">
        <f>IF(SUM(#REF!)=1,0,1)</f>
        <v>#REF!</v>
      </c>
    </row>
    <row r="54" spans="2:38" ht="15" customHeight="1" x14ac:dyDescent="0.35">
      <c r="B54" s="401"/>
      <c r="C54" s="293"/>
      <c r="D54" s="567"/>
      <c r="E54" s="294"/>
      <c r="F54" s="757"/>
      <c r="G54" s="299"/>
      <c r="H54" s="595"/>
      <c r="I54" s="595"/>
      <c r="J54" s="595"/>
      <c r="K54" s="595"/>
      <c r="L54" s="595"/>
      <c r="M54" s="595"/>
      <c r="N54" s="89"/>
      <c r="O54" s="528"/>
      <c r="P54" s="528"/>
      <c r="R54" s="370"/>
      <c r="S54" s="370"/>
      <c r="V54" s="596"/>
      <c r="W54" s="596"/>
      <c r="X54" s="596"/>
      <c r="Y54" s="596"/>
      <c r="Z54" s="596"/>
      <c r="AA54" s="596"/>
      <c r="AB54" s="596"/>
      <c r="AC54" s="596"/>
      <c r="AE54" s="560"/>
      <c r="AF54" s="560"/>
      <c r="AG54" s="560"/>
      <c r="AH54" s="560"/>
      <c r="AI54" s="560"/>
      <c r="AJ54" s="560"/>
      <c r="AK54" s="560"/>
      <c r="AL54" s="560"/>
    </row>
    <row r="55" spans="2:38" ht="15" customHeight="1" x14ac:dyDescent="0.35">
      <c r="B55" s="157" t="s">
        <v>85</v>
      </c>
      <c r="C55" s="157"/>
      <c r="D55" s="297"/>
      <c r="E55" s="298"/>
      <c r="F55" s="758"/>
      <c r="G55" s="299"/>
      <c r="H55" s="299"/>
      <c r="I55" s="299"/>
      <c r="J55" s="300"/>
      <c r="K55" s="300"/>
      <c r="L55" s="300"/>
      <c r="M55" s="300"/>
      <c r="N55" s="191"/>
      <c r="O55" s="191"/>
      <c r="P55" s="191"/>
      <c r="Q55" s="191"/>
      <c r="R55" s="191"/>
      <c r="S55" s="191"/>
      <c r="T55" s="170"/>
      <c r="U55" s="541"/>
    </row>
    <row r="56" spans="2:38" ht="15" customHeight="1" x14ac:dyDescent="0.35">
      <c r="B56" s="162"/>
      <c r="C56" s="163" t="s">
        <v>86</v>
      </c>
      <c r="D56" s="297"/>
      <c r="E56" s="298"/>
      <c r="F56" s="758"/>
      <c r="G56" s="299"/>
      <c r="H56" s="299"/>
      <c r="I56" s="299"/>
      <c r="J56" s="300"/>
      <c r="K56" s="300"/>
      <c r="L56" s="300"/>
      <c r="M56" s="300"/>
      <c r="N56" s="191"/>
      <c r="O56" s="191"/>
      <c r="P56" s="191"/>
      <c r="Q56" s="191"/>
      <c r="R56" s="191"/>
      <c r="S56" s="191"/>
      <c r="T56" s="170"/>
      <c r="U56" s="541"/>
    </row>
    <row r="57" spans="2:38" ht="15" customHeight="1" x14ac:dyDescent="0.5">
      <c r="B57" s="165"/>
      <c r="C57" s="163" t="s">
        <v>87</v>
      </c>
      <c r="D57" s="302"/>
      <c r="E57" s="303"/>
      <c r="F57" s="759"/>
      <c r="G57" s="303"/>
      <c r="H57" s="304"/>
      <c r="I57" s="304"/>
      <c r="J57" s="304"/>
      <c r="K57" s="304"/>
      <c r="L57" s="304"/>
      <c r="M57" s="304"/>
      <c r="N57" s="304"/>
      <c r="O57" s="304"/>
      <c r="P57" s="304"/>
      <c r="Q57" s="304"/>
      <c r="R57" s="304"/>
      <c r="S57" s="304"/>
      <c r="T57" s="170"/>
      <c r="U57" s="541"/>
    </row>
    <row r="58" spans="2:38" ht="15" customHeight="1" x14ac:dyDescent="0.35">
      <c r="B58" s="166"/>
      <c r="C58" s="163" t="s">
        <v>88</v>
      </c>
      <c r="D58" s="305"/>
      <c r="E58" s="303"/>
      <c r="F58" s="759"/>
      <c r="G58" s="303"/>
      <c r="H58" s="304"/>
      <c r="I58" s="304"/>
      <c r="J58" s="304"/>
      <c r="K58" s="304"/>
      <c r="L58" s="304"/>
      <c r="M58" s="304"/>
      <c r="N58" s="304"/>
      <c r="O58" s="304"/>
      <c r="P58" s="304"/>
      <c r="Q58" s="304"/>
      <c r="R58" s="304"/>
      <c r="S58" s="304"/>
      <c r="T58" s="170"/>
      <c r="U58" s="541"/>
    </row>
    <row r="59" spans="2:38" ht="15" customHeight="1" x14ac:dyDescent="0.5">
      <c r="B59" s="167"/>
      <c r="C59" s="163" t="s">
        <v>89</v>
      </c>
      <c r="D59" s="302"/>
      <c r="E59" s="303"/>
      <c r="F59" s="759"/>
      <c r="G59" s="303"/>
      <c r="H59" s="304"/>
      <c r="I59" s="304"/>
      <c r="J59" s="304"/>
      <c r="K59" s="304"/>
      <c r="L59" s="304"/>
      <c r="M59" s="304"/>
      <c r="N59" s="304"/>
      <c r="O59" s="304"/>
      <c r="P59" s="304"/>
      <c r="Q59" s="304"/>
      <c r="R59" s="304"/>
      <c r="S59" s="304"/>
      <c r="T59" s="170"/>
      <c r="U59" s="541"/>
    </row>
    <row r="60" spans="2:38" ht="15" customHeight="1" thickBot="1" x14ac:dyDescent="0.4">
      <c r="B60" s="306"/>
      <c r="C60" s="307"/>
      <c r="D60" s="307"/>
      <c r="E60" s="306"/>
      <c r="F60" s="760"/>
      <c r="G60" s="306"/>
      <c r="H60" s="306"/>
      <c r="I60" s="306"/>
      <c r="J60" s="306"/>
      <c r="K60" s="306"/>
      <c r="L60" s="306"/>
      <c r="M60" s="306"/>
      <c r="N60" s="306"/>
      <c r="O60" s="306"/>
      <c r="P60" s="306"/>
      <c r="Q60" s="306"/>
      <c r="R60" s="306"/>
      <c r="S60" s="306"/>
      <c r="T60" s="170"/>
      <c r="U60" s="541"/>
    </row>
    <row r="61" spans="2:38" ht="17" thickBot="1" x14ac:dyDescent="0.4">
      <c r="B61" s="799" t="s">
        <v>298</v>
      </c>
      <c r="C61" s="800"/>
      <c r="D61" s="800"/>
      <c r="E61" s="800"/>
      <c r="F61" s="800"/>
      <c r="G61" s="800"/>
      <c r="H61" s="800"/>
      <c r="I61" s="800"/>
      <c r="J61" s="800"/>
      <c r="K61" s="800"/>
      <c r="L61" s="800"/>
      <c r="M61" s="801"/>
      <c r="N61" s="168"/>
      <c r="O61" s="168"/>
      <c r="P61" s="168"/>
      <c r="Q61" s="168"/>
      <c r="R61" s="168"/>
      <c r="S61" s="168"/>
      <c r="T61" s="170"/>
      <c r="U61" s="541"/>
    </row>
    <row r="62" spans="2:38" ht="17" thickBot="1" x14ac:dyDescent="0.4">
      <c r="B62" s="170"/>
      <c r="C62" s="171"/>
      <c r="D62" s="171"/>
      <c r="E62" s="170"/>
      <c r="F62" s="748"/>
      <c r="G62" s="170"/>
      <c r="H62" s="170"/>
      <c r="I62" s="170"/>
      <c r="J62" s="170"/>
      <c r="K62" s="306"/>
      <c r="L62" s="170"/>
      <c r="M62" s="170"/>
      <c r="N62" s="308"/>
      <c r="O62" s="308"/>
      <c r="P62" s="308"/>
      <c r="Q62" s="308"/>
      <c r="R62" s="308"/>
      <c r="S62" s="308"/>
      <c r="T62" s="170"/>
      <c r="U62" s="541"/>
    </row>
    <row r="63" spans="2:38" ht="30" customHeight="1" thickBot="1" x14ac:dyDescent="0.4">
      <c r="B63" s="818" t="s">
        <v>1149</v>
      </c>
      <c r="C63" s="819"/>
      <c r="D63" s="819"/>
      <c r="E63" s="819"/>
      <c r="F63" s="819"/>
      <c r="G63" s="819"/>
      <c r="H63" s="819"/>
      <c r="I63" s="819"/>
      <c r="J63" s="819"/>
      <c r="K63" s="819"/>
      <c r="L63" s="819"/>
      <c r="M63" s="820"/>
      <c r="N63" s="309"/>
      <c r="O63" s="309"/>
      <c r="P63" s="309"/>
      <c r="Q63" s="309"/>
      <c r="R63" s="309"/>
      <c r="S63" s="309"/>
      <c r="T63" s="170"/>
      <c r="U63" s="541"/>
    </row>
    <row r="64" spans="2:38" ht="17" thickBot="1" x14ac:dyDescent="0.4">
      <c r="B64" s="170"/>
      <c r="C64" s="171"/>
      <c r="D64" s="171"/>
      <c r="E64" s="170"/>
      <c r="F64" s="748"/>
      <c r="G64" s="170"/>
      <c r="H64" s="170"/>
      <c r="I64" s="170"/>
      <c r="J64" s="170"/>
      <c r="K64" s="306"/>
      <c r="L64" s="170"/>
      <c r="M64" s="170"/>
      <c r="N64" s="308"/>
      <c r="O64" s="308"/>
      <c r="P64" s="308"/>
      <c r="Q64" s="308"/>
      <c r="R64" s="308"/>
      <c r="S64" s="308"/>
      <c r="T64" s="170"/>
      <c r="U64" s="541"/>
    </row>
    <row r="65" spans="2:21" ht="90" customHeight="1" thickBot="1" x14ac:dyDescent="0.4">
      <c r="B65" s="842" t="s">
        <v>1048</v>
      </c>
      <c r="C65" s="843"/>
      <c r="D65" s="843"/>
      <c r="E65" s="843"/>
      <c r="F65" s="843"/>
      <c r="G65" s="843"/>
      <c r="H65" s="843"/>
      <c r="I65" s="843"/>
      <c r="J65" s="843"/>
      <c r="K65" s="843"/>
      <c r="L65" s="843"/>
      <c r="M65" s="844"/>
      <c r="N65" s="309"/>
      <c r="O65" s="309"/>
      <c r="P65" s="309"/>
      <c r="Q65" s="309"/>
      <c r="R65" s="309"/>
      <c r="S65" s="309"/>
      <c r="T65" s="170"/>
      <c r="U65" s="541"/>
    </row>
    <row r="66" spans="2:21" ht="17" thickBot="1" x14ac:dyDescent="0.4">
      <c r="B66" s="170"/>
      <c r="C66" s="171"/>
      <c r="D66" s="171"/>
      <c r="E66" s="170"/>
      <c r="F66" s="748"/>
      <c r="G66" s="170"/>
      <c r="H66" s="170"/>
      <c r="I66" s="170"/>
      <c r="J66" s="170"/>
      <c r="K66" s="306"/>
      <c r="L66" s="170"/>
      <c r="M66" s="170"/>
      <c r="N66" s="308"/>
      <c r="O66" s="308"/>
      <c r="P66" s="308"/>
      <c r="Q66" s="308"/>
      <c r="R66" s="308"/>
      <c r="S66" s="308"/>
      <c r="T66" s="170"/>
      <c r="U66" s="541"/>
    </row>
    <row r="67" spans="2:21" ht="30" customHeight="1" x14ac:dyDescent="0.35">
      <c r="B67" s="845" t="s">
        <v>299</v>
      </c>
      <c r="C67" s="846"/>
      <c r="D67" s="845" t="s">
        <v>300</v>
      </c>
      <c r="E67" s="847"/>
      <c r="F67" s="847"/>
      <c r="G67" s="847"/>
      <c r="H67" s="847"/>
      <c r="I67" s="847"/>
      <c r="J67" s="846"/>
      <c r="K67" s="306"/>
      <c r="L67" s="848" t="s">
        <v>301</v>
      </c>
      <c r="M67" s="849"/>
      <c r="N67" s="597"/>
      <c r="O67" s="597"/>
      <c r="P67" s="597"/>
      <c r="Q67" s="597"/>
      <c r="R67" s="308"/>
      <c r="S67" s="308"/>
      <c r="T67" s="170"/>
      <c r="U67" s="541"/>
    </row>
    <row r="68" spans="2:21" ht="30" customHeight="1" x14ac:dyDescent="0.35">
      <c r="B68" s="850" t="s">
        <v>302</v>
      </c>
      <c r="C68" s="851"/>
      <c r="D68" s="852" t="s">
        <v>1150</v>
      </c>
      <c r="E68" s="853"/>
      <c r="F68" s="853"/>
      <c r="G68" s="853"/>
      <c r="H68" s="853"/>
      <c r="I68" s="853"/>
      <c r="J68" s="854"/>
      <c r="K68" s="306"/>
      <c r="L68" s="855" t="s">
        <v>303</v>
      </c>
      <c r="M68" s="856"/>
      <c r="N68" s="598"/>
      <c r="O68" s="598"/>
      <c r="P68" s="598"/>
      <c r="Q68" s="598"/>
      <c r="R68" s="308"/>
      <c r="S68" s="308"/>
      <c r="T68" s="170"/>
      <c r="U68" s="541"/>
    </row>
    <row r="69" spans="2:21" ht="45" customHeight="1" x14ac:dyDescent="0.35">
      <c r="B69" s="850" t="s">
        <v>304</v>
      </c>
      <c r="C69" s="851"/>
      <c r="D69" s="852" t="s">
        <v>1151</v>
      </c>
      <c r="E69" s="853"/>
      <c r="F69" s="853"/>
      <c r="G69" s="853"/>
      <c r="H69" s="853"/>
      <c r="I69" s="853"/>
      <c r="J69" s="854"/>
      <c r="K69" s="306"/>
      <c r="L69" s="855" t="s">
        <v>305</v>
      </c>
      <c r="M69" s="856"/>
      <c r="N69" s="598"/>
      <c r="O69" s="598"/>
      <c r="P69" s="598"/>
      <c r="Q69" s="598"/>
      <c r="R69" s="308"/>
      <c r="S69" s="308"/>
      <c r="T69" s="170"/>
      <c r="U69" s="541"/>
    </row>
    <row r="70" spans="2:21" ht="90" customHeight="1" x14ac:dyDescent="0.35">
      <c r="B70" s="850" t="s">
        <v>306</v>
      </c>
      <c r="C70" s="851"/>
      <c r="D70" s="852" t="s">
        <v>1152</v>
      </c>
      <c r="E70" s="853"/>
      <c r="F70" s="853"/>
      <c r="G70" s="853"/>
      <c r="H70" s="853"/>
      <c r="I70" s="853"/>
      <c r="J70" s="854"/>
      <c r="K70" s="306"/>
      <c r="L70" s="855" t="s">
        <v>307</v>
      </c>
      <c r="M70" s="856"/>
      <c r="N70" s="598"/>
      <c r="O70" s="598"/>
      <c r="P70" s="598"/>
      <c r="Q70" s="598"/>
      <c r="R70" s="308"/>
      <c r="S70" s="308"/>
      <c r="T70" s="170"/>
      <c r="U70" s="541"/>
    </row>
    <row r="71" spans="2:21" ht="90" customHeight="1" x14ac:dyDescent="0.35">
      <c r="B71" s="850" t="s">
        <v>308</v>
      </c>
      <c r="C71" s="851"/>
      <c r="D71" s="852" t="s">
        <v>1153</v>
      </c>
      <c r="E71" s="853"/>
      <c r="F71" s="853"/>
      <c r="G71" s="853"/>
      <c r="H71" s="853"/>
      <c r="I71" s="853"/>
      <c r="J71" s="854"/>
      <c r="K71" s="306"/>
      <c r="L71" s="855" t="s">
        <v>309</v>
      </c>
      <c r="M71" s="856"/>
      <c r="N71" s="598"/>
      <c r="O71" s="598"/>
      <c r="P71" s="598"/>
      <c r="Q71" s="598"/>
      <c r="R71" s="308"/>
      <c r="S71" s="308"/>
      <c r="T71" s="170"/>
      <c r="U71" s="541"/>
    </row>
    <row r="72" spans="2:21" ht="30" customHeight="1" thickBot="1" x14ac:dyDescent="0.4">
      <c r="B72" s="862" t="s">
        <v>310</v>
      </c>
      <c r="C72" s="863"/>
      <c r="D72" s="864" t="s">
        <v>1154</v>
      </c>
      <c r="E72" s="865"/>
      <c r="F72" s="865"/>
      <c r="G72" s="865"/>
      <c r="H72" s="865"/>
      <c r="I72" s="865"/>
      <c r="J72" s="866"/>
      <c r="K72" s="306"/>
      <c r="L72" s="855" t="s">
        <v>311</v>
      </c>
      <c r="M72" s="856"/>
      <c r="N72" s="598"/>
      <c r="O72" s="598"/>
      <c r="P72" s="598"/>
      <c r="Q72" s="598"/>
      <c r="R72" s="308"/>
      <c r="S72" s="308"/>
      <c r="T72" s="170"/>
      <c r="U72" s="541"/>
    </row>
    <row r="73" spans="2:21" x14ac:dyDescent="0.35">
      <c r="B73" s="170"/>
      <c r="C73" s="171"/>
      <c r="D73" s="171"/>
      <c r="E73" s="170"/>
      <c r="F73" s="748"/>
      <c r="G73" s="170"/>
      <c r="H73" s="170"/>
      <c r="I73" s="170"/>
      <c r="J73" s="170"/>
      <c r="K73" s="306"/>
      <c r="L73" s="855" t="s">
        <v>312</v>
      </c>
      <c r="M73" s="856"/>
      <c r="N73" s="598"/>
      <c r="O73" s="598"/>
      <c r="P73" s="598"/>
      <c r="Q73" s="598"/>
      <c r="R73" s="308"/>
      <c r="S73" s="308"/>
      <c r="T73" s="170"/>
      <c r="U73" s="541"/>
    </row>
    <row r="74" spans="2:21" ht="14.15" customHeight="1" x14ac:dyDescent="0.35">
      <c r="B74" s="170"/>
      <c r="C74" s="171"/>
      <c r="D74" s="171"/>
      <c r="E74" s="170"/>
      <c r="F74" s="748"/>
      <c r="G74" s="170"/>
      <c r="H74" s="170"/>
      <c r="I74" s="170"/>
      <c r="J74" s="170"/>
      <c r="K74" s="306"/>
      <c r="L74" s="855" t="s">
        <v>313</v>
      </c>
      <c r="M74" s="856"/>
      <c r="N74" s="598"/>
      <c r="O74" s="598"/>
      <c r="P74" s="598"/>
      <c r="Q74" s="598"/>
      <c r="R74" s="308"/>
      <c r="S74" s="308"/>
      <c r="T74" s="170"/>
      <c r="U74" s="541"/>
    </row>
    <row r="75" spans="2:21" ht="17" thickBot="1" x14ac:dyDescent="0.4">
      <c r="B75" s="170"/>
      <c r="C75" s="171"/>
      <c r="D75" s="171"/>
      <c r="E75" s="170"/>
      <c r="F75" s="748"/>
      <c r="G75" s="170"/>
      <c r="H75" s="170"/>
      <c r="I75" s="170"/>
      <c r="J75" s="170"/>
      <c r="K75" s="306"/>
      <c r="L75" s="857" t="s">
        <v>314</v>
      </c>
      <c r="M75" s="858"/>
      <c r="N75" s="598"/>
      <c r="O75" s="598"/>
      <c r="P75" s="598"/>
      <c r="Q75" s="598"/>
      <c r="R75" s="308"/>
      <c r="S75" s="308"/>
      <c r="T75" s="170"/>
      <c r="U75" s="541"/>
    </row>
    <row r="76" spans="2:21" ht="17" thickBot="1" x14ac:dyDescent="0.4">
      <c r="B76" s="170"/>
      <c r="C76" s="171"/>
      <c r="D76" s="171"/>
      <c r="E76" s="170"/>
      <c r="F76" s="748"/>
      <c r="G76" s="170"/>
      <c r="H76" s="170"/>
      <c r="I76" s="170"/>
      <c r="J76" s="170"/>
      <c r="K76" s="306"/>
      <c r="L76" s="170"/>
      <c r="M76" s="170"/>
      <c r="N76" s="308"/>
      <c r="O76" s="308"/>
      <c r="P76" s="308"/>
      <c r="Q76" s="308"/>
      <c r="R76" s="308"/>
      <c r="S76" s="308"/>
      <c r="T76" s="170"/>
      <c r="U76" s="541"/>
    </row>
    <row r="77" spans="2:21" ht="15" customHeight="1" x14ac:dyDescent="0.35">
      <c r="B77" s="599" t="s">
        <v>90</v>
      </c>
      <c r="C77" s="859" t="s">
        <v>91</v>
      </c>
      <c r="D77" s="860"/>
      <c r="E77" s="860"/>
      <c r="F77" s="860"/>
      <c r="G77" s="860"/>
      <c r="H77" s="860"/>
      <c r="I77" s="860"/>
      <c r="J77" s="860"/>
      <c r="K77" s="860"/>
      <c r="L77" s="860"/>
      <c r="M77" s="861"/>
      <c r="N77" s="322"/>
      <c r="O77" s="322"/>
      <c r="P77" s="322"/>
      <c r="Q77" s="322"/>
      <c r="R77" s="322"/>
      <c r="S77" s="322"/>
      <c r="T77" s="170"/>
      <c r="U77" s="541"/>
    </row>
    <row r="78" spans="2:21" ht="15" customHeight="1" x14ac:dyDescent="0.35">
      <c r="B78" s="600">
        <v>1</v>
      </c>
      <c r="C78" s="867" t="s">
        <v>315</v>
      </c>
      <c r="D78" s="868"/>
      <c r="E78" s="868"/>
      <c r="F78" s="868"/>
      <c r="G78" s="868"/>
      <c r="H78" s="868"/>
      <c r="I78" s="868"/>
      <c r="J78" s="868"/>
      <c r="K78" s="868"/>
      <c r="L78" s="868"/>
      <c r="M78" s="869"/>
      <c r="N78" s="327"/>
      <c r="O78" s="327"/>
      <c r="P78" s="327"/>
      <c r="Q78" s="327"/>
      <c r="R78" s="327"/>
      <c r="S78" s="327"/>
      <c r="T78" s="170"/>
      <c r="U78" s="541"/>
    </row>
    <row r="79" spans="2:21" ht="15" customHeight="1" x14ac:dyDescent="0.35">
      <c r="B79" s="601">
        <v>2</v>
      </c>
      <c r="C79" s="867" t="s">
        <v>316</v>
      </c>
      <c r="D79" s="868"/>
      <c r="E79" s="868"/>
      <c r="F79" s="868"/>
      <c r="G79" s="868"/>
      <c r="H79" s="868"/>
      <c r="I79" s="868"/>
      <c r="J79" s="868"/>
      <c r="K79" s="868"/>
      <c r="L79" s="868"/>
      <c r="M79" s="869"/>
      <c r="N79" s="327"/>
      <c r="O79" s="327"/>
      <c r="P79" s="327"/>
      <c r="Q79" s="327"/>
      <c r="R79" s="327"/>
      <c r="S79" s="327"/>
      <c r="T79" s="170"/>
      <c r="U79" s="541"/>
    </row>
    <row r="80" spans="2:21" ht="30" customHeight="1" x14ac:dyDescent="0.35">
      <c r="B80" s="601">
        <f>B79+1</f>
        <v>3</v>
      </c>
      <c r="C80" s="867" t="s">
        <v>317</v>
      </c>
      <c r="D80" s="868"/>
      <c r="E80" s="868"/>
      <c r="F80" s="868"/>
      <c r="G80" s="868"/>
      <c r="H80" s="868"/>
      <c r="I80" s="868"/>
      <c r="J80" s="868"/>
      <c r="K80" s="868"/>
      <c r="L80" s="868"/>
      <c r="M80" s="869"/>
      <c r="N80" s="327"/>
      <c r="O80" s="327"/>
      <c r="P80" s="327"/>
      <c r="Q80" s="327"/>
      <c r="R80" s="327"/>
      <c r="S80" s="327"/>
      <c r="T80" s="170"/>
      <c r="U80" s="541"/>
    </row>
    <row r="81" spans="2:21" ht="30" customHeight="1" x14ac:dyDescent="0.35">
      <c r="B81" s="601">
        <f t="shared" ref="B81:B106" si="17">B80+1</f>
        <v>4</v>
      </c>
      <c r="C81" s="867" t="s">
        <v>318</v>
      </c>
      <c r="D81" s="868"/>
      <c r="E81" s="868"/>
      <c r="F81" s="868"/>
      <c r="G81" s="868"/>
      <c r="H81" s="868"/>
      <c r="I81" s="868"/>
      <c r="J81" s="868"/>
      <c r="K81" s="868"/>
      <c r="L81" s="868"/>
      <c r="M81" s="869"/>
      <c r="N81" s="327"/>
      <c r="O81" s="327"/>
      <c r="P81" s="327"/>
      <c r="Q81" s="327"/>
      <c r="R81" s="327"/>
      <c r="S81" s="327"/>
      <c r="T81" s="170"/>
      <c r="U81" s="541"/>
    </row>
    <row r="82" spans="2:21" ht="15" customHeight="1" x14ac:dyDescent="0.35">
      <c r="B82" s="601">
        <f t="shared" si="17"/>
        <v>5</v>
      </c>
      <c r="C82" s="867" t="s">
        <v>319</v>
      </c>
      <c r="D82" s="868"/>
      <c r="E82" s="868"/>
      <c r="F82" s="868"/>
      <c r="G82" s="868"/>
      <c r="H82" s="868"/>
      <c r="I82" s="868"/>
      <c r="J82" s="868"/>
      <c r="K82" s="868"/>
      <c r="L82" s="868"/>
      <c r="M82" s="869"/>
      <c r="N82" s="327"/>
      <c r="O82" s="327"/>
      <c r="P82" s="327"/>
      <c r="Q82" s="327"/>
      <c r="R82" s="327"/>
      <c r="S82" s="327"/>
      <c r="T82" s="170"/>
      <c r="U82" s="541"/>
    </row>
    <row r="83" spans="2:21" ht="15" customHeight="1" x14ac:dyDescent="0.35">
      <c r="B83" s="601">
        <f t="shared" si="17"/>
        <v>6</v>
      </c>
      <c r="C83" s="867" t="s">
        <v>320</v>
      </c>
      <c r="D83" s="868"/>
      <c r="E83" s="868"/>
      <c r="F83" s="868"/>
      <c r="G83" s="868"/>
      <c r="H83" s="868"/>
      <c r="I83" s="868"/>
      <c r="J83" s="868"/>
      <c r="K83" s="868"/>
      <c r="L83" s="868"/>
      <c r="M83" s="869"/>
      <c r="N83" s="327"/>
      <c r="O83" s="327"/>
      <c r="P83" s="327"/>
      <c r="Q83" s="327"/>
      <c r="R83" s="327"/>
      <c r="S83" s="327"/>
      <c r="T83" s="170"/>
      <c r="U83" s="541"/>
    </row>
    <row r="84" spans="2:21" ht="15" customHeight="1" x14ac:dyDescent="0.35">
      <c r="B84" s="601">
        <f t="shared" si="17"/>
        <v>7</v>
      </c>
      <c r="C84" s="867" t="s">
        <v>321</v>
      </c>
      <c r="D84" s="868"/>
      <c r="E84" s="868"/>
      <c r="F84" s="868"/>
      <c r="G84" s="868"/>
      <c r="H84" s="868"/>
      <c r="I84" s="868"/>
      <c r="J84" s="868"/>
      <c r="K84" s="868"/>
      <c r="L84" s="868"/>
      <c r="M84" s="869"/>
      <c r="N84" s="327"/>
      <c r="O84" s="327"/>
      <c r="P84" s="327"/>
      <c r="Q84" s="327"/>
      <c r="R84" s="327"/>
      <c r="S84" s="327"/>
      <c r="T84" s="170"/>
      <c r="U84" s="541"/>
    </row>
    <row r="85" spans="2:21" ht="15" customHeight="1" x14ac:dyDescent="0.35">
      <c r="B85" s="601">
        <f t="shared" si="17"/>
        <v>8</v>
      </c>
      <c r="C85" s="867" t="s">
        <v>322</v>
      </c>
      <c r="D85" s="868"/>
      <c r="E85" s="868"/>
      <c r="F85" s="868"/>
      <c r="G85" s="868"/>
      <c r="H85" s="868"/>
      <c r="I85" s="868"/>
      <c r="J85" s="868"/>
      <c r="K85" s="868"/>
      <c r="L85" s="868"/>
      <c r="M85" s="869"/>
      <c r="N85" s="327"/>
      <c r="O85" s="327"/>
      <c r="P85" s="327"/>
      <c r="Q85" s="327"/>
      <c r="R85" s="327"/>
      <c r="S85" s="327"/>
      <c r="T85" s="170"/>
      <c r="U85" s="541"/>
    </row>
    <row r="86" spans="2:21" ht="15" customHeight="1" x14ac:dyDescent="0.35">
      <c r="B86" s="601">
        <f t="shared" si="17"/>
        <v>9</v>
      </c>
      <c r="C86" s="867" t="s">
        <v>323</v>
      </c>
      <c r="D86" s="868"/>
      <c r="E86" s="868"/>
      <c r="F86" s="868"/>
      <c r="G86" s="868"/>
      <c r="H86" s="868"/>
      <c r="I86" s="868"/>
      <c r="J86" s="868"/>
      <c r="K86" s="868"/>
      <c r="L86" s="868"/>
      <c r="M86" s="869"/>
      <c r="N86" s="327"/>
      <c r="O86" s="327"/>
      <c r="P86" s="327"/>
      <c r="Q86" s="327"/>
      <c r="R86" s="327"/>
      <c r="S86" s="327"/>
      <c r="T86" s="170"/>
      <c r="U86" s="541"/>
    </row>
    <row r="87" spans="2:21" ht="30" customHeight="1" x14ac:dyDescent="0.35">
      <c r="B87" s="601">
        <f t="shared" si="17"/>
        <v>10</v>
      </c>
      <c r="C87" s="867" t="s">
        <v>324</v>
      </c>
      <c r="D87" s="868"/>
      <c r="E87" s="868"/>
      <c r="F87" s="868"/>
      <c r="G87" s="868"/>
      <c r="H87" s="868"/>
      <c r="I87" s="868"/>
      <c r="J87" s="868"/>
      <c r="K87" s="868"/>
      <c r="L87" s="868"/>
      <c r="M87" s="869"/>
      <c r="N87" s="327"/>
      <c r="O87" s="327"/>
      <c r="P87" s="327"/>
      <c r="Q87" s="327"/>
      <c r="R87" s="327"/>
      <c r="S87" s="327"/>
      <c r="T87" s="170"/>
      <c r="U87" s="541"/>
    </row>
    <row r="88" spans="2:21" ht="30" customHeight="1" x14ac:dyDescent="0.35">
      <c r="B88" s="601">
        <f t="shared" si="17"/>
        <v>11</v>
      </c>
      <c r="C88" s="867" t="s">
        <v>325</v>
      </c>
      <c r="D88" s="868"/>
      <c r="E88" s="868"/>
      <c r="F88" s="868"/>
      <c r="G88" s="868"/>
      <c r="H88" s="868"/>
      <c r="I88" s="868"/>
      <c r="J88" s="868"/>
      <c r="K88" s="868"/>
      <c r="L88" s="868"/>
      <c r="M88" s="869"/>
      <c r="N88" s="327"/>
      <c r="O88" s="327"/>
      <c r="P88" s="327"/>
      <c r="Q88" s="327"/>
      <c r="R88" s="327"/>
      <c r="S88" s="327"/>
      <c r="T88" s="170"/>
      <c r="U88" s="541"/>
    </row>
    <row r="89" spans="2:21" ht="15" customHeight="1" x14ac:dyDescent="0.35">
      <c r="B89" s="601">
        <f t="shared" si="17"/>
        <v>12</v>
      </c>
      <c r="C89" s="867" t="s">
        <v>326</v>
      </c>
      <c r="D89" s="868"/>
      <c r="E89" s="868"/>
      <c r="F89" s="868"/>
      <c r="G89" s="868"/>
      <c r="H89" s="868"/>
      <c r="I89" s="868"/>
      <c r="J89" s="868"/>
      <c r="K89" s="868"/>
      <c r="L89" s="868"/>
      <c r="M89" s="869"/>
      <c r="N89" s="327"/>
      <c r="O89" s="327"/>
      <c r="P89" s="327"/>
      <c r="Q89" s="327"/>
      <c r="R89" s="327"/>
      <c r="S89" s="327"/>
      <c r="T89" s="170"/>
      <c r="U89" s="541"/>
    </row>
    <row r="90" spans="2:21" ht="15" customHeight="1" x14ac:dyDescent="0.35">
      <c r="B90" s="601">
        <f t="shared" si="17"/>
        <v>13</v>
      </c>
      <c r="C90" s="867" t="s">
        <v>327</v>
      </c>
      <c r="D90" s="868"/>
      <c r="E90" s="868"/>
      <c r="F90" s="868"/>
      <c r="G90" s="868"/>
      <c r="H90" s="868"/>
      <c r="I90" s="868"/>
      <c r="J90" s="868"/>
      <c r="K90" s="868"/>
      <c r="L90" s="868"/>
      <c r="M90" s="869"/>
      <c r="N90" s="327"/>
      <c r="O90" s="327"/>
      <c r="P90" s="327"/>
      <c r="Q90" s="327"/>
      <c r="R90" s="327"/>
      <c r="S90" s="327"/>
      <c r="T90" s="170"/>
      <c r="U90" s="541"/>
    </row>
    <row r="91" spans="2:21" ht="15" customHeight="1" x14ac:dyDescent="0.35">
      <c r="B91" s="601">
        <f t="shared" si="17"/>
        <v>14</v>
      </c>
      <c r="C91" s="867" t="s">
        <v>328</v>
      </c>
      <c r="D91" s="868"/>
      <c r="E91" s="868"/>
      <c r="F91" s="868"/>
      <c r="G91" s="868"/>
      <c r="H91" s="868"/>
      <c r="I91" s="868"/>
      <c r="J91" s="868"/>
      <c r="K91" s="868"/>
      <c r="L91" s="868"/>
      <c r="M91" s="869"/>
      <c r="N91" s="327"/>
      <c r="O91" s="327"/>
      <c r="P91" s="327"/>
      <c r="Q91" s="327"/>
      <c r="R91" s="327"/>
      <c r="S91" s="327"/>
      <c r="T91" s="170"/>
      <c r="U91" s="541"/>
    </row>
    <row r="92" spans="2:21" ht="15" customHeight="1" x14ac:dyDescent="0.35">
      <c r="B92" s="601">
        <f t="shared" si="17"/>
        <v>15</v>
      </c>
      <c r="C92" s="867" t="s">
        <v>329</v>
      </c>
      <c r="D92" s="868"/>
      <c r="E92" s="868"/>
      <c r="F92" s="868"/>
      <c r="G92" s="868"/>
      <c r="H92" s="868"/>
      <c r="I92" s="868"/>
      <c r="J92" s="868"/>
      <c r="K92" s="868"/>
      <c r="L92" s="868"/>
      <c r="M92" s="869"/>
      <c r="N92" s="327"/>
      <c r="O92" s="327"/>
      <c r="P92" s="327"/>
      <c r="Q92" s="327"/>
      <c r="R92" s="327"/>
      <c r="S92" s="327"/>
      <c r="T92" s="170"/>
      <c r="U92" s="541"/>
    </row>
    <row r="93" spans="2:21" ht="15" customHeight="1" x14ac:dyDescent="0.35">
      <c r="B93" s="601">
        <f t="shared" si="17"/>
        <v>16</v>
      </c>
      <c r="C93" s="867" t="s">
        <v>330</v>
      </c>
      <c r="D93" s="868"/>
      <c r="E93" s="868"/>
      <c r="F93" s="868"/>
      <c r="G93" s="868"/>
      <c r="H93" s="868"/>
      <c r="I93" s="868"/>
      <c r="J93" s="868"/>
      <c r="K93" s="868"/>
      <c r="L93" s="868"/>
      <c r="M93" s="869"/>
      <c r="N93" s="327"/>
      <c r="O93" s="327"/>
      <c r="P93" s="327"/>
      <c r="Q93" s="327"/>
      <c r="R93" s="327"/>
      <c r="S93" s="327"/>
      <c r="T93" s="170"/>
      <c r="U93" s="541"/>
    </row>
    <row r="94" spans="2:21" ht="15" customHeight="1" x14ac:dyDescent="0.35">
      <c r="B94" s="601">
        <f t="shared" si="17"/>
        <v>17</v>
      </c>
      <c r="C94" s="867" t="s">
        <v>331</v>
      </c>
      <c r="D94" s="868"/>
      <c r="E94" s="868"/>
      <c r="F94" s="868"/>
      <c r="G94" s="868"/>
      <c r="H94" s="868"/>
      <c r="I94" s="868"/>
      <c r="J94" s="868"/>
      <c r="K94" s="868"/>
      <c r="L94" s="868"/>
      <c r="M94" s="869"/>
      <c r="N94" s="327"/>
      <c r="O94" s="327"/>
      <c r="P94" s="327"/>
      <c r="Q94" s="327"/>
      <c r="R94" s="327"/>
      <c r="S94" s="327"/>
      <c r="T94" s="170"/>
      <c r="U94" s="541"/>
    </row>
    <row r="95" spans="2:21" ht="15" customHeight="1" x14ac:dyDescent="0.35">
      <c r="B95" s="601">
        <f t="shared" si="17"/>
        <v>18</v>
      </c>
      <c r="C95" s="867" t="s">
        <v>1155</v>
      </c>
      <c r="D95" s="868"/>
      <c r="E95" s="868"/>
      <c r="F95" s="868"/>
      <c r="G95" s="868"/>
      <c r="H95" s="868"/>
      <c r="I95" s="868"/>
      <c r="J95" s="868"/>
      <c r="K95" s="868"/>
      <c r="L95" s="868"/>
      <c r="M95" s="869"/>
      <c r="N95" s="327"/>
      <c r="O95" s="327"/>
      <c r="P95" s="327"/>
      <c r="Q95" s="327"/>
      <c r="R95" s="327"/>
      <c r="S95" s="327"/>
      <c r="T95" s="170"/>
      <c r="U95" s="541"/>
    </row>
    <row r="96" spans="2:21" ht="15" customHeight="1" x14ac:dyDescent="0.35">
      <c r="B96" s="601">
        <f t="shared" si="17"/>
        <v>19</v>
      </c>
      <c r="C96" s="867" t="s">
        <v>1156</v>
      </c>
      <c r="D96" s="868"/>
      <c r="E96" s="868"/>
      <c r="F96" s="868"/>
      <c r="G96" s="868"/>
      <c r="H96" s="868"/>
      <c r="I96" s="868"/>
      <c r="J96" s="868"/>
      <c r="K96" s="868"/>
      <c r="L96" s="868"/>
      <c r="M96" s="869"/>
      <c r="N96" s="327"/>
      <c r="O96" s="327"/>
      <c r="P96" s="327"/>
      <c r="Q96" s="327"/>
      <c r="R96" s="327"/>
      <c r="S96" s="327"/>
      <c r="T96" s="170"/>
      <c r="U96" s="541"/>
    </row>
    <row r="97" spans="2:21" ht="15" customHeight="1" x14ac:dyDescent="0.35">
      <c r="B97" s="601">
        <f t="shared" si="17"/>
        <v>20</v>
      </c>
      <c r="C97" s="867" t="s">
        <v>332</v>
      </c>
      <c r="D97" s="868"/>
      <c r="E97" s="868"/>
      <c r="F97" s="868"/>
      <c r="G97" s="868"/>
      <c r="H97" s="868"/>
      <c r="I97" s="868"/>
      <c r="J97" s="868"/>
      <c r="K97" s="868"/>
      <c r="L97" s="868"/>
      <c r="M97" s="869"/>
      <c r="N97" s="327"/>
      <c r="O97" s="327"/>
      <c r="P97" s="327"/>
      <c r="Q97" s="327"/>
      <c r="R97" s="327"/>
      <c r="S97" s="327"/>
      <c r="T97" s="170"/>
      <c r="U97" s="541"/>
    </row>
    <row r="98" spans="2:21" ht="15" customHeight="1" x14ac:dyDescent="0.35">
      <c r="B98" s="601">
        <f t="shared" si="17"/>
        <v>21</v>
      </c>
      <c r="C98" s="867" t="s">
        <v>333</v>
      </c>
      <c r="D98" s="868"/>
      <c r="E98" s="868"/>
      <c r="F98" s="868"/>
      <c r="G98" s="868"/>
      <c r="H98" s="868"/>
      <c r="I98" s="868"/>
      <c r="J98" s="868"/>
      <c r="K98" s="868"/>
      <c r="L98" s="868"/>
      <c r="M98" s="869"/>
      <c r="N98" s="327"/>
      <c r="O98" s="327"/>
      <c r="P98" s="327"/>
      <c r="Q98" s="327"/>
      <c r="R98" s="327"/>
      <c r="S98" s="327"/>
      <c r="T98" s="170"/>
      <c r="U98" s="541"/>
    </row>
    <row r="99" spans="2:21" ht="15" customHeight="1" x14ac:dyDescent="0.35">
      <c r="B99" s="601">
        <f t="shared" si="17"/>
        <v>22</v>
      </c>
      <c r="C99" s="867" t="s">
        <v>334</v>
      </c>
      <c r="D99" s="868"/>
      <c r="E99" s="868"/>
      <c r="F99" s="868"/>
      <c r="G99" s="868"/>
      <c r="H99" s="868"/>
      <c r="I99" s="868"/>
      <c r="J99" s="868"/>
      <c r="K99" s="868"/>
      <c r="L99" s="868"/>
      <c r="M99" s="869"/>
      <c r="N99" s="327"/>
      <c r="O99" s="327"/>
      <c r="P99" s="327"/>
      <c r="Q99" s="327"/>
      <c r="R99" s="327"/>
      <c r="S99" s="327"/>
      <c r="T99" s="170"/>
      <c r="U99" s="541"/>
    </row>
    <row r="100" spans="2:21" ht="15" customHeight="1" x14ac:dyDescent="0.35">
      <c r="B100" s="601">
        <f t="shared" si="17"/>
        <v>23</v>
      </c>
      <c r="C100" s="867" t="s">
        <v>335</v>
      </c>
      <c r="D100" s="868"/>
      <c r="E100" s="868"/>
      <c r="F100" s="868"/>
      <c r="G100" s="868"/>
      <c r="H100" s="868"/>
      <c r="I100" s="868"/>
      <c r="J100" s="868"/>
      <c r="K100" s="868"/>
      <c r="L100" s="868"/>
      <c r="M100" s="869"/>
      <c r="N100" s="327"/>
      <c r="O100" s="327"/>
      <c r="P100" s="327"/>
      <c r="Q100" s="327"/>
      <c r="R100" s="327"/>
      <c r="S100" s="327"/>
      <c r="T100" s="170"/>
      <c r="U100" s="541"/>
    </row>
    <row r="101" spans="2:21" ht="15" customHeight="1" x14ac:dyDescent="0.35">
      <c r="B101" s="601">
        <f t="shared" si="17"/>
        <v>24</v>
      </c>
      <c r="C101" s="867" t="s">
        <v>336</v>
      </c>
      <c r="D101" s="868"/>
      <c r="E101" s="868"/>
      <c r="F101" s="868"/>
      <c r="G101" s="868"/>
      <c r="H101" s="868"/>
      <c r="I101" s="868"/>
      <c r="J101" s="868"/>
      <c r="K101" s="868"/>
      <c r="L101" s="868"/>
      <c r="M101" s="869"/>
      <c r="N101" s="327"/>
      <c r="O101" s="327"/>
      <c r="P101" s="327"/>
      <c r="Q101" s="327"/>
      <c r="R101" s="327"/>
      <c r="S101" s="327"/>
      <c r="T101" s="170"/>
      <c r="U101" s="541"/>
    </row>
    <row r="102" spans="2:21" ht="15" customHeight="1" x14ac:dyDescent="0.35">
      <c r="B102" s="601">
        <f t="shared" si="17"/>
        <v>25</v>
      </c>
      <c r="C102" s="867" t="s">
        <v>1157</v>
      </c>
      <c r="D102" s="868"/>
      <c r="E102" s="868"/>
      <c r="F102" s="868"/>
      <c r="G102" s="868"/>
      <c r="H102" s="868"/>
      <c r="I102" s="868"/>
      <c r="J102" s="868"/>
      <c r="K102" s="868"/>
      <c r="L102" s="868"/>
      <c r="M102" s="869"/>
      <c r="N102" s="327"/>
      <c r="O102" s="327"/>
      <c r="P102" s="327"/>
      <c r="Q102" s="327"/>
      <c r="R102" s="327"/>
      <c r="S102" s="327"/>
      <c r="T102" s="170"/>
      <c r="U102" s="541"/>
    </row>
    <row r="103" spans="2:21" ht="15" customHeight="1" x14ac:dyDescent="0.35">
      <c r="B103" s="601">
        <f t="shared" si="17"/>
        <v>26</v>
      </c>
      <c r="C103" s="867" t="s">
        <v>1158</v>
      </c>
      <c r="D103" s="868"/>
      <c r="E103" s="868"/>
      <c r="F103" s="868"/>
      <c r="G103" s="868"/>
      <c r="H103" s="868"/>
      <c r="I103" s="868"/>
      <c r="J103" s="868"/>
      <c r="K103" s="868"/>
      <c r="L103" s="868"/>
      <c r="M103" s="869"/>
      <c r="N103" s="327"/>
      <c r="O103" s="327"/>
      <c r="P103" s="327"/>
      <c r="Q103" s="327"/>
      <c r="R103" s="327"/>
      <c r="S103" s="327"/>
      <c r="T103" s="170"/>
      <c r="U103" s="541"/>
    </row>
    <row r="104" spans="2:21" ht="15" customHeight="1" x14ac:dyDescent="0.35">
      <c r="B104" s="601">
        <f t="shared" si="17"/>
        <v>27</v>
      </c>
      <c r="C104" s="867" t="s">
        <v>337</v>
      </c>
      <c r="D104" s="868"/>
      <c r="E104" s="868"/>
      <c r="F104" s="868"/>
      <c r="G104" s="868"/>
      <c r="H104" s="868"/>
      <c r="I104" s="868"/>
      <c r="J104" s="868"/>
      <c r="K104" s="868"/>
      <c r="L104" s="868"/>
      <c r="M104" s="869"/>
      <c r="N104" s="327"/>
      <c r="O104" s="327"/>
      <c r="P104" s="327"/>
      <c r="Q104" s="327"/>
      <c r="R104" s="327"/>
      <c r="S104" s="327"/>
      <c r="T104" s="170"/>
      <c r="U104" s="541"/>
    </row>
    <row r="105" spans="2:21" ht="15" customHeight="1" x14ac:dyDescent="0.35">
      <c r="B105" s="601">
        <f t="shared" si="17"/>
        <v>28</v>
      </c>
      <c r="C105" s="867" t="s">
        <v>338</v>
      </c>
      <c r="D105" s="868"/>
      <c r="E105" s="868"/>
      <c r="F105" s="868"/>
      <c r="G105" s="868"/>
      <c r="H105" s="868"/>
      <c r="I105" s="868"/>
      <c r="J105" s="868"/>
      <c r="K105" s="868"/>
      <c r="L105" s="868"/>
      <c r="M105" s="869"/>
      <c r="N105" s="327"/>
      <c r="O105" s="327"/>
      <c r="P105" s="327"/>
      <c r="Q105" s="327"/>
      <c r="R105" s="327"/>
      <c r="S105" s="327"/>
      <c r="T105" s="170"/>
      <c r="U105" s="541"/>
    </row>
    <row r="106" spans="2:21" ht="15" customHeight="1" x14ac:dyDescent="0.35">
      <c r="B106" s="601">
        <f t="shared" si="17"/>
        <v>29</v>
      </c>
      <c r="C106" s="867" t="s">
        <v>339</v>
      </c>
      <c r="D106" s="868"/>
      <c r="E106" s="868"/>
      <c r="F106" s="868"/>
      <c r="G106" s="868"/>
      <c r="H106" s="868"/>
      <c r="I106" s="868"/>
      <c r="J106" s="868"/>
      <c r="K106" s="868"/>
      <c r="L106" s="868"/>
      <c r="M106" s="869"/>
      <c r="N106" s="327"/>
      <c r="O106" s="327"/>
      <c r="P106" s="327"/>
      <c r="Q106" s="327"/>
      <c r="R106" s="327"/>
      <c r="S106" s="327"/>
      <c r="T106" s="170"/>
      <c r="U106" s="541"/>
    </row>
    <row r="107" spans="2:21" ht="15" customHeight="1" x14ac:dyDescent="0.35">
      <c r="B107" s="602" t="s">
        <v>1185</v>
      </c>
      <c r="C107" s="867" t="s">
        <v>340</v>
      </c>
      <c r="D107" s="868"/>
      <c r="E107" s="868"/>
      <c r="F107" s="868"/>
      <c r="G107" s="868"/>
      <c r="H107" s="868"/>
      <c r="I107" s="868"/>
      <c r="J107" s="868"/>
      <c r="K107" s="868"/>
      <c r="L107" s="868"/>
      <c r="M107" s="869"/>
      <c r="N107" s="327"/>
      <c r="O107" s="327"/>
      <c r="P107" s="327"/>
      <c r="Q107" s="327"/>
      <c r="R107" s="327"/>
      <c r="S107" s="327"/>
      <c r="T107" s="170"/>
      <c r="U107" s="541"/>
    </row>
    <row r="108" spans="2:21" ht="15" customHeight="1" thickBot="1" x14ac:dyDescent="0.4">
      <c r="B108" s="731" t="s">
        <v>1186</v>
      </c>
      <c r="C108" s="870" t="s">
        <v>341</v>
      </c>
      <c r="D108" s="871"/>
      <c r="E108" s="871"/>
      <c r="F108" s="871"/>
      <c r="G108" s="871"/>
      <c r="H108" s="871"/>
      <c r="I108" s="871"/>
      <c r="J108" s="871"/>
      <c r="K108" s="871"/>
      <c r="L108" s="871"/>
      <c r="M108" s="872"/>
      <c r="N108" s="327"/>
      <c r="O108" s="327"/>
      <c r="P108" s="327"/>
      <c r="Q108" s="327"/>
      <c r="R108" s="327"/>
      <c r="S108" s="327"/>
      <c r="T108" s="170"/>
      <c r="U108" s="541"/>
    </row>
  </sheetData>
  <mergeCells count="57">
    <mergeCell ref="C107:M107"/>
    <mergeCell ref="C108:M108"/>
    <mergeCell ref="C106:M106"/>
    <mergeCell ref="C95:M95"/>
    <mergeCell ref="C96:M96"/>
    <mergeCell ref="C97:M97"/>
    <mergeCell ref="C98:M98"/>
    <mergeCell ref="C99:M99"/>
    <mergeCell ref="C100:M100"/>
    <mergeCell ref="C101:M101"/>
    <mergeCell ref="C102:M102"/>
    <mergeCell ref="C103:M103"/>
    <mergeCell ref="C104:M104"/>
    <mergeCell ref="C105:M105"/>
    <mergeCell ref="C94:M94"/>
    <mergeCell ref="C83:M83"/>
    <mergeCell ref="C84:M84"/>
    <mergeCell ref="C85:M85"/>
    <mergeCell ref="C86:M86"/>
    <mergeCell ref="C87:M87"/>
    <mergeCell ref="C88:M88"/>
    <mergeCell ref="C89:M89"/>
    <mergeCell ref="C90:M90"/>
    <mergeCell ref="C91:M91"/>
    <mergeCell ref="C92:M92"/>
    <mergeCell ref="C93:M93"/>
    <mergeCell ref="C82:M82"/>
    <mergeCell ref="C78:M78"/>
    <mergeCell ref="C79:M79"/>
    <mergeCell ref="C80:M80"/>
    <mergeCell ref="C81:M81"/>
    <mergeCell ref="L75:M75"/>
    <mergeCell ref="C77:M77"/>
    <mergeCell ref="B70:C70"/>
    <mergeCell ref="D70:J70"/>
    <mergeCell ref="L70:M70"/>
    <mergeCell ref="B71:C71"/>
    <mergeCell ref="D71:J71"/>
    <mergeCell ref="L71:M71"/>
    <mergeCell ref="B72:C72"/>
    <mergeCell ref="D72:J72"/>
    <mergeCell ref="L72:M72"/>
    <mergeCell ref="L73:M73"/>
    <mergeCell ref="L74:M74"/>
    <mergeCell ref="B68:C68"/>
    <mergeCell ref="D68:J68"/>
    <mergeCell ref="L68:M68"/>
    <mergeCell ref="B69:C69"/>
    <mergeCell ref="D69:J69"/>
    <mergeCell ref="L69:M69"/>
    <mergeCell ref="O1:S1"/>
    <mergeCell ref="B61:M61"/>
    <mergeCell ref="B63:M63"/>
    <mergeCell ref="B65:M65"/>
    <mergeCell ref="B67:C67"/>
    <mergeCell ref="D67:J67"/>
    <mergeCell ref="L67:M67"/>
  </mergeCells>
  <conditionalFormatting sqref="R5:S54">
    <cfRule type="cellIs" dxfId="300" priority="4" operator="equal">
      <formula>0</formula>
    </cfRule>
  </conditionalFormatting>
  <dataValidations count="3">
    <dataValidation type="custom" errorStyle="information" allowBlank="1" showErrorMessage="1" errorTitle="Check values" error="Sum of lines 41-48 should equal 100%." sqref="H54:M54" xr:uid="{00000000-0002-0000-0500-000000000000}">
      <formula1>(SUM(H$46:H$53))=1</formula1>
    </dataValidation>
    <dataValidation type="custom" errorStyle="information" allowBlank="1" showErrorMessage="1" errorTitle="Check values" error="Sum of lines 49-56 should equal 100%." sqref="H46:M53" xr:uid="{00000000-0002-0000-0500-000001000000}">
      <formula1>(SUM(H$46:H$53))=1</formula1>
    </dataValidation>
    <dataValidation type="list" allowBlank="1" showInputMessage="1" showErrorMessage="1" sqref="G46:G53 G36:G43 G6:G33 G5" xr:uid="{52D21DDE-315F-46C5-B059-38070E12F1CA}">
      <formula1>"A1,A2,A3,A4,AX,B2,B3,B4,BX,C2,C3,C4,C5,CX,D3,D4,D5,D6,DX"</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5" tint="0.79998168889431442"/>
  </sheetPr>
  <dimension ref="A1:AR113"/>
  <sheetViews>
    <sheetView zoomScale="70" zoomScaleNormal="70" workbookViewId="0"/>
  </sheetViews>
  <sheetFormatPr defaultColWidth="0" defaultRowHeight="0" customHeight="1" zeroHeight="1" x14ac:dyDescent="0.35"/>
  <cols>
    <col min="1" max="1" width="1.6328125" style="189" customWidth="1"/>
    <col min="2" max="2" width="5" style="189" customWidth="1"/>
    <col min="3" max="3" width="82.54296875" style="189" bestFit="1" customWidth="1"/>
    <col min="4" max="4" width="14.08984375" style="189" bestFit="1" customWidth="1"/>
    <col min="5" max="6" width="6.08984375" style="189" customWidth="1"/>
    <col min="7" max="7" width="15" style="189" bestFit="1" customWidth="1"/>
    <col min="8" max="13" width="10.453125" style="189" customWidth="1"/>
    <col min="14" max="14" width="2.90625" style="189" customWidth="1"/>
    <col min="15" max="15" width="30" style="189" customWidth="1"/>
    <col min="16" max="16" width="30.08984375" style="189" bestFit="1" customWidth="1"/>
    <col min="17" max="17" width="2.90625" style="189" customWidth="1"/>
    <col min="18" max="18" width="23.453125" style="189" customWidth="1"/>
    <col min="19" max="19" width="32.90625" style="189" bestFit="1" customWidth="1"/>
    <col min="20" max="20" width="3.90625" style="189" customWidth="1"/>
    <col min="21" max="21" width="2.90625" style="407" hidden="1" customWidth="1"/>
    <col min="22" max="29" width="3.90625" style="189" hidden="1" customWidth="1"/>
    <col min="30" max="30" width="2.453125" style="407" hidden="1" customWidth="1"/>
    <col min="31" max="31" width="5.453125" style="189" hidden="1" customWidth="1"/>
    <col min="32" max="32" width="2.90625" style="407" hidden="1" customWidth="1"/>
    <col min="33" max="40" width="4.54296875" style="189" hidden="1" customWidth="1"/>
    <col min="41" max="41" width="2.453125" style="407" hidden="1" customWidth="1"/>
    <col min="42" max="43" width="4.54296875" style="189" hidden="1" customWidth="1"/>
    <col min="44" max="44" width="2.453125" style="189" hidden="1" customWidth="1"/>
    <col min="45" max="16384" width="10.453125" style="189" hidden="1"/>
  </cols>
  <sheetData>
    <row r="1" spans="2:40" s="407" customFormat="1" ht="22.5" x14ac:dyDescent="0.35">
      <c r="B1" s="185" t="s">
        <v>342</v>
      </c>
      <c r="C1" s="185"/>
      <c r="D1" s="372"/>
      <c r="E1" s="185"/>
      <c r="F1" s="185"/>
      <c r="G1" s="185"/>
      <c r="H1" s="185"/>
      <c r="I1" s="185"/>
      <c r="J1" s="185"/>
      <c r="K1" s="185"/>
      <c r="L1" s="185"/>
      <c r="M1" s="185"/>
      <c r="N1" s="510"/>
      <c r="O1" s="188" t="s">
        <v>3</v>
      </c>
      <c r="P1" s="188"/>
      <c r="Q1" s="188"/>
      <c r="R1" s="188"/>
      <c r="S1" s="188"/>
      <c r="T1" s="189"/>
      <c r="V1" s="189"/>
      <c r="W1" s="189"/>
      <c r="X1" s="189"/>
      <c r="Y1" s="189"/>
      <c r="Z1" s="189"/>
      <c r="AA1" s="189"/>
      <c r="AB1" s="189"/>
      <c r="AC1" s="189"/>
      <c r="AE1" s="189"/>
      <c r="AG1" s="189"/>
      <c r="AH1" s="189"/>
      <c r="AI1" s="189"/>
      <c r="AJ1" s="189"/>
      <c r="AK1" s="189"/>
      <c r="AL1" s="189"/>
      <c r="AM1" s="189"/>
      <c r="AN1" s="189"/>
    </row>
    <row r="2" spans="2:40" s="407" customFormat="1" ht="17" thickBot="1" x14ac:dyDescent="0.4">
      <c r="B2" s="511"/>
      <c r="C2" s="512"/>
      <c r="D2" s="298"/>
      <c r="E2" s="170"/>
      <c r="F2" s="170"/>
      <c r="G2" s="170"/>
      <c r="H2" s="89"/>
      <c r="I2" s="170"/>
      <c r="J2" s="170"/>
      <c r="K2" s="170"/>
      <c r="L2" s="170"/>
      <c r="M2" s="170"/>
      <c r="N2" s="170"/>
      <c r="O2" s="170"/>
      <c r="P2" s="170"/>
      <c r="Q2" s="170"/>
      <c r="R2" s="170"/>
      <c r="S2" s="170"/>
      <c r="T2" s="189"/>
      <c r="V2" s="189"/>
      <c r="W2" s="189"/>
      <c r="X2" s="189"/>
      <c r="Y2" s="189"/>
      <c r="Z2" s="189"/>
      <c r="AA2" s="189"/>
      <c r="AB2" s="189"/>
      <c r="AC2" s="189"/>
      <c r="AE2" s="189"/>
      <c r="AG2" s="189"/>
      <c r="AH2" s="189"/>
      <c r="AI2" s="189"/>
      <c r="AJ2" s="189"/>
      <c r="AK2" s="189"/>
      <c r="AL2" s="189"/>
      <c r="AM2" s="189"/>
      <c r="AN2" s="189"/>
    </row>
    <row r="3" spans="2:40" s="407" customFormat="1" ht="28.5" customHeight="1" thickBot="1" x14ac:dyDescent="0.4">
      <c r="B3" s="513" t="s">
        <v>7</v>
      </c>
      <c r="C3" s="514"/>
      <c r="D3" s="374" t="s">
        <v>8</v>
      </c>
      <c r="E3" s="374" t="s">
        <v>9</v>
      </c>
      <c r="F3" s="762" t="s">
        <v>10</v>
      </c>
      <c r="G3" s="744" t="s">
        <v>1193</v>
      </c>
      <c r="H3" s="335" t="s">
        <v>199</v>
      </c>
      <c r="I3" s="276" t="s">
        <v>200</v>
      </c>
      <c r="J3" s="276" t="s">
        <v>201</v>
      </c>
      <c r="K3" s="276" t="s">
        <v>202</v>
      </c>
      <c r="L3" s="276" t="s">
        <v>203</v>
      </c>
      <c r="M3" s="276" t="s">
        <v>113</v>
      </c>
      <c r="N3" s="89"/>
      <c r="O3" s="101" t="s">
        <v>12</v>
      </c>
      <c r="P3" s="102" t="s">
        <v>13</v>
      </c>
      <c r="Q3" s="203"/>
      <c r="R3" s="101" t="s">
        <v>14</v>
      </c>
      <c r="S3" s="102" t="s">
        <v>6</v>
      </c>
      <c r="T3" s="189"/>
      <c r="V3" s="189" t="s">
        <v>5</v>
      </c>
      <c r="W3" s="189"/>
      <c r="X3" s="189"/>
      <c r="Y3" s="189"/>
      <c r="Z3" s="189"/>
      <c r="AA3" s="189"/>
      <c r="AB3" s="189"/>
      <c r="AC3" s="189"/>
      <c r="AE3" s="189"/>
      <c r="AG3" s="189" t="s">
        <v>5</v>
      </c>
      <c r="AH3" s="189"/>
      <c r="AI3" s="189"/>
      <c r="AJ3" s="189"/>
      <c r="AK3" s="189"/>
      <c r="AL3" s="189"/>
      <c r="AM3" s="189"/>
      <c r="AN3" s="189"/>
    </row>
    <row r="4" spans="2:40" s="407" customFormat="1" ht="17" thickBot="1" x14ac:dyDescent="0.4">
      <c r="B4" s="170"/>
      <c r="C4" s="170"/>
      <c r="D4" s="515"/>
      <c r="E4" s="516"/>
      <c r="F4" s="750"/>
      <c r="G4" s="516"/>
      <c r="H4" s="89"/>
      <c r="I4" s="89"/>
      <c r="J4" s="89"/>
      <c r="K4" s="89"/>
      <c r="L4" s="89"/>
      <c r="M4" s="89"/>
      <c r="N4" s="89"/>
      <c r="O4" s="511"/>
      <c r="P4" s="511"/>
      <c r="Q4" s="511"/>
      <c r="R4" s="511"/>
      <c r="S4" s="511"/>
      <c r="T4" s="189"/>
      <c r="V4" s="189" t="s">
        <v>16</v>
      </c>
      <c r="W4" s="189"/>
      <c r="X4" s="189"/>
      <c r="Y4" s="189"/>
      <c r="Z4" s="189"/>
      <c r="AA4" s="189"/>
      <c r="AB4" s="189"/>
      <c r="AC4" s="189"/>
      <c r="AE4" s="189"/>
      <c r="AG4" s="231" t="s">
        <v>343</v>
      </c>
      <c r="AH4" s="189"/>
      <c r="AI4" s="189"/>
      <c r="AJ4" s="189"/>
      <c r="AK4" s="189"/>
      <c r="AL4" s="189"/>
      <c r="AM4" s="189"/>
      <c r="AN4" s="189"/>
    </row>
    <row r="5" spans="2:40" s="407" customFormat="1" ht="14.25" customHeight="1" x14ac:dyDescent="0.35">
      <c r="B5" s="338">
        <v>1</v>
      </c>
      <c r="C5" s="399" t="s">
        <v>344</v>
      </c>
      <c r="D5" s="378" t="s">
        <v>345</v>
      </c>
      <c r="E5" s="517" t="s">
        <v>187</v>
      </c>
      <c r="F5" s="751">
        <v>0</v>
      </c>
      <c r="G5" s="518"/>
      <c r="H5" s="519"/>
      <c r="I5" s="519"/>
      <c r="J5" s="519"/>
      <c r="K5" s="519"/>
      <c r="L5" s="519"/>
      <c r="M5" s="732"/>
      <c r="N5" s="89"/>
      <c r="O5" s="215"/>
      <c r="P5" s="520"/>
      <c r="Q5" s="521"/>
      <c r="R5" s="125" t="str">
        <f t="shared" ref="R5:R8" si="0">IF(SUM(V5:AC5)=0,0,$V$4)</f>
        <v>Please complete all cells in row</v>
      </c>
      <c r="S5" s="125"/>
      <c r="T5" s="189"/>
      <c r="V5" s="522">
        <f t="shared" ref="V5:V38" si="1">IF(ISNUMBER(H5),0,1)</f>
        <v>1</v>
      </c>
      <c r="W5" s="522">
        <f t="shared" ref="W5:W38" si="2">IF(ISNUMBER(I5),0,1)</f>
        <v>1</v>
      </c>
      <c r="X5" s="522">
        <f t="shared" ref="X5:X38" si="3">IF(ISNUMBER(J5),0,1)</f>
        <v>1</v>
      </c>
      <c r="Y5" s="522">
        <f t="shared" ref="Y5:Y38" si="4">IF(ISNUMBER(K5),0,1)</f>
        <v>1</v>
      </c>
      <c r="Z5" s="522">
        <f t="shared" ref="Z5:Z38" si="5">IF(ISNUMBER(L5),0,1)</f>
        <v>1</v>
      </c>
      <c r="AA5" s="522">
        <f t="shared" ref="AA5:AA38" si="6">IF(ISNUMBER(M5),0,1)</f>
        <v>1</v>
      </c>
      <c r="AB5" s="522">
        <f>IF(ISNUMBER(#REF!),0,1)</f>
        <v>1</v>
      </c>
      <c r="AC5" s="522">
        <f>IF(ISNUMBER(#REF!),0,1)</f>
        <v>1</v>
      </c>
      <c r="AE5" s="189"/>
      <c r="AG5" s="523"/>
      <c r="AH5" s="523"/>
      <c r="AI5" s="523"/>
      <c r="AJ5" s="523"/>
      <c r="AK5" s="523"/>
      <c r="AL5" s="523"/>
      <c r="AM5" s="523"/>
      <c r="AN5" s="523"/>
    </row>
    <row r="6" spans="2:40" s="407" customFormat="1" ht="14.25" customHeight="1" x14ac:dyDescent="0.35">
      <c r="B6" s="339">
        <f t="shared" ref="B6:B38" si="7">B5+1</f>
        <v>2</v>
      </c>
      <c r="C6" s="524" t="s">
        <v>346</v>
      </c>
      <c r="D6" s="385" t="s">
        <v>347</v>
      </c>
      <c r="E6" s="525" t="s">
        <v>187</v>
      </c>
      <c r="F6" s="752">
        <v>0</v>
      </c>
      <c r="G6" s="526"/>
      <c r="H6" s="527"/>
      <c r="I6" s="527"/>
      <c r="J6" s="527"/>
      <c r="K6" s="527"/>
      <c r="L6" s="527"/>
      <c r="M6" s="733"/>
      <c r="N6" s="89"/>
      <c r="O6" s="230"/>
      <c r="P6" s="231"/>
      <c r="Q6" s="528"/>
      <c r="R6" s="125" t="str">
        <f t="shared" si="0"/>
        <v>Please complete all cells in row</v>
      </c>
      <c r="S6" s="125"/>
      <c r="T6" s="189"/>
      <c r="V6" s="529">
        <f t="shared" si="1"/>
        <v>1</v>
      </c>
      <c r="W6" s="529">
        <f t="shared" si="2"/>
        <v>1</v>
      </c>
      <c r="X6" s="529">
        <f t="shared" si="3"/>
        <v>1</v>
      </c>
      <c r="Y6" s="529">
        <f t="shared" si="4"/>
        <v>1</v>
      </c>
      <c r="Z6" s="529">
        <f t="shared" si="5"/>
        <v>1</v>
      </c>
      <c r="AA6" s="529">
        <f t="shared" si="6"/>
        <v>1</v>
      </c>
      <c r="AB6" s="529">
        <f>IF(ISNUMBER(#REF!),0,1)</f>
        <v>1</v>
      </c>
      <c r="AC6" s="529">
        <f>IF(ISNUMBER(#REF!),0,1)</f>
        <v>1</v>
      </c>
      <c r="AE6" s="189"/>
      <c r="AG6" s="530"/>
      <c r="AH6" s="530"/>
      <c r="AI6" s="530"/>
      <c r="AJ6" s="530"/>
      <c r="AK6" s="530"/>
      <c r="AL6" s="530"/>
      <c r="AM6" s="530"/>
      <c r="AN6" s="530"/>
    </row>
    <row r="7" spans="2:40" s="407" customFormat="1" ht="14.25" customHeight="1" x14ac:dyDescent="0.35">
      <c r="B7" s="339">
        <f t="shared" si="7"/>
        <v>3</v>
      </c>
      <c r="C7" s="524" t="s">
        <v>348</v>
      </c>
      <c r="D7" s="385" t="s">
        <v>349</v>
      </c>
      <c r="E7" s="525" t="s">
        <v>187</v>
      </c>
      <c r="F7" s="752">
        <v>0</v>
      </c>
      <c r="G7" s="526"/>
      <c r="H7" s="527"/>
      <c r="I7" s="527"/>
      <c r="J7" s="527"/>
      <c r="K7" s="527"/>
      <c r="L7" s="527"/>
      <c r="M7" s="733"/>
      <c r="N7" s="89"/>
      <c r="O7" s="230"/>
      <c r="P7" s="231"/>
      <c r="Q7" s="528"/>
      <c r="R7" s="125" t="str">
        <f t="shared" si="0"/>
        <v>Please complete all cells in row</v>
      </c>
      <c r="S7" s="125"/>
      <c r="T7" s="189"/>
      <c r="V7" s="529">
        <f t="shared" si="1"/>
        <v>1</v>
      </c>
      <c r="W7" s="529">
        <f t="shared" si="2"/>
        <v>1</v>
      </c>
      <c r="X7" s="529">
        <f t="shared" si="3"/>
        <v>1</v>
      </c>
      <c r="Y7" s="529">
        <f t="shared" si="4"/>
        <v>1</v>
      </c>
      <c r="Z7" s="529">
        <f t="shared" si="5"/>
        <v>1</v>
      </c>
      <c r="AA7" s="529">
        <f t="shared" si="6"/>
        <v>1</v>
      </c>
      <c r="AB7" s="529">
        <f>IF(ISNUMBER(#REF!),0,1)</f>
        <v>1</v>
      </c>
      <c r="AC7" s="529">
        <f>IF(ISNUMBER(#REF!),0,1)</f>
        <v>1</v>
      </c>
      <c r="AE7" s="189"/>
      <c r="AG7" s="530"/>
      <c r="AH7" s="530"/>
      <c r="AI7" s="530"/>
      <c r="AJ7" s="530"/>
      <c r="AK7" s="530"/>
      <c r="AL7" s="530"/>
      <c r="AM7" s="530"/>
      <c r="AN7" s="530"/>
    </row>
    <row r="8" spans="2:40" s="407" customFormat="1" ht="14.25" customHeight="1" x14ac:dyDescent="0.35">
      <c r="B8" s="339">
        <f t="shared" si="7"/>
        <v>4</v>
      </c>
      <c r="C8" s="524" t="s">
        <v>350</v>
      </c>
      <c r="D8" s="385" t="s">
        <v>351</v>
      </c>
      <c r="E8" s="525" t="s">
        <v>187</v>
      </c>
      <c r="F8" s="752">
        <v>0</v>
      </c>
      <c r="G8" s="526"/>
      <c r="H8" s="527"/>
      <c r="I8" s="527"/>
      <c r="J8" s="527"/>
      <c r="K8" s="527"/>
      <c r="L8" s="527"/>
      <c r="M8" s="733"/>
      <c r="N8" s="89"/>
      <c r="O8" s="230"/>
      <c r="P8" s="231"/>
      <c r="Q8" s="528"/>
      <c r="R8" s="125" t="str">
        <f t="shared" si="0"/>
        <v>Please complete all cells in row</v>
      </c>
      <c r="S8" s="125"/>
      <c r="T8" s="189"/>
      <c r="V8" s="529">
        <f t="shared" si="1"/>
        <v>1</v>
      </c>
      <c r="W8" s="529">
        <f t="shared" si="2"/>
        <v>1</v>
      </c>
      <c r="X8" s="529">
        <f t="shared" si="3"/>
        <v>1</v>
      </c>
      <c r="Y8" s="529">
        <f t="shared" si="4"/>
        <v>1</v>
      </c>
      <c r="Z8" s="529">
        <f t="shared" si="5"/>
        <v>1</v>
      </c>
      <c r="AA8" s="529">
        <f t="shared" si="6"/>
        <v>1</v>
      </c>
      <c r="AB8" s="529">
        <f>IF(ISNUMBER(#REF!),0,1)</f>
        <v>1</v>
      </c>
      <c r="AC8" s="529">
        <f>IF(ISNUMBER(#REF!),0,1)</f>
        <v>1</v>
      </c>
      <c r="AE8" s="189"/>
      <c r="AG8" s="530"/>
      <c r="AH8" s="530"/>
      <c r="AI8" s="530"/>
      <c r="AJ8" s="530"/>
      <c r="AK8" s="530"/>
      <c r="AL8" s="530"/>
      <c r="AM8" s="530"/>
      <c r="AN8" s="530"/>
    </row>
    <row r="9" spans="2:40" s="407" customFormat="1" ht="14.25" customHeight="1" x14ac:dyDescent="0.35">
      <c r="B9" s="339">
        <f t="shared" si="7"/>
        <v>5</v>
      </c>
      <c r="C9" s="531" t="s">
        <v>352</v>
      </c>
      <c r="D9" s="385" t="s">
        <v>353</v>
      </c>
      <c r="E9" s="340" t="s">
        <v>186</v>
      </c>
      <c r="F9" s="348">
        <v>0</v>
      </c>
      <c r="G9" s="526"/>
      <c r="H9" s="527"/>
      <c r="I9" s="527"/>
      <c r="J9" s="527"/>
      <c r="K9" s="527"/>
      <c r="L9" s="527"/>
      <c r="M9" s="733"/>
      <c r="N9" s="89"/>
      <c r="O9" s="230"/>
      <c r="P9" s="231"/>
      <c r="Q9" s="528"/>
      <c r="R9" s="125" t="str">
        <f>IF(SUM(V9:AC9)=0,0,$V$4)</f>
        <v>Please complete all cells in row</v>
      </c>
      <c r="S9" s="125"/>
      <c r="T9" s="189"/>
      <c r="V9" s="529">
        <f t="shared" si="1"/>
        <v>1</v>
      </c>
      <c r="W9" s="529">
        <f t="shared" si="2"/>
        <v>1</v>
      </c>
      <c r="X9" s="529">
        <f t="shared" si="3"/>
        <v>1</v>
      </c>
      <c r="Y9" s="529">
        <f t="shared" si="4"/>
        <v>1</v>
      </c>
      <c r="Z9" s="529">
        <f t="shared" si="5"/>
        <v>1</v>
      </c>
      <c r="AA9" s="529">
        <f t="shared" si="6"/>
        <v>1</v>
      </c>
      <c r="AB9" s="529">
        <f>IF(ISNUMBER(#REF!),0,1)</f>
        <v>1</v>
      </c>
      <c r="AC9" s="529">
        <f>IF(ISNUMBER(#REF!),0,1)</f>
        <v>1</v>
      </c>
      <c r="AE9" s="189"/>
      <c r="AG9" s="530"/>
      <c r="AH9" s="530"/>
      <c r="AI9" s="530"/>
      <c r="AJ9" s="530"/>
      <c r="AK9" s="530"/>
      <c r="AL9" s="530"/>
      <c r="AM9" s="530"/>
      <c r="AN9" s="530"/>
    </row>
    <row r="10" spans="2:40" s="407" customFormat="1" ht="14.25" customHeight="1" x14ac:dyDescent="0.35">
      <c r="B10" s="339">
        <f t="shared" si="7"/>
        <v>6</v>
      </c>
      <c r="C10" s="531" t="s">
        <v>354</v>
      </c>
      <c r="D10" s="385" t="s">
        <v>355</v>
      </c>
      <c r="E10" s="525" t="s">
        <v>181</v>
      </c>
      <c r="F10" s="752">
        <v>3</v>
      </c>
      <c r="G10" s="526"/>
      <c r="H10" s="532"/>
      <c r="I10" s="532"/>
      <c r="J10" s="532"/>
      <c r="K10" s="532"/>
      <c r="L10" s="532"/>
      <c r="M10" s="734"/>
      <c r="N10" s="89"/>
      <c r="O10" s="230"/>
      <c r="P10" s="231"/>
      <c r="Q10" s="528"/>
      <c r="R10" s="125" t="str">
        <f>IF(SUM(V10:AC10)=0,0,$V$4)</f>
        <v>Please complete all cells in row</v>
      </c>
      <c r="S10" s="125"/>
      <c r="T10" s="189"/>
      <c r="V10" s="529">
        <f t="shared" si="1"/>
        <v>1</v>
      </c>
      <c r="W10" s="529">
        <f t="shared" si="2"/>
        <v>1</v>
      </c>
      <c r="X10" s="529">
        <f t="shared" si="3"/>
        <v>1</v>
      </c>
      <c r="Y10" s="529">
        <f t="shared" si="4"/>
        <v>1</v>
      </c>
      <c r="Z10" s="529">
        <f t="shared" si="5"/>
        <v>1</v>
      </c>
      <c r="AA10" s="529">
        <f t="shared" si="6"/>
        <v>1</v>
      </c>
      <c r="AB10" s="529">
        <f>IF(ISNUMBER(#REF!),0,1)</f>
        <v>1</v>
      </c>
      <c r="AC10" s="529">
        <f>IF(ISNUMBER(#REF!),0,1)</f>
        <v>1</v>
      </c>
      <c r="AE10" s="189"/>
      <c r="AG10" s="530"/>
      <c r="AH10" s="530"/>
      <c r="AI10" s="530"/>
      <c r="AJ10" s="530"/>
      <c r="AK10" s="530"/>
      <c r="AL10" s="530"/>
      <c r="AM10" s="530"/>
      <c r="AN10" s="530"/>
    </row>
    <row r="11" spans="2:40" s="407" customFormat="1" ht="14.25" customHeight="1" x14ac:dyDescent="0.35">
      <c r="B11" s="339">
        <f t="shared" si="7"/>
        <v>7</v>
      </c>
      <c r="C11" s="531" t="s">
        <v>356</v>
      </c>
      <c r="D11" s="385" t="s">
        <v>357</v>
      </c>
      <c r="E11" s="525" t="s">
        <v>181</v>
      </c>
      <c r="F11" s="752">
        <v>3</v>
      </c>
      <c r="G11" s="526"/>
      <c r="H11" s="532"/>
      <c r="I11" s="532"/>
      <c r="J11" s="532"/>
      <c r="K11" s="532"/>
      <c r="L11" s="532"/>
      <c r="M11" s="734"/>
      <c r="N11" s="89"/>
      <c r="O11" s="230"/>
      <c r="P11" s="231"/>
      <c r="Q11" s="528"/>
      <c r="R11" s="125" t="str">
        <f>IF(SUM(V11:AC11)=0,0,$V$4)</f>
        <v>Please complete all cells in row</v>
      </c>
      <c r="S11" s="125"/>
      <c r="T11" s="189"/>
      <c r="V11" s="529">
        <f t="shared" si="1"/>
        <v>1</v>
      </c>
      <c r="W11" s="529">
        <f t="shared" si="2"/>
        <v>1</v>
      </c>
      <c r="X11" s="529">
        <f t="shared" si="3"/>
        <v>1</v>
      </c>
      <c r="Y11" s="529">
        <f t="shared" si="4"/>
        <v>1</v>
      </c>
      <c r="Z11" s="529">
        <f t="shared" si="5"/>
        <v>1</v>
      </c>
      <c r="AA11" s="529">
        <f t="shared" si="6"/>
        <v>1</v>
      </c>
      <c r="AB11" s="529">
        <f>IF(ISNUMBER(#REF!),0,1)</f>
        <v>1</v>
      </c>
      <c r="AC11" s="529">
        <f>IF(ISNUMBER(#REF!),0,1)</f>
        <v>1</v>
      </c>
      <c r="AE11" s="189"/>
      <c r="AG11" s="530"/>
      <c r="AH11" s="530"/>
      <c r="AI11" s="530"/>
      <c r="AJ11" s="530"/>
      <c r="AK11" s="530"/>
      <c r="AL11" s="530"/>
      <c r="AM11" s="530"/>
      <c r="AN11" s="530"/>
    </row>
    <row r="12" spans="2:40" s="407" customFormat="1" ht="14.25" customHeight="1" x14ac:dyDescent="0.35">
      <c r="B12" s="339">
        <f t="shared" si="7"/>
        <v>8</v>
      </c>
      <c r="C12" s="524" t="s">
        <v>358</v>
      </c>
      <c r="D12" s="385" t="s">
        <v>359</v>
      </c>
      <c r="E12" s="525" t="s">
        <v>137</v>
      </c>
      <c r="F12" s="752">
        <v>2</v>
      </c>
      <c r="G12" s="526"/>
      <c r="H12" s="533"/>
      <c r="I12" s="533"/>
      <c r="J12" s="533"/>
      <c r="K12" s="533"/>
      <c r="L12" s="533"/>
      <c r="M12" s="735"/>
      <c r="N12" s="89"/>
      <c r="O12" s="230"/>
      <c r="P12" s="231"/>
      <c r="Q12" s="528"/>
      <c r="R12" s="125" t="str">
        <f>IF(SUM(V12:AC12)=0,0,$V$4)</f>
        <v>Please complete all cells in row</v>
      </c>
      <c r="S12" s="125"/>
      <c r="T12" s="189"/>
      <c r="V12" s="529">
        <f t="shared" si="1"/>
        <v>1</v>
      </c>
      <c r="W12" s="529">
        <f t="shared" si="2"/>
        <v>1</v>
      </c>
      <c r="X12" s="529">
        <f t="shared" si="3"/>
        <v>1</v>
      </c>
      <c r="Y12" s="529">
        <f t="shared" si="4"/>
        <v>1</v>
      </c>
      <c r="Z12" s="529">
        <f t="shared" si="5"/>
        <v>1</v>
      </c>
      <c r="AA12" s="529">
        <f t="shared" si="6"/>
        <v>1</v>
      </c>
      <c r="AB12" s="529">
        <f>IF(ISNUMBER(#REF!),0,1)</f>
        <v>1</v>
      </c>
      <c r="AC12" s="529">
        <f>IF(ISNUMBER(#REF!),0,1)</f>
        <v>1</v>
      </c>
      <c r="AE12" s="189"/>
      <c r="AG12" s="530"/>
      <c r="AH12" s="530"/>
      <c r="AI12" s="530"/>
      <c r="AJ12" s="530"/>
      <c r="AK12" s="530"/>
      <c r="AL12" s="530"/>
      <c r="AM12" s="530"/>
      <c r="AN12" s="530"/>
    </row>
    <row r="13" spans="2:40" ht="14.25" customHeight="1" x14ac:dyDescent="0.35">
      <c r="B13" s="339">
        <f t="shared" si="7"/>
        <v>9</v>
      </c>
      <c r="C13" s="531" t="s">
        <v>360</v>
      </c>
      <c r="D13" s="385" t="s">
        <v>361</v>
      </c>
      <c r="E13" s="525" t="s">
        <v>138</v>
      </c>
      <c r="F13" s="752">
        <v>2</v>
      </c>
      <c r="G13" s="526"/>
      <c r="H13" s="534"/>
      <c r="I13" s="534"/>
      <c r="J13" s="534"/>
      <c r="K13" s="534"/>
      <c r="L13" s="534"/>
      <c r="M13" s="736"/>
      <c r="N13" s="89"/>
      <c r="O13" s="230"/>
      <c r="P13" s="231" t="s">
        <v>343</v>
      </c>
      <c r="Q13" s="528"/>
      <c r="R13" s="125" t="str">
        <f t="shared" ref="R13:R21" si="8">IF(SUM(V13:AC13)=0,0,$V$4)</f>
        <v>Please complete all cells in row</v>
      </c>
      <c r="S13" s="535" t="e">
        <f t="shared" ref="S13:S20" si="9">IF(SUM($AG$13:$AN$13)=0,0,$AG$4)</f>
        <v>#REF!</v>
      </c>
      <c r="V13" s="529">
        <f t="shared" si="1"/>
        <v>1</v>
      </c>
      <c r="W13" s="529">
        <f t="shared" si="2"/>
        <v>1</v>
      </c>
      <c r="X13" s="529">
        <f t="shared" si="3"/>
        <v>1</v>
      </c>
      <c r="Y13" s="529">
        <f t="shared" si="4"/>
        <v>1</v>
      </c>
      <c r="Z13" s="529">
        <f t="shared" si="5"/>
        <v>1</v>
      </c>
      <c r="AA13" s="529">
        <f t="shared" si="6"/>
        <v>1</v>
      </c>
      <c r="AB13" s="529">
        <f>IF(ISNUMBER(#REF!),0,1)</f>
        <v>1</v>
      </c>
      <c r="AC13" s="529">
        <f>IF(ISNUMBER(#REF!),0,1)</f>
        <v>1</v>
      </c>
      <c r="AG13" s="536">
        <f t="shared" ref="AG13:AL13" si="10">IF(SUM(H13:H20)=1,0,1)</f>
        <v>1</v>
      </c>
      <c r="AH13" s="536">
        <f t="shared" si="10"/>
        <v>1</v>
      </c>
      <c r="AI13" s="536">
        <f t="shared" si="10"/>
        <v>1</v>
      </c>
      <c r="AJ13" s="536">
        <f t="shared" si="10"/>
        <v>1</v>
      </c>
      <c r="AK13" s="536">
        <f t="shared" si="10"/>
        <v>1</v>
      </c>
      <c r="AL13" s="536">
        <f t="shared" si="10"/>
        <v>1</v>
      </c>
      <c r="AM13" s="536" t="e">
        <f>IF(SUM(#REF!)=1,0,1)</f>
        <v>#REF!</v>
      </c>
      <c r="AN13" s="536" t="e">
        <f>IF(SUM(#REF!)=1,0,1)</f>
        <v>#REF!</v>
      </c>
    </row>
    <row r="14" spans="2:40" ht="14.25" customHeight="1" x14ac:dyDescent="0.35">
      <c r="B14" s="339">
        <f t="shared" si="7"/>
        <v>10</v>
      </c>
      <c r="C14" s="531" t="s">
        <v>362</v>
      </c>
      <c r="D14" s="385" t="s">
        <v>363</v>
      </c>
      <c r="E14" s="525" t="s">
        <v>138</v>
      </c>
      <c r="F14" s="752">
        <v>2</v>
      </c>
      <c r="G14" s="526"/>
      <c r="H14" s="534"/>
      <c r="I14" s="534"/>
      <c r="J14" s="534"/>
      <c r="K14" s="534"/>
      <c r="L14" s="534"/>
      <c r="M14" s="736"/>
      <c r="N14" s="89"/>
      <c r="O14" s="230"/>
      <c r="P14" s="231" t="s">
        <v>343</v>
      </c>
      <c r="Q14" s="528"/>
      <c r="R14" s="125" t="str">
        <f t="shared" si="8"/>
        <v>Please complete all cells in row</v>
      </c>
      <c r="S14" s="535" t="e">
        <f t="shared" si="9"/>
        <v>#REF!</v>
      </c>
      <c r="V14" s="529">
        <f t="shared" si="1"/>
        <v>1</v>
      </c>
      <c r="W14" s="529">
        <f t="shared" si="2"/>
        <v>1</v>
      </c>
      <c r="X14" s="529">
        <f t="shared" si="3"/>
        <v>1</v>
      </c>
      <c r="Y14" s="529">
        <f t="shared" si="4"/>
        <v>1</v>
      </c>
      <c r="Z14" s="529">
        <f t="shared" si="5"/>
        <v>1</v>
      </c>
      <c r="AA14" s="529">
        <f t="shared" si="6"/>
        <v>1</v>
      </c>
      <c r="AB14" s="529">
        <f>IF(ISNUMBER(#REF!),0,1)</f>
        <v>1</v>
      </c>
      <c r="AC14" s="529">
        <f>IF(ISNUMBER(#REF!),0,1)</f>
        <v>1</v>
      </c>
      <c r="AG14" s="537"/>
      <c r="AH14" s="537"/>
      <c r="AI14" s="537"/>
      <c r="AJ14" s="537"/>
      <c r="AK14" s="537"/>
      <c r="AL14" s="537"/>
      <c r="AM14" s="537"/>
      <c r="AN14" s="537"/>
    </row>
    <row r="15" spans="2:40" ht="14.25" customHeight="1" x14ac:dyDescent="0.35">
      <c r="B15" s="339">
        <f t="shared" si="7"/>
        <v>11</v>
      </c>
      <c r="C15" s="531" t="s">
        <v>364</v>
      </c>
      <c r="D15" s="385" t="s">
        <v>365</v>
      </c>
      <c r="E15" s="525" t="s">
        <v>138</v>
      </c>
      <c r="F15" s="752">
        <v>2</v>
      </c>
      <c r="G15" s="526"/>
      <c r="H15" s="534"/>
      <c r="I15" s="534"/>
      <c r="J15" s="534"/>
      <c r="K15" s="534"/>
      <c r="L15" s="534"/>
      <c r="M15" s="736"/>
      <c r="N15" s="89"/>
      <c r="O15" s="230"/>
      <c r="P15" s="231" t="s">
        <v>343</v>
      </c>
      <c r="Q15" s="528"/>
      <c r="R15" s="125" t="str">
        <f t="shared" si="8"/>
        <v>Please complete all cells in row</v>
      </c>
      <c r="S15" s="535" t="e">
        <f t="shared" si="9"/>
        <v>#REF!</v>
      </c>
      <c r="V15" s="529">
        <f t="shared" si="1"/>
        <v>1</v>
      </c>
      <c r="W15" s="529">
        <f t="shared" si="2"/>
        <v>1</v>
      </c>
      <c r="X15" s="529">
        <f t="shared" si="3"/>
        <v>1</v>
      </c>
      <c r="Y15" s="529">
        <f t="shared" si="4"/>
        <v>1</v>
      </c>
      <c r="Z15" s="529">
        <f t="shared" si="5"/>
        <v>1</v>
      </c>
      <c r="AA15" s="529">
        <f t="shared" si="6"/>
        <v>1</v>
      </c>
      <c r="AB15" s="529">
        <f>IF(ISNUMBER(#REF!),0,1)</f>
        <v>1</v>
      </c>
      <c r="AC15" s="529">
        <f>IF(ISNUMBER(#REF!),0,1)</f>
        <v>1</v>
      </c>
      <c r="AG15" s="537"/>
      <c r="AH15" s="537"/>
      <c r="AI15" s="537"/>
      <c r="AJ15" s="537"/>
      <c r="AK15" s="537"/>
      <c r="AL15" s="537"/>
      <c r="AM15" s="537"/>
      <c r="AN15" s="537"/>
    </row>
    <row r="16" spans="2:40" ht="27" customHeight="1" x14ac:dyDescent="0.35">
      <c r="B16" s="339">
        <f t="shared" si="7"/>
        <v>12</v>
      </c>
      <c r="C16" s="531" t="s">
        <v>366</v>
      </c>
      <c r="D16" s="385" t="s">
        <v>367</v>
      </c>
      <c r="E16" s="525" t="s">
        <v>138</v>
      </c>
      <c r="F16" s="752">
        <v>2</v>
      </c>
      <c r="G16" s="526"/>
      <c r="H16" s="534"/>
      <c r="I16" s="534"/>
      <c r="J16" s="534"/>
      <c r="K16" s="534"/>
      <c r="L16" s="534"/>
      <c r="M16" s="736"/>
      <c r="N16" s="89"/>
      <c r="O16" s="230"/>
      <c r="P16" s="231" t="s">
        <v>343</v>
      </c>
      <c r="Q16" s="528"/>
      <c r="R16" s="125" t="str">
        <f t="shared" si="8"/>
        <v>Please complete all cells in row</v>
      </c>
      <c r="S16" s="535" t="e">
        <f t="shared" si="9"/>
        <v>#REF!</v>
      </c>
      <c r="V16" s="529">
        <f t="shared" si="1"/>
        <v>1</v>
      </c>
      <c r="W16" s="529">
        <f t="shared" si="2"/>
        <v>1</v>
      </c>
      <c r="X16" s="529">
        <f t="shared" si="3"/>
        <v>1</v>
      </c>
      <c r="Y16" s="529">
        <f t="shared" si="4"/>
        <v>1</v>
      </c>
      <c r="Z16" s="529">
        <f t="shared" si="5"/>
        <v>1</v>
      </c>
      <c r="AA16" s="529">
        <f t="shared" si="6"/>
        <v>1</v>
      </c>
      <c r="AB16" s="529">
        <f>IF(ISNUMBER(#REF!),0,1)</f>
        <v>1</v>
      </c>
      <c r="AC16" s="529">
        <f>IF(ISNUMBER(#REF!),0,1)</f>
        <v>1</v>
      </c>
      <c r="AG16" s="537"/>
      <c r="AH16" s="537"/>
      <c r="AI16" s="537"/>
      <c r="AJ16" s="537"/>
      <c r="AK16" s="537"/>
      <c r="AL16" s="537"/>
      <c r="AM16" s="537"/>
      <c r="AN16" s="537"/>
    </row>
    <row r="17" spans="2:40" ht="14.15" customHeight="1" x14ac:dyDescent="0.35">
      <c r="B17" s="339">
        <f t="shared" si="7"/>
        <v>13</v>
      </c>
      <c r="C17" s="531" t="s">
        <v>368</v>
      </c>
      <c r="D17" s="385" t="s">
        <v>369</v>
      </c>
      <c r="E17" s="525" t="s">
        <v>138</v>
      </c>
      <c r="F17" s="752">
        <v>2</v>
      </c>
      <c r="G17" s="526"/>
      <c r="H17" s="534"/>
      <c r="I17" s="534"/>
      <c r="J17" s="534"/>
      <c r="K17" s="534"/>
      <c r="L17" s="534"/>
      <c r="M17" s="736"/>
      <c r="N17" s="89"/>
      <c r="O17" s="230"/>
      <c r="P17" s="231" t="s">
        <v>343</v>
      </c>
      <c r="Q17" s="528"/>
      <c r="R17" s="125" t="str">
        <f t="shared" si="8"/>
        <v>Please complete all cells in row</v>
      </c>
      <c r="S17" s="535" t="e">
        <f t="shared" si="9"/>
        <v>#REF!</v>
      </c>
      <c r="V17" s="529">
        <f t="shared" si="1"/>
        <v>1</v>
      </c>
      <c r="W17" s="529">
        <f t="shared" si="2"/>
        <v>1</v>
      </c>
      <c r="X17" s="529">
        <f t="shared" si="3"/>
        <v>1</v>
      </c>
      <c r="Y17" s="529">
        <f t="shared" si="4"/>
        <v>1</v>
      </c>
      <c r="Z17" s="529">
        <f t="shared" si="5"/>
        <v>1</v>
      </c>
      <c r="AA17" s="529">
        <f t="shared" si="6"/>
        <v>1</v>
      </c>
      <c r="AB17" s="529">
        <f>IF(ISNUMBER(#REF!),0,1)</f>
        <v>1</v>
      </c>
      <c r="AC17" s="529">
        <f>IF(ISNUMBER(#REF!),0,1)</f>
        <v>1</v>
      </c>
      <c r="AG17" s="537"/>
      <c r="AH17" s="537"/>
      <c r="AI17" s="537"/>
      <c r="AJ17" s="537"/>
      <c r="AK17" s="537"/>
      <c r="AL17" s="537"/>
      <c r="AM17" s="537"/>
      <c r="AN17" s="537"/>
    </row>
    <row r="18" spans="2:40" ht="14.15" customHeight="1" x14ac:dyDescent="0.35">
      <c r="B18" s="339">
        <f t="shared" si="7"/>
        <v>14</v>
      </c>
      <c r="C18" s="531" t="s">
        <v>370</v>
      </c>
      <c r="D18" s="385" t="s">
        <v>371</v>
      </c>
      <c r="E18" s="525" t="s">
        <v>138</v>
      </c>
      <c r="F18" s="752">
        <v>2</v>
      </c>
      <c r="G18" s="526"/>
      <c r="H18" s="534"/>
      <c r="I18" s="534"/>
      <c r="J18" s="534"/>
      <c r="K18" s="534"/>
      <c r="L18" s="534"/>
      <c r="M18" s="736"/>
      <c r="N18" s="89"/>
      <c r="O18" s="230"/>
      <c r="P18" s="231" t="s">
        <v>343</v>
      </c>
      <c r="Q18" s="528"/>
      <c r="R18" s="125" t="str">
        <f t="shared" si="8"/>
        <v>Please complete all cells in row</v>
      </c>
      <c r="S18" s="535" t="e">
        <f t="shared" si="9"/>
        <v>#REF!</v>
      </c>
      <c r="V18" s="529">
        <f t="shared" si="1"/>
        <v>1</v>
      </c>
      <c r="W18" s="529">
        <f t="shared" si="2"/>
        <v>1</v>
      </c>
      <c r="X18" s="529">
        <f t="shared" si="3"/>
        <v>1</v>
      </c>
      <c r="Y18" s="529">
        <f t="shared" si="4"/>
        <v>1</v>
      </c>
      <c r="Z18" s="529">
        <f t="shared" si="5"/>
        <v>1</v>
      </c>
      <c r="AA18" s="529">
        <f t="shared" si="6"/>
        <v>1</v>
      </c>
      <c r="AB18" s="529">
        <f>IF(ISNUMBER(#REF!),0,1)</f>
        <v>1</v>
      </c>
      <c r="AC18" s="529">
        <f>IF(ISNUMBER(#REF!),0,1)</f>
        <v>1</v>
      </c>
      <c r="AG18" s="537"/>
      <c r="AH18" s="537"/>
      <c r="AI18" s="537"/>
      <c r="AJ18" s="537"/>
      <c r="AK18" s="537"/>
      <c r="AL18" s="537"/>
      <c r="AM18" s="537"/>
      <c r="AN18" s="537"/>
    </row>
    <row r="19" spans="2:40" ht="14.25" customHeight="1" x14ac:dyDescent="0.35">
      <c r="B19" s="339">
        <f t="shared" si="7"/>
        <v>15</v>
      </c>
      <c r="C19" s="531" t="s">
        <v>372</v>
      </c>
      <c r="D19" s="385" t="s">
        <v>373</v>
      </c>
      <c r="E19" s="525" t="s">
        <v>138</v>
      </c>
      <c r="F19" s="752">
        <v>2</v>
      </c>
      <c r="G19" s="526"/>
      <c r="H19" s="534"/>
      <c r="I19" s="534"/>
      <c r="J19" s="534"/>
      <c r="K19" s="534"/>
      <c r="L19" s="534"/>
      <c r="M19" s="736"/>
      <c r="N19" s="89"/>
      <c r="O19" s="230"/>
      <c r="P19" s="231" t="s">
        <v>343</v>
      </c>
      <c r="Q19" s="528"/>
      <c r="R19" s="125" t="str">
        <f t="shared" si="8"/>
        <v>Please complete all cells in row</v>
      </c>
      <c r="S19" s="535" t="e">
        <f t="shared" si="9"/>
        <v>#REF!</v>
      </c>
      <c r="V19" s="529">
        <f t="shared" si="1"/>
        <v>1</v>
      </c>
      <c r="W19" s="529">
        <f t="shared" si="2"/>
        <v>1</v>
      </c>
      <c r="X19" s="529">
        <f t="shared" si="3"/>
        <v>1</v>
      </c>
      <c r="Y19" s="529">
        <f t="shared" si="4"/>
        <v>1</v>
      </c>
      <c r="Z19" s="529">
        <f t="shared" si="5"/>
        <v>1</v>
      </c>
      <c r="AA19" s="529">
        <f t="shared" si="6"/>
        <v>1</v>
      </c>
      <c r="AB19" s="529">
        <f>IF(ISNUMBER(#REF!),0,1)</f>
        <v>1</v>
      </c>
      <c r="AC19" s="529">
        <f>IF(ISNUMBER(#REF!),0,1)</f>
        <v>1</v>
      </c>
      <c r="AG19" s="537"/>
      <c r="AH19" s="537"/>
      <c r="AI19" s="537"/>
      <c r="AJ19" s="537"/>
      <c r="AK19" s="537"/>
      <c r="AL19" s="537"/>
      <c r="AM19" s="537"/>
      <c r="AN19" s="537"/>
    </row>
    <row r="20" spans="2:40" ht="14.25" customHeight="1" x14ac:dyDescent="0.35">
      <c r="B20" s="339">
        <f t="shared" si="7"/>
        <v>16</v>
      </c>
      <c r="C20" s="531" t="s">
        <v>374</v>
      </c>
      <c r="D20" s="385" t="s">
        <v>375</v>
      </c>
      <c r="E20" s="525" t="s">
        <v>138</v>
      </c>
      <c r="F20" s="752">
        <v>2</v>
      </c>
      <c r="G20" s="526"/>
      <c r="H20" s="534"/>
      <c r="I20" s="534"/>
      <c r="J20" s="534"/>
      <c r="K20" s="534"/>
      <c r="L20" s="534"/>
      <c r="M20" s="736"/>
      <c r="N20" s="89"/>
      <c r="O20" s="230"/>
      <c r="P20" s="231" t="s">
        <v>343</v>
      </c>
      <c r="Q20" s="528"/>
      <c r="R20" s="125" t="str">
        <f t="shared" si="8"/>
        <v>Please complete all cells in row</v>
      </c>
      <c r="S20" s="535" t="e">
        <f t="shared" si="9"/>
        <v>#REF!</v>
      </c>
      <c r="V20" s="529">
        <f t="shared" si="1"/>
        <v>1</v>
      </c>
      <c r="W20" s="529">
        <f t="shared" si="2"/>
        <v>1</v>
      </c>
      <c r="X20" s="529">
        <f t="shared" si="3"/>
        <v>1</v>
      </c>
      <c r="Y20" s="529">
        <f t="shared" si="4"/>
        <v>1</v>
      </c>
      <c r="Z20" s="529">
        <f t="shared" si="5"/>
        <v>1</v>
      </c>
      <c r="AA20" s="529">
        <f t="shared" si="6"/>
        <v>1</v>
      </c>
      <c r="AB20" s="529">
        <f>IF(ISNUMBER(#REF!),0,1)</f>
        <v>1</v>
      </c>
      <c r="AC20" s="529">
        <f>IF(ISNUMBER(#REF!),0,1)</f>
        <v>1</v>
      </c>
      <c r="AG20" s="537"/>
      <c r="AH20" s="537"/>
      <c r="AI20" s="537"/>
      <c r="AJ20" s="537"/>
      <c r="AK20" s="537"/>
      <c r="AL20" s="537"/>
      <c r="AM20" s="537"/>
      <c r="AN20" s="537"/>
    </row>
    <row r="21" spans="2:40" ht="14.25" customHeight="1" x14ac:dyDescent="0.35">
      <c r="B21" s="339">
        <f t="shared" si="7"/>
        <v>17</v>
      </c>
      <c r="C21" s="531" t="s">
        <v>376</v>
      </c>
      <c r="D21" s="385" t="s">
        <v>377</v>
      </c>
      <c r="E21" s="525" t="s">
        <v>137</v>
      </c>
      <c r="F21" s="752">
        <v>2</v>
      </c>
      <c r="G21" s="526"/>
      <c r="H21" s="533"/>
      <c r="I21" s="533"/>
      <c r="J21" s="533"/>
      <c r="K21" s="533"/>
      <c r="L21" s="533"/>
      <c r="M21" s="735"/>
      <c r="N21" s="89"/>
      <c r="O21" s="230"/>
      <c r="P21" s="231"/>
      <c r="Q21" s="528"/>
      <c r="R21" s="125" t="str">
        <f t="shared" si="8"/>
        <v>Please complete all cells in row</v>
      </c>
      <c r="S21" s="125"/>
      <c r="V21" s="529">
        <f t="shared" si="1"/>
        <v>1</v>
      </c>
      <c r="W21" s="529">
        <f t="shared" si="2"/>
        <v>1</v>
      </c>
      <c r="X21" s="529">
        <f t="shared" si="3"/>
        <v>1</v>
      </c>
      <c r="Y21" s="529">
        <f t="shared" si="4"/>
        <v>1</v>
      </c>
      <c r="Z21" s="529">
        <f t="shared" si="5"/>
        <v>1</v>
      </c>
      <c r="AA21" s="529">
        <f t="shared" si="6"/>
        <v>1</v>
      </c>
      <c r="AB21" s="529">
        <f>IF(ISNUMBER(#REF!),0,1)</f>
        <v>1</v>
      </c>
      <c r="AC21" s="529">
        <f>IF(ISNUMBER(#REF!),0,1)</f>
        <v>1</v>
      </c>
      <c r="AG21" s="530"/>
      <c r="AH21" s="530"/>
      <c r="AI21" s="530"/>
      <c r="AJ21" s="530"/>
      <c r="AK21" s="530"/>
      <c r="AL21" s="530"/>
      <c r="AM21" s="530"/>
      <c r="AN21" s="530"/>
    </row>
    <row r="22" spans="2:40" ht="14.25" customHeight="1" x14ac:dyDescent="0.35">
      <c r="B22" s="339">
        <f t="shared" si="7"/>
        <v>18</v>
      </c>
      <c r="C22" s="531" t="s">
        <v>378</v>
      </c>
      <c r="D22" s="385" t="s">
        <v>379</v>
      </c>
      <c r="E22" s="525" t="s">
        <v>137</v>
      </c>
      <c r="F22" s="752">
        <v>2</v>
      </c>
      <c r="G22" s="526"/>
      <c r="H22" s="533"/>
      <c r="I22" s="533"/>
      <c r="J22" s="533"/>
      <c r="K22" s="533"/>
      <c r="L22" s="533"/>
      <c r="M22" s="735"/>
      <c r="N22" s="89"/>
      <c r="O22" s="230"/>
      <c r="P22" s="231"/>
      <c r="Q22" s="528"/>
      <c r="R22" s="125" t="str">
        <f t="shared" ref="R22:R38" si="11">IF(SUM(V22:AC22)=0,0,$V$4)</f>
        <v>Please complete all cells in row</v>
      </c>
      <c r="S22" s="125"/>
      <c r="V22" s="529">
        <f t="shared" si="1"/>
        <v>1</v>
      </c>
      <c r="W22" s="529">
        <f t="shared" si="2"/>
        <v>1</v>
      </c>
      <c r="X22" s="529">
        <f t="shared" si="3"/>
        <v>1</v>
      </c>
      <c r="Y22" s="529">
        <f t="shared" si="4"/>
        <v>1</v>
      </c>
      <c r="Z22" s="529">
        <f t="shared" si="5"/>
        <v>1</v>
      </c>
      <c r="AA22" s="529">
        <f t="shared" si="6"/>
        <v>1</v>
      </c>
      <c r="AB22" s="529">
        <f>IF(ISNUMBER(#REF!),0,1)</f>
        <v>1</v>
      </c>
      <c r="AC22" s="529">
        <f>IF(ISNUMBER(#REF!),0,1)</f>
        <v>1</v>
      </c>
      <c r="AG22" s="530"/>
      <c r="AH22" s="530"/>
      <c r="AI22" s="530"/>
      <c r="AJ22" s="530"/>
      <c r="AK22" s="530"/>
      <c r="AL22" s="530"/>
      <c r="AM22" s="530"/>
      <c r="AN22" s="530"/>
    </row>
    <row r="23" spans="2:40" ht="14.25" customHeight="1" x14ac:dyDescent="0.35">
      <c r="B23" s="339">
        <f t="shared" si="7"/>
        <v>19</v>
      </c>
      <c r="C23" s="531" t="s">
        <v>380</v>
      </c>
      <c r="D23" s="385" t="s">
        <v>381</v>
      </c>
      <c r="E23" s="525" t="s">
        <v>137</v>
      </c>
      <c r="F23" s="752">
        <v>2</v>
      </c>
      <c r="G23" s="526"/>
      <c r="H23" s="533"/>
      <c r="I23" s="533"/>
      <c r="J23" s="533"/>
      <c r="K23" s="533"/>
      <c r="L23" s="533"/>
      <c r="M23" s="735"/>
      <c r="N23" s="89"/>
      <c r="O23" s="230"/>
      <c r="P23" s="231"/>
      <c r="Q23" s="528"/>
      <c r="R23" s="125" t="str">
        <f t="shared" si="11"/>
        <v>Please complete all cells in row</v>
      </c>
      <c r="S23" s="125"/>
      <c r="V23" s="529">
        <f t="shared" si="1"/>
        <v>1</v>
      </c>
      <c r="W23" s="529">
        <f t="shared" si="2"/>
        <v>1</v>
      </c>
      <c r="X23" s="529">
        <f t="shared" si="3"/>
        <v>1</v>
      </c>
      <c r="Y23" s="529">
        <f t="shared" si="4"/>
        <v>1</v>
      </c>
      <c r="Z23" s="529">
        <f t="shared" si="5"/>
        <v>1</v>
      </c>
      <c r="AA23" s="529">
        <f t="shared" si="6"/>
        <v>1</v>
      </c>
      <c r="AB23" s="529">
        <f>IF(ISNUMBER(#REF!),0,1)</f>
        <v>1</v>
      </c>
      <c r="AC23" s="529">
        <f>IF(ISNUMBER(#REF!),0,1)</f>
        <v>1</v>
      </c>
      <c r="AG23" s="530"/>
      <c r="AH23" s="530"/>
      <c r="AI23" s="530"/>
      <c r="AJ23" s="530"/>
      <c r="AK23" s="530"/>
      <c r="AL23" s="530"/>
      <c r="AM23" s="530"/>
      <c r="AN23" s="530"/>
    </row>
    <row r="24" spans="2:40" ht="14.25" customHeight="1" x14ac:dyDescent="0.35">
      <c r="B24" s="339">
        <f t="shared" si="7"/>
        <v>20</v>
      </c>
      <c r="C24" s="531" t="s">
        <v>382</v>
      </c>
      <c r="D24" s="385" t="s">
        <v>383</v>
      </c>
      <c r="E24" s="525" t="s">
        <v>137</v>
      </c>
      <c r="F24" s="752">
        <v>2</v>
      </c>
      <c r="G24" s="526"/>
      <c r="H24" s="533"/>
      <c r="I24" s="533"/>
      <c r="J24" s="533"/>
      <c r="K24" s="533"/>
      <c r="L24" s="533"/>
      <c r="M24" s="735"/>
      <c r="N24" s="89"/>
      <c r="O24" s="230"/>
      <c r="P24" s="231"/>
      <c r="Q24" s="528"/>
      <c r="R24" s="125" t="str">
        <f t="shared" si="11"/>
        <v>Please complete all cells in row</v>
      </c>
      <c r="S24" s="125"/>
      <c r="V24" s="529">
        <f t="shared" si="1"/>
        <v>1</v>
      </c>
      <c r="W24" s="529">
        <f t="shared" si="2"/>
        <v>1</v>
      </c>
      <c r="X24" s="529">
        <f t="shared" si="3"/>
        <v>1</v>
      </c>
      <c r="Y24" s="529">
        <f t="shared" si="4"/>
        <v>1</v>
      </c>
      <c r="Z24" s="529">
        <f t="shared" si="5"/>
        <v>1</v>
      </c>
      <c r="AA24" s="529">
        <f t="shared" si="6"/>
        <v>1</v>
      </c>
      <c r="AB24" s="529">
        <f>IF(ISNUMBER(#REF!),0,1)</f>
        <v>1</v>
      </c>
      <c r="AC24" s="529">
        <f>IF(ISNUMBER(#REF!),0,1)</f>
        <v>1</v>
      </c>
      <c r="AG24" s="530"/>
      <c r="AH24" s="530"/>
      <c r="AI24" s="530"/>
      <c r="AJ24" s="530"/>
      <c r="AK24" s="530"/>
      <c r="AL24" s="530"/>
      <c r="AM24" s="530"/>
      <c r="AN24" s="530"/>
    </row>
    <row r="25" spans="2:40" ht="14.25" customHeight="1" x14ac:dyDescent="0.35">
      <c r="B25" s="339">
        <f t="shared" si="7"/>
        <v>21</v>
      </c>
      <c r="C25" s="531" t="s">
        <v>384</v>
      </c>
      <c r="D25" s="385" t="s">
        <v>385</v>
      </c>
      <c r="E25" s="525" t="s">
        <v>137</v>
      </c>
      <c r="F25" s="752">
        <v>2</v>
      </c>
      <c r="G25" s="526"/>
      <c r="H25" s="533"/>
      <c r="I25" s="533"/>
      <c r="J25" s="533"/>
      <c r="K25" s="533"/>
      <c r="L25" s="533"/>
      <c r="M25" s="735"/>
      <c r="N25" s="89"/>
      <c r="O25" s="230"/>
      <c r="P25" s="231"/>
      <c r="Q25" s="528"/>
      <c r="R25" s="125" t="str">
        <f t="shared" si="11"/>
        <v>Please complete all cells in row</v>
      </c>
      <c r="S25" s="125"/>
      <c r="V25" s="529">
        <f t="shared" si="1"/>
        <v>1</v>
      </c>
      <c r="W25" s="529">
        <f t="shared" si="2"/>
        <v>1</v>
      </c>
      <c r="X25" s="529">
        <f t="shared" si="3"/>
        <v>1</v>
      </c>
      <c r="Y25" s="529">
        <f t="shared" si="4"/>
        <v>1</v>
      </c>
      <c r="Z25" s="529">
        <f t="shared" si="5"/>
        <v>1</v>
      </c>
      <c r="AA25" s="529">
        <f t="shared" si="6"/>
        <v>1</v>
      </c>
      <c r="AB25" s="529">
        <f>IF(ISNUMBER(#REF!),0,1)</f>
        <v>1</v>
      </c>
      <c r="AC25" s="529">
        <f>IF(ISNUMBER(#REF!),0,1)</f>
        <v>1</v>
      </c>
      <c r="AG25" s="530"/>
      <c r="AH25" s="530"/>
      <c r="AI25" s="530"/>
      <c r="AJ25" s="530"/>
      <c r="AK25" s="530"/>
      <c r="AL25" s="530"/>
      <c r="AM25" s="530"/>
      <c r="AN25" s="530"/>
    </row>
    <row r="26" spans="2:40" ht="14.25" customHeight="1" x14ac:dyDescent="0.35">
      <c r="B26" s="339">
        <f t="shared" si="7"/>
        <v>22</v>
      </c>
      <c r="C26" s="531" t="s">
        <v>386</v>
      </c>
      <c r="D26" s="385" t="s">
        <v>387</v>
      </c>
      <c r="E26" s="525" t="s">
        <v>137</v>
      </c>
      <c r="F26" s="752">
        <v>2</v>
      </c>
      <c r="G26" s="526"/>
      <c r="H26" s="533"/>
      <c r="I26" s="533"/>
      <c r="J26" s="533"/>
      <c r="K26" s="533"/>
      <c r="L26" s="533"/>
      <c r="M26" s="735"/>
      <c r="N26" s="89"/>
      <c r="O26" s="230"/>
      <c r="P26" s="231"/>
      <c r="Q26" s="528"/>
      <c r="R26" s="125" t="str">
        <f t="shared" si="11"/>
        <v>Please complete all cells in row</v>
      </c>
      <c r="S26" s="125"/>
      <c r="V26" s="529">
        <f t="shared" si="1"/>
        <v>1</v>
      </c>
      <c r="W26" s="529">
        <f t="shared" si="2"/>
        <v>1</v>
      </c>
      <c r="X26" s="529">
        <f t="shared" si="3"/>
        <v>1</v>
      </c>
      <c r="Y26" s="529">
        <f t="shared" si="4"/>
        <v>1</v>
      </c>
      <c r="Z26" s="529">
        <f t="shared" si="5"/>
        <v>1</v>
      </c>
      <c r="AA26" s="529">
        <f t="shared" si="6"/>
        <v>1</v>
      </c>
      <c r="AB26" s="529">
        <f>IF(ISNUMBER(#REF!),0,1)</f>
        <v>1</v>
      </c>
      <c r="AC26" s="529">
        <f>IF(ISNUMBER(#REF!),0,1)</f>
        <v>1</v>
      </c>
      <c r="AG26" s="530"/>
      <c r="AH26" s="530"/>
      <c r="AI26" s="530"/>
      <c r="AJ26" s="530"/>
      <c r="AK26" s="530"/>
      <c r="AL26" s="530"/>
      <c r="AM26" s="530"/>
      <c r="AN26" s="530"/>
    </row>
    <row r="27" spans="2:40" ht="14.25" customHeight="1" x14ac:dyDescent="0.35">
      <c r="B27" s="339">
        <f t="shared" si="7"/>
        <v>23</v>
      </c>
      <c r="C27" s="531" t="s">
        <v>388</v>
      </c>
      <c r="D27" s="385" t="s">
        <v>389</v>
      </c>
      <c r="E27" s="525" t="s">
        <v>137</v>
      </c>
      <c r="F27" s="752">
        <v>2</v>
      </c>
      <c r="G27" s="526"/>
      <c r="H27" s="533"/>
      <c r="I27" s="533"/>
      <c r="J27" s="533"/>
      <c r="K27" s="533"/>
      <c r="L27" s="533"/>
      <c r="M27" s="735"/>
      <c r="N27" s="89"/>
      <c r="O27" s="230"/>
      <c r="P27" s="231"/>
      <c r="Q27" s="528"/>
      <c r="R27" s="125" t="str">
        <f t="shared" si="11"/>
        <v>Please complete all cells in row</v>
      </c>
      <c r="S27" s="125"/>
      <c r="V27" s="529">
        <f t="shared" si="1"/>
        <v>1</v>
      </c>
      <c r="W27" s="529">
        <f t="shared" si="2"/>
        <v>1</v>
      </c>
      <c r="X27" s="529">
        <f t="shared" si="3"/>
        <v>1</v>
      </c>
      <c r="Y27" s="529">
        <f t="shared" si="4"/>
        <v>1</v>
      </c>
      <c r="Z27" s="529">
        <f t="shared" si="5"/>
        <v>1</v>
      </c>
      <c r="AA27" s="529">
        <f t="shared" si="6"/>
        <v>1</v>
      </c>
      <c r="AB27" s="529">
        <f>IF(ISNUMBER(#REF!),0,1)</f>
        <v>1</v>
      </c>
      <c r="AC27" s="529">
        <f>IF(ISNUMBER(#REF!),0,1)</f>
        <v>1</v>
      </c>
      <c r="AG27" s="530"/>
      <c r="AH27" s="530"/>
      <c r="AI27" s="530"/>
      <c r="AJ27" s="530"/>
      <c r="AK27" s="530"/>
      <c r="AL27" s="530"/>
      <c r="AM27" s="530"/>
      <c r="AN27" s="530"/>
    </row>
    <row r="28" spans="2:40" ht="14.25" customHeight="1" x14ac:dyDescent="0.35">
      <c r="B28" s="339">
        <f t="shared" si="7"/>
        <v>24</v>
      </c>
      <c r="C28" s="531" t="s">
        <v>390</v>
      </c>
      <c r="D28" s="385" t="s">
        <v>391</v>
      </c>
      <c r="E28" s="525" t="s">
        <v>123</v>
      </c>
      <c r="F28" s="763">
        <v>0</v>
      </c>
      <c r="G28" s="538"/>
      <c r="H28" s="527"/>
      <c r="I28" s="527"/>
      <c r="J28" s="527"/>
      <c r="K28" s="527"/>
      <c r="L28" s="527"/>
      <c r="M28" s="733"/>
      <c r="N28" s="89"/>
      <c r="O28" s="230"/>
      <c r="P28" s="231"/>
      <c r="Q28" s="528"/>
      <c r="R28" s="125" t="str">
        <f t="shared" si="11"/>
        <v>Please complete all cells in row</v>
      </c>
      <c r="S28" s="125"/>
      <c r="V28" s="529">
        <f t="shared" si="1"/>
        <v>1</v>
      </c>
      <c r="W28" s="529">
        <f t="shared" si="2"/>
        <v>1</v>
      </c>
      <c r="X28" s="529">
        <f t="shared" si="3"/>
        <v>1</v>
      </c>
      <c r="Y28" s="529">
        <f t="shared" si="4"/>
        <v>1</v>
      </c>
      <c r="Z28" s="529">
        <f t="shared" si="5"/>
        <v>1</v>
      </c>
      <c r="AA28" s="529">
        <f t="shared" si="6"/>
        <v>1</v>
      </c>
      <c r="AB28" s="529">
        <f>IF(ISNUMBER(#REF!),0,1)</f>
        <v>1</v>
      </c>
      <c r="AC28" s="529">
        <f>IF(ISNUMBER(#REF!),0,1)</f>
        <v>1</v>
      </c>
      <c r="AG28" s="530"/>
      <c r="AH28" s="530"/>
      <c r="AI28" s="530"/>
      <c r="AJ28" s="530"/>
      <c r="AK28" s="530"/>
      <c r="AL28" s="530"/>
      <c r="AM28" s="530"/>
      <c r="AN28" s="530"/>
    </row>
    <row r="29" spans="2:40" ht="14.25" customHeight="1" x14ac:dyDescent="0.35">
      <c r="B29" s="339">
        <f t="shared" si="7"/>
        <v>25</v>
      </c>
      <c r="C29" s="531" t="s">
        <v>392</v>
      </c>
      <c r="D29" s="385" t="s">
        <v>393</v>
      </c>
      <c r="E29" s="525" t="s">
        <v>123</v>
      </c>
      <c r="F29" s="763">
        <v>0</v>
      </c>
      <c r="G29" s="538"/>
      <c r="H29" s="527"/>
      <c r="I29" s="527"/>
      <c r="J29" s="527"/>
      <c r="K29" s="527"/>
      <c r="L29" s="527"/>
      <c r="M29" s="733"/>
      <c r="N29" s="89"/>
      <c r="O29" s="230"/>
      <c r="P29" s="231"/>
      <c r="Q29" s="528"/>
      <c r="R29" s="125" t="str">
        <f t="shared" si="11"/>
        <v>Please complete all cells in row</v>
      </c>
      <c r="S29" s="125"/>
      <c r="V29" s="529">
        <f t="shared" si="1"/>
        <v>1</v>
      </c>
      <c r="W29" s="529">
        <f t="shared" si="2"/>
        <v>1</v>
      </c>
      <c r="X29" s="529">
        <f t="shared" si="3"/>
        <v>1</v>
      </c>
      <c r="Y29" s="529">
        <f t="shared" si="4"/>
        <v>1</v>
      </c>
      <c r="Z29" s="529">
        <f t="shared" si="5"/>
        <v>1</v>
      </c>
      <c r="AA29" s="529">
        <f t="shared" si="6"/>
        <v>1</v>
      </c>
      <c r="AB29" s="529">
        <f>IF(ISNUMBER(#REF!),0,1)</f>
        <v>1</v>
      </c>
      <c r="AC29" s="529">
        <f>IF(ISNUMBER(#REF!),0,1)</f>
        <v>1</v>
      </c>
      <c r="AG29" s="530"/>
      <c r="AH29" s="530"/>
      <c r="AI29" s="530"/>
      <c r="AJ29" s="530"/>
      <c r="AK29" s="530"/>
      <c r="AL29" s="530"/>
      <c r="AM29" s="530"/>
      <c r="AN29" s="530"/>
    </row>
    <row r="30" spans="2:40" ht="14.25" customHeight="1" x14ac:dyDescent="0.35">
      <c r="B30" s="339">
        <f t="shared" si="7"/>
        <v>26</v>
      </c>
      <c r="C30" s="531" t="s">
        <v>394</v>
      </c>
      <c r="D30" s="385" t="s">
        <v>395</v>
      </c>
      <c r="E30" s="525" t="s">
        <v>123</v>
      </c>
      <c r="F30" s="763">
        <v>0</v>
      </c>
      <c r="G30" s="538"/>
      <c r="H30" s="527"/>
      <c r="I30" s="527"/>
      <c r="J30" s="527"/>
      <c r="K30" s="527"/>
      <c r="L30" s="527"/>
      <c r="M30" s="733"/>
      <c r="N30" s="89"/>
      <c r="O30" s="230"/>
      <c r="P30" s="231"/>
      <c r="Q30" s="528"/>
      <c r="R30" s="125" t="str">
        <f t="shared" si="11"/>
        <v>Please complete all cells in row</v>
      </c>
      <c r="S30" s="125"/>
      <c r="V30" s="529">
        <f t="shared" si="1"/>
        <v>1</v>
      </c>
      <c r="W30" s="529">
        <f t="shared" si="2"/>
        <v>1</v>
      </c>
      <c r="X30" s="529">
        <f t="shared" si="3"/>
        <v>1</v>
      </c>
      <c r="Y30" s="529">
        <f t="shared" si="4"/>
        <v>1</v>
      </c>
      <c r="Z30" s="529">
        <f t="shared" si="5"/>
        <v>1</v>
      </c>
      <c r="AA30" s="529">
        <f t="shared" si="6"/>
        <v>1</v>
      </c>
      <c r="AB30" s="529">
        <f>IF(ISNUMBER(#REF!),0,1)</f>
        <v>1</v>
      </c>
      <c r="AC30" s="529">
        <f>IF(ISNUMBER(#REF!),0,1)</f>
        <v>1</v>
      </c>
      <c r="AG30" s="530"/>
      <c r="AH30" s="530"/>
      <c r="AI30" s="530"/>
      <c r="AJ30" s="530"/>
      <c r="AK30" s="530"/>
      <c r="AL30" s="530"/>
      <c r="AM30" s="530"/>
      <c r="AN30" s="530"/>
    </row>
    <row r="31" spans="2:40" ht="14.25" customHeight="1" x14ac:dyDescent="0.35">
      <c r="B31" s="339">
        <f t="shared" si="7"/>
        <v>27</v>
      </c>
      <c r="C31" s="531" t="s">
        <v>396</v>
      </c>
      <c r="D31" s="385" t="s">
        <v>397</v>
      </c>
      <c r="E31" s="525" t="s">
        <v>187</v>
      </c>
      <c r="F31" s="763">
        <v>0</v>
      </c>
      <c r="G31" s="538"/>
      <c r="H31" s="527"/>
      <c r="I31" s="527"/>
      <c r="J31" s="527"/>
      <c r="K31" s="527"/>
      <c r="L31" s="527"/>
      <c r="M31" s="733"/>
      <c r="N31" s="89"/>
      <c r="O31" s="230"/>
      <c r="P31" s="231"/>
      <c r="Q31" s="528"/>
      <c r="R31" s="125" t="str">
        <f t="shared" si="11"/>
        <v>Please complete all cells in row</v>
      </c>
      <c r="S31" s="125"/>
      <c r="V31" s="529">
        <f t="shared" si="1"/>
        <v>1</v>
      </c>
      <c r="W31" s="529">
        <f t="shared" si="2"/>
        <v>1</v>
      </c>
      <c r="X31" s="529">
        <f t="shared" si="3"/>
        <v>1</v>
      </c>
      <c r="Y31" s="529">
        <f t="shared" si="4"/>
        <v>1</v>
      </c>
      <c r="Z31" s="529">
        <f t="shared" si="5"/>
        <v>1</v>
      </c>
      <c r="AA31" s="529">
        <f t="shared" si="6"/>
        <v>1</v>
      </c>
      <c r="AB31" s="529">
        <f>IF(ISNUMBER(#REF!),0,1)</f>
        <v>1</v>
      </c>
      <c r="AC31" s="529">
        <f>IF(ISNUMBER(#REF!),0,1)</f>
        <v>1</v>
      </c>
      <c r="AG31" s="530"/>
      <c r="AH31" s="530"/>
      <c r="AI31" s="530"/>
      <c r="AJ31" s="530"/>
      <c r="AK31" s="530"/>
      <c r="AL31" s="530"/>
      <c r="AM31" s="530"/>
      <c r="AN31" s="530"/>
    </row>
    <row r="32" spans="2:40" ht="14.25" customHeight="1" x14ac:dyDescent="0.35">
      <c r="B32" s="339">
        <f t="shared" si="7"/>
        <v>28</v>
      </c>
      <c r="C32" s="531" t="s">
        <v>398</v>
      </c>
      <c r="D32" s="385" t="s">
        <v>399</v>
      </c>
      <c r="E32" s="525" t="s">
        <v>187</v>
      </c>
      <c r="F32" s="763">
        <v>0</v>
      </c>
      <c r="G32" s="538"/>
      <c r="H32" s="527"/>
      <c r="I32" s="527"/>
      <c r="J32" s="527"/>
      <c r="K32" s="527"/>
      <c r="L32" s="527"/>
      <c r="M32" s="733"/>
      <c r="N32" s="89"/>
      <c r="O32" s="230"/>
      <c r="P32" s="231"/>
      <c r="Q32" s="528"/>
      <c r="R32" s="125" t="str">
        <f t="shared" si="11"/>
        <v>Please complete all cells in row</v>
      </c>
      <c r="S32" s="125"/>
      <c r="V32" s="529">
        <f t="shared" si="1"/>
        <v>1</v>
      </c>
      <c r="W32" s="529">
        <f t="shared" si="2"/>
        <v>1</v>
      </c>
      <c r="X32" s="529">
        <f t="shared" si="3"/>
        <v>1</v>
      </c>
      <c r="Y32" s="529">
        <f t="shared" si="4"/>
        <v>1</v>
      </c>
      <c r="Z32" s="529">
        <f t="shared" si="5"/>
        <v>1</v>
      </c>
      <c r="AA32" s="529">
        <f t="shared" si="6"/>
        <v>1</v>
      </c>
      <c r="AB32" s="529">
        <f>IF(ISNUMBER(#REF!),0,1)</f>
        <v>1</v>
      </c>
      <c r="AC32" s="529">
        <f>IF(ISNUMBER(#REF!),0,1)</f>
        <v>1</v>
      </c>
      <c r="AG32" s="530"/>
      <c r="AH32" s="530"/>
      <c r="AI32" s="530"/>
      <c r="AJ32" s="530"/>
      <c r="AK32" s="530"/>
      <c r="AL32" s="530"/>
      <c r="AM32" s="530"/>
      <c r="AN32" s="530"/>
    </row>
    <row r="33" spans="2:40" ht="14.25" customHeight="1" x14ac:dyDescent="0.35">
      <c r="B33" s="339">
        <f t="shared" si="7"/>
        <v>29</v>
      </c>
      <c r="C33" s="531" t="s">
        <v>400</v>
      </c>
      <c r="D33" s="385" t="s">
        <v>401</v>
      </c>
      <c r="E33" s="525" t="s">
        <v>187</v>
      </c>
      <c r="F33" s="763">
        <v>0</v>
      </c>
      <c r="G33" s="538"/>
      <c r="H33" s="527"/>
      <c r="I33" s="527"/>
      <c r="J33" s="527"/>
      <c r="K33" s="527"/>
      <c r="L33" s="527"/>
      <c r="M33" s="733"/>
      <c r="N33" s="89"/>
      <c r="O33" s="230"/>
      <c r="P33" s="231"/>
      <c r="Q33" s="528"/>
      <c r="R33" s="125" t="str">
        <f t="shared" si="11"/>
        <v>Please complete all cells in row</v>
      </c>
      <c r="S33" s="125"/>
      <c r="V33" s="529">
        <f t="shared" si="1"/>
        <v>1</v>
      </c>
      <c r="W33" s="529">
        <f t="shared" si="2"/>
        <v>1</v>
      </c>
      <c r="X33" s="529">
        <f t="shared" si="3"/>
        <v>1</v>
      </c>
      <c r="Y33" s="529">
        <f t="shared" si="4"/>
        <v>1</v>
      </c>
      <c r="Z33" s="529">
        <f t="shared" si="5"/>
        <v>1</v>
      </c>
      <c r="AA33" s="529">
        <f t="shared" si="6"/>
        <v>1</v>
      </c>
      <c r="AB33" s="529">
        <f>IF(ISNUMBER(#REF!),0,1)</f>
        <v>1</v>
      </c>
      <c r="AC33" s="529">
        <f>IF(ISNUMBER(#REF!),0,1)</f>
        <v>1</v>
      </c>
      <c r="AG33" s="530"/>
      <c r="AH33" s="530"/>
      <c r="AI33" s="530"/>
      <c r="AJ33" s="530"/>
      <c r="AK33" s="530"/>
      <c r="AL33" s="530"/>
      <c r="AM33" s="530"/>
      <c r="AN33" s="530"/>
    </row>
    <row r="34" spans="2:40" ht="14.25" customHeight="1" x14ac:dyDescent="0.35">
      <c r="B34" s="339">
        <f t="shared" si="7"/>
        <v>30</v>
      </c>
      <c r="C34" s="531" t="s">
        <v>402</v>
      </c>
      <c r="D34" s="385" t="s">
        <v>403</v>
      </c>
      <c r="E34" s="525" t="s">
        <v>187</v>
      </c>
      <c r="F34" s="763">
        <v>0</v>
      </c>
      <c r="G34" s="538"/>
      <c r="H34" s="527"/>
      <c r="I34" s="527"/>
      <c r="J34" s="527"/>
      <c r="K34" s="527"/>
      <c r="L34" s="527"/>
      <c r="M34" s="733"/>
      <c r="N34" s="89"/>
      <c r="O34" s="230"/>
      <c r="P34" s="231"/>
      <c r="Q34" s="528"/>
      <c r="R34" s="125" t="str">
        <f t="shared" si="11"/>
        <v>Please complete all cells in row</v>
      </c>
      <c r="S34" s="125"/>
      <c r="V34" s="529">
        <f t="shared" si="1"/>
        <v>1</v>
      </c>
      <c r="W34" s="529">
        <f t="shared" si="2"/>
        <v>1</v>
      </c>
      <c r="X34" s="529">
        <f t="shared" si="3"/>
        <v>1</v>
      </c>
      <c r="Y34" s="529">
        <f t="shared" si="4"/>
        <v>1</v>
      </c>
      <c r="Z34" s="529">
        <f t="shared" si="5"/>
        <v>1</v>
      </c>
      <c r="AA34" s="529">
        <f t="shared" si="6"/>
        <v>1</v>
      </c>
      <c r="AB34" s="529">
        <f>IF(ISNUMBER(#REF!),0,1)</f>
        <v>1</v>
      </c>
      <c r="AC34" s="529">
        <f>IF(ISNUMBER(#REF!),0,1)</f>
        <v>1</v>
      </c>
      <c r="AG34" s="530"/>
      <c r="AH34" s="530"/>
      <c r="AI34" s="530"/>
      <c r="AJ34" s="530"/>
      <c r="AK34" s="530"/>
      <c r="AL34" s="530"/>
      <c r="AM34" s="530"/>
      <c r="AN34" s="530"/>
    </row>
    <row r="35" spans="2:40" ht="14.25" customHeight="1" x14ac:dyDescent="0.35">
      <c r="B35" s="339">
        <f t="shared" si="7"/>
        <v>31</v>
      </c>
      <c r="C35" s="531" t="s">
        <v>404</v>
      </c>
      <c r="D35" s="385" t="s">
        <v>405</v>
      </c>
      <c r="E35" s="525" t="s">
        <v>187</v>
      </c>
      <c r="F35" s="763">
        <v>0</v>
      </c>
      <c r="G35" s="538"/>
      <c r="H35" s="527"/>
      <c r="I35" s="527"/>
      <c r="J35" s="527"/>
      <c r="K35" s="527"/>
      <c r="L35" s="527"/>
      <c r="M35" s="733"/>
      <c r="N35" s="89"/>
      <c r="O35" s="230"/>
      <c r="P35" s="231"/>
      <c r="Q35" s="528"/>
      <c r="R35" s="125" t="str">
        <f t="shared" si="11"/>
        <v>Please complete all cells in row</v>
      </c>
      <c r="S35" s="125"/>
      <c r="V35" s="529">
        <f t="shared" si="1"/>
        <v>1</v>
      </c>
      <c r="W35" s="529">
        <f t="shared" si="2"/>
        <v>1</v>
      </c>
      <c r="X35" s="529">
        <f t="shared" si="3"/>
        <v>1</v>
      </c>
      <c r="Y35" s="529">
        <f t="shared" si="4"/>
        <v>1</v>
      </c>
      <c r="Z35" s="529">
        <f t="shared" si="5"/>
        <v>1</v>
      </c>
      <c r="AA35" s="529">
        <f t="shared" si="6"/>
        <v>1</v>
      </c>
      <c r="AB35" s="529">
        <f>IF(ISNUMBER(#REF!),0,1)</f>
        <v>1</v>
      </c>
      <c r="AC35" s="529">
        <f>IF(ISNUMBER(#REF!),0,1)</f>
        <v>1</v>
      </c>
      <c r="AG35" s="530"/>
      <c r="AH35" s="530"/>
      <c r="AI35" s="530"/>
      <c r="AJ35" s="530"/>
      <c r="AK35" s="530"/>
      <c r="AL35" s="530"/>
      <c r="AM35" s="530"/>
      <c r="AN35" s="530"/>
    </row>
    <row r="36" spans="2:40" ht="14.25" customHeight="1" x14ac:dyDescent="0.35">
      <c r="B36" s="339">
        <f t="shared" si="7"/>
        <v>32</v>
      </c>
      <c r="C36" s="531" t="s">
        <v>406</v>
      </c>
      <c r="D36" s="385" t="s">
        <v>407</v>
      </c>
      <c r="E36" s="525" t="s">
        <v>187</v>
      </c>
      <c r="F36" s="763">
        <v>0</v>
      </c>
      <c r="G36" s="538"/>
      <c r="H36" s="527"/>
      <c r="I36" s="527"/>
      <c r="J36" s="527"/>
      <c r="K36" s="527"/>
      <c r="L36" s="527"/>
      <c r="M36" s="733"/>
      <c r="N36" s="89"/>
      <c r="O36" s="230"/>
      <c r="P36" s="231"/>
      <c r="Q36" s="528"/>
      <c r="R36" s="125" t="str">
        <f t="shared" si="11"/>
        <v>Please complete all cells in row</v>
      </c>
      <c r="S36" s="125"/>
      <c r="V36" s="529">
        <f t="shared" si="1"/>
        <v>1</v>
      </c>
      <c r="W36" s="529">
        <f t="shared" si="2"/>
        <v>1</v>
      </c>
      <c r="X36" s="529">
        <f t="shared" si="3"/>
        <v>1</v>
      </c>
      <c r="Y36" s="529">
        <f t="shared" si="4"/>
        <v>1</v>
      </c>
      <c r="Z36" s="529">
        <f t="shared" si="5"/>
        <v>1</v>
      </c>
      <c r="AA36" s="529">
        <f t="shared" si="6"/>
        <v>1</v>
      </c>
      <c r="AB36" s="529">
        <f>IF(ISNUMBER(#REF!),0,1)</f>
        <v>1</v>
      </c>
      <c r="AC36" s="529">
        <f>IF(ISNUMBER(#REF!),0,1)</f>
        <v>1</v>
      </c>
      <c r="AG36" s="530"/>
      <c r="AH36" s="530"/>
      <c r="AI36" s="530"/>
      <c r="AJ36" s="530"/>
      <c r="AK36" s="530"/>
      <c r="AL36" s="530"/>
      <c r="AM36" s="530"/>
      <c r="AN36" s="530"/>
    </row>
    <row r="37" spans="2:40" ht="14.25" customHeight="1" x14ac:dyDescent="0.35">
      <c r="B37" s="339">
        <f t="shared" si="7"/>
        <v>33</v>
      </c>
      <c r="C37" s="531" t="s">
        <v>408</v>
      </c>
      <c r="D37" s="385" t="s">
        <v>409</v>
      </c>
      <c r="E37" s="525" t="s">
        <v>187</v>
      </c>
      <c r="F37" s="763">
        <v>0</v>
      </c>
      <c r="G37" s="538"/>
      <c r="H37" s="527"/>
      <c r="I37" s="527"/>
      <c r="J37" s="527"/>
      <c r="K37" s="527"/>
      <c r="L37" s="527"/>
      <c r="M37" s="733"/>
      <c r="N37" s="89"/>
      <c r="O37" s="230"/>
      <c r="P37" s="231"/>
      <c r="Q37" s="528"/>
      <c r="R37" s="125" t="str">
        <f t="shared" si="11"/>
        <v>Please complete all cells in row</v>
      </c>
      <c r="S37" s="125"/>
      <c r="V37" s="529">
        <f t="shared" si="1"/>
        <v>1</v>
      </c>
      <c r="W37" s="529">
        <f t="shared" si="2"/>
        <v>1</v>
      </c>
      <c r="X37" s="529">
        <f t="shared" si="3"/>
        <v>1</v>
      </c>
      <c r="Y37" s="529">
        <f t="shared" si="4"/>
        <v>1</v>
      </c>
      <c r="Z37" s="529">
        <f t="shared" si="5"/>
        <v>1</v>
      </c>
      <c r="AA37" s="529">
        <f t="shared" si="6"/>
        <v>1</v>
      </c>
      <c r="AB37" s="529">
        <f>IF(ISNUMBER(#REF!),0,1)</f>
        <v>1</v>
      </c>
      <c r="AC37" s="529">
        <f>IF(ISNUMBER(#REF!),0,1)</f>
        <v>1</v>
      </c>
      <c r="AG37" s="530"/>
      <c r="AH37" s="530"/>
      <c r="AI37" s="530"/>
      <c r="AJ37" s="530"/>
      <c r="AK37" s="530"/>
      <c r="AL37" s="530"/>
      <c r="AM37" s="530"/>
      <c r="AN37" s="530"/>
    </row>
    <row r="38" spans="2:40" ht="14.25" customHeight="1" thickBot="1" x14ac:dyDescent="0.4">
      <c r="B38" s="352">
        <f t="shared" si="7"/>
        <v>34</v>
      </c>
      <c r="C38" s="737" t="s">
        <v>410</v>
      </c>
      <c r="D38" s="392" t="s">
        <v>411</v>
      </c>
      <c r="E38" s="738" t="s">
        <v>187</v>
      </c>
      <c r="F38" s="764">
        <v>0</v>
      </c>
      <c r="G38" s="539"/>
      <c r="H38" s="561"/>
      <c r="I38" s="561"/>
      <c r="J38" s="561"/>
      <c r="K38" s="561"/>
      <c r="L38" s="561"/>
      <c r="M38" s="739"/>
      <c r="N38" s="89"/>
      <c r="O38" s="230"/>
      <c r="P38" s="231"/>
      <c r="Q38" s="528"/>
      <c r="R38" s="125" t="str">
        <f t="shared" si="11"/>
        <v>Please complete all cells in row</v>
      </c>
      <c r="S38" s="125"/>
      <c r="V38" s="529">
        <f t="shared" si="1"/>
        <v>1</v>
      </c>
      <c r="W38" s="529">
        <f t="shared" si="2"/>
        <v>1</v>
      </c>
      <c r="X38" s="529">
        <f t="shared" si="3"/>
        <v>1</v>
      </c>
      <c r="Y38" s="529">
        <f t="shared" si="4"/>
        <v>1</v>
      </c>
      <c r="Z38" s="529">
        <f t="shared" si="5"/>
        <v>1</v>
      </c>
      <c r="AA38" s="529">
        <f t="shared" si="6"/>
        <v>1</v>
      </c>
      <c r="AB38" s="529">
        <f>IF(ISNUMBER(#REF!),0,1)</f>
        <v>1</v>
      </c>
      <c r="AC38" s="529">
        <f>IF(ISNUMBER(#REF!),0,1)</f>
        <v>1</v>
      </c>
      <c r="AG38" s="530"/>
      <c r="AH38" s="530"/>
      <c r="AI38" s="530"/>
      <c r="AJ38" s="530"/>
      <c r="AK38" s="530"/>
      <c r="AL38" s="530"/>
      <c r="AM38" s="530"/>
      <c r="AN38" s="530"/>
    </row>
    <row r="39" spans="2:40" ht="16.5" x14ac:dyDescent="0.35">
      <c r="B39" s="170"/>
      <c r="C39" s="170"/>
      <c r="D39" s="515"/>
      <c r="E39" s="170"/>
      <c r="F39" s="170"/>
      <c r="G39" s="170"/>
      <c r="H39" s="170"/>
      <c r="I39" s="170"/>
      <c r="J39" s="170"/>
      <c r="K39" s="170"/>
      <c r="L39" s="170"/>
      <c r="M39" s="170"/>
      <c r="N39" s="170"/>
      <c r="O39" s="170"/>
      <c r="P39" s="170"/>
      <c r="Q39" s="170"/>
      <c r="R39" s="125"/>
      <c r="S39" s="125"/>
      <c r="T39" s="170"/>
      <c r="U39" s="541"/>
      <c r="V39" s="542">
        <f>SUM(V5:AC38)</f>
        <v>272</v>
      </c>
      <c r="W39" s="170"/>
      <c r="X39" s="170"/>
      <c r="Y39" s="170"/>
      <c r="Z39" s="543"/>
      <c r="AA39" s="543"/>
      <c r="AB39" s="543"/>
      <c r="AC39" s="543"/>
      <c r="AF39" s="541"/>
      <c r="AG39" s="544" t="e">
        <f>SUM(AG5:AN38)</f>
        <v>#REF!</v>
      </c>
      <c r="AH39" s="170"/>
      <c r="AI39" s="170"/>
      <c r="AJ39" s="170"/>
    </row>
    <row r="40" spans="2:40" ht="16.5" x14ac:dyDescent="0.35">
      <c r="B40" s="157" t="s">
        <v>85</v>
      </c>
      <c r="C40" s="157"/>
      <c r="D40" s="363"/>
      <c r="E40" s="298"/>
      <c r="F40" s="298"/>
      <c r="G40" s="299"/>
      <c r="H40" s="299"/>
      <c r="I40" s="299"/>
      <c r="J40" s="300"/>
      <c r="K40" s="300"/>
      <c r="L40" s="300"/>
      <c r="M40" s="300"/>
      <c r="N40" s="191"/>
      <c r="O40" s="191"/>
      <c r="P40" s="191"/>
      <c r="Q40" s="191"/>
      <c r="R40" s="191"/>
      <c r="S40" s="191"/>
      <c r="T40" s="191"/>
      <c r="U40" s="545"/>
      <c r="V40" s="191"/>
      <c r="W40" s="191"/>
      <c r="X40" s="170"/>
      <c r="Y40" s="170"/>
      <c r="AF40" s="545"/>
      <c r="AG40" s="191"/>
      <c r="AH40" s="191"/>
      <c r="AI40" s="170"/>
      <c r="AJ40" s="170"/>
    </row>
    <row r="41" spans="2:40" ht="16.5" x14ac:dyDescent="0.35">
      <c r="B41" s="162"/>
      <c r="C41" s="163" t="s">
        <v>86</v>
      </c>
      <c r="D41" s="363"/>
      <c r="E41" s="298"/>
      <c r="F41" s="298"/>
      <c r="G41" s="299"/>
      <c r="H41" s="299"/>
      <c r="I41" s="299"/>
      <c r="J41" s="300"/>
      <c r="K41" s="300"/>
      <c r="L41" s="300"/>
      <c r="M41" s="300"/>
      <c r="N41" s="191"/>
      <c r="O41" s="191"/>
      <c r="P41" s="191"/>
      <c r="Q41" s="191"/>
      <c r="R41" s="191"/>
      <c r="S41" s="191"/>
      <c r="T41" s="191"/>
      <c r="U41" s="545"/>
      <c r="V41" s="191"/>
      <c r="W41" s="191"/>
      <c r="X41" s="170"/>
      <c r="Y41" s="170"/>
      <c r="AF41" s="545"/>
      <c r="AG41" s="191"/>
      <c r="AH41" s="191"/>
      <c r="AI41" s="170"/>
      <c r="AJ41" s="170"/>
    </row>
    <row r="42" spans="2:40" ht="16.5" x14ac:dyDescent="0.5">
      <c r="B42" s="165"/>
      <c r="C42" s="163" t="s">
        <v>87</v>
      </c>
      <c r="D42" s="302"/>
      <c r="E42" s="303"/>
      <c r="F42" s="303"/>
      <c r="G42" s="303"/>
      <c r="H42" s="304"/>
      <c r="I42" s="304"/>
      <c r="J42" s="304"/>
      <c r="K42" s="304"/>
      <c r="L42" s="304"/>
      <c r="M42" s="304"/>
      <c r="N42" s="304"/>
      <c r="O42" s="304"/>
      <c r="P42" s="304"/>
      <c r="Q42" s="304"/>
      <c r="R42" s="304"/>
      <c r="S42" s="304"/>
      <c r="T42" s="304"/>
      <c r="U42" s="546"/>
      <c r="V42" s="304"/>
      <c r="W42" s="304"/>
      <c r="X42" s="170"/>
      <c r="Y42" s="170"/>
      <c r="AF42" s="546"/>
      <c r="AG42" s="304"/>
      <c r="AH42" s="304"/>
      <c r="AI42" s="170"/>
      <c r="AJ42" s="170"/>
    </row>
    <row r="43" spans="2:40" ht="16.5" x14ac:dyDescent="0.35">
      <c r="B43" s="166"/>
      <c r="C43" s="163" t="s">
        <v>88</v>
      </c>
      <c r="D43" s="305"/>
      <c r="E43" s="303"/>
      <c r="F43" s="303"/>
      <c r="G43" s="303"/>
      <c r="H43" s="304"/>
      <c r="I43" s="304"/>
      <c r="J43" s="304"/>
      <c r="K43" s="304"/>
      <c r="L43" s="304"/>
      <c r="M43" s="304"/>
      <c r="N43" s="304"/>
      <c r="O43" s="304"/>
      <c r="P43" s="304"/>
      <c r="Q43" s="304"/>
      <c r="R43" s="304"/>
      <c r="S43" s="304"/>
      <c r="T43" s="304"/>
      <c r="U43" s="546"/>
      <c r="V43" s="304"/>
      <c r="W43" s="304"/>
      <c r="X43" s="170"/>
      <c r="Y43" s="170"/>
      <c r="AF43" s="546"/>
      <c r="AG43" s="304"/>
      <c r="AH43" s="304"/>
      <c r="AI43" s="170"/>
      <c r="AJ43" s="170"/>
    </row>
    <row r="44" spans="2:40" ht="16.5" x14ac:dyDescent="0.5">
      <c r="B44" s="167"/>
      <c r="C44" s="163" t="s">
        <v>89</v>
      </c>
      <c r="D44" s="302"/>
      <c r="E44" s="303"/>
      <c r="F44" s="303"/>
      <c r="G44" s="303"/>
      <c r="H44" s="304"/>
      <c r="I44" s="304"/>
      <c r="J44" s="304"/>
      <c r="K44" s="304"/>
      <c r="L44" s="304"/>
      <c r="M44" s="304"/>
      <c r="N44" s="304"/>
      <c r="O44" s="304"/>
      <c r="P44" s="304"/>
      <c r="Q44" s="304"/>
      <c r="R44" s="304"/>
      <c r="S44" s="304"/>
      <c r="T44" s="304"/>
      <c r="U44" s="546"/>
      <c r="V44" s="304"/>
      <c r="W44" s="304"/>
      <c r="X44" s="170"/>
      <c r="Y44" s="170"/>
      <c r="AF44" s="546"/>
      <c r="AG44" s="304"/>
      <c r="AH44" s="304"/>
      <c r="AI44" s="170"/>
      <c r="AJ44" s="170"/>
    </row>
    <row r="45" spans="2:40" ht="15" customHeight="1" thickBot="1" x14ac:dyDescent="0.4">
      <c r="B45" s="306"/>
      <c r="C45" s="307"/>
      <c r="D45" s="307"/>
      <c r="E45" s="306"/>
      <c r="F45" s="306"/>
      <c r="G45" s="306"/>
      <c r="H45" s="306"/>
      <c r="I45" s="306"/>
      <c r="J45" s="306"/>
      <c r="K45" s="306"/>
      <c r="L45" s="306"/>
      <c r="M45" s="306"/>
      <c r="N45" s="306"/>
      <c r="O45" s="306"/>
      <c r="P45" s="306"/>
      <c r="Q45" s="306"/>
      <c r="R45" s="306"/>
      <c r="S45" s="306"/>
      <c r="T45" s="306"/>
      <c r="U45" s="547"/>
      <c r="V45" s="306"/>
      <c r="W45" s="306"/>
      <c r="X45" s="170"/>
      <c r="Y45" s="170"/>
      <c r="AF45" s="547"/>
      <c r="AG45" s="306"/>
      <c r="AH45" s="306"/>
      <c r="AI45" s="170"/>
      <c r="AJ45" s="170"/>
    </row>
    <row r="46" spans="2:40" ht="15" customHeight="1" thickBot="1" x14ac:dyDescent="0.4">
      <c r="B46" s="799" t="s">
        <v>412</v>
      </c>
      <c r="C46" s="800"/>
      <c r="D46" s="800"/>
      <c r="E46" s="800"/>
      <c r="F46" s="800"/>
      <c r="G46" s="800"/>
      <c r="H46" s="800"/>
      <c r="I46" s="800"/>
      <c r="J46" s="800"/>
      <c r="K46" s="800"/>
      <c r="L46" s="800"/>
      <c r="M46" s="801"/>
      <c r="N46" s="168"/>
      <c r="O46" s="168"/>
      <c r="P46" s="168"/>
      <c r="Q46" s="168"/>
      <c r="R46" s="168"/>
      <c r="S46" s="168"/>
      <c r="T46" s="168"/>
      <c r="U46" s="548"/>
      <c r="V46" s="168"/>
      <c r="W46" s="168"/>
      <c r="X46" s="170"/>
      <c r="Y46" s="170"/>
      <c r="AF46" s="548"/>
      <c r="AG46" s="168"/>
      <c r="AH46" s="168"/>
      <c r="AI46" s="170"/>
      <c r="AJ46" s="170"/>
    </row>
    <row r="47" spans="2:40" ht="15" customHeight="1" thickBot="1" x14ac:dyDescent="0.4">
      <c r="B47" s="170"/>
      <c r="C47" s="171"/>
      <c r="D47" s="171"/>
      <c r="E47" s="170"/>
      <c r="F47" s="170"/>
      <c r="G47" s="170"/>
      <c r="H47" s="170"/>
      <c r="I47" s="170"/>
      <c r="J47" s="170"/>
      <c r="K47" s="306"/>
      <c r="L47" s="170"/>
      <c r="M47" s="170"/>
      <c r="N47" s="308"/>
      <c r="O47" s="308"/>
      <c r="P47" s="308"/>
      <c r="Q47" s="308"/>
      <c r="R47" s="308"/>
      <c r="S47" s="308"/>
      <c r="T47" s="308"/>
      <c r="U47" s="549"/>
      <c r="V47" s="308"/>
      <c r="W47" s="308"/>
      <c r="X47" s="170"/>
      <c r="Y47" s="170"/>
      <c r="AF47" s="549"/>
      <c r="AG47" s="308"/>
      <c r="AH47" s="308"/>
      <c r="AI47" s="170"/>
      <c r="AJ47" s="170"/>
    </row>
    <row r="48" spans="2:40" ht="120" customHeight="1" thickBot="1" x14ac:dyDescent="0.4">
      <c r="B48" s="818" t="s">
        <v>1059</v>
      </c>
      <c r="C48" s="819"/>
      <c r="D48" s="819"/>
      <c r="E48" s="819"/>
      <c r="F48" s="819"/>
      <c r="G48" s="819"/>
      <c r="H48" s="819"/>
      <c r="I48" s="819"/>
      <c r="J48" s="819"/>
      <c r="K48" s="819"/>
      <c r="L48" s="819"/>
      <c r="M48" s="820"/>
      <c r="N48" s="309"/>
      <c r="O48" s="309"/>
      <c r="P48" s="309"/>
      <c r="Q48" s="309"/>
      <c r="R48" s="309"/>
      <c r="S48" s="309"/>
      <c r="T48" s="309"/>
      <c r="U48" s="550"/>
      <c r="V48" s="309"/>
      <c r="W48" s="309"/>
      <c r="X48" s="170"/>
      <c r="Y48" s="170"/>
      <c r="AF48" s="550"/>
      <c r="AG48" s="309"/>
      <c r="AH48" s="309"/>
      <c r="AI48" s="170"/>
      <c r="AJ48" s="170"/>
    </row>
    <row r="49" spans="2:36" ht="15" customHeight="1" thickBot="1" x14ac:dyDescent="0.4">
      <c r="B49" s="512"/>
      <c r="C49" s="512"/>
      <c r="D49" s="298"/>
      <c r="E49" s="512"/>
      <c r="F49" s="512"/>
      <c r="G49" s="512"/>
      <c r="H49" s="512"/>
      <c r="I49" s="512"/>
      <c r="J49" s="512"/>
      <c r="K49" s="512"/>
      <c r="L49" s="512"/>
      <c r="M49" s="551"/>
      <c r="N49" s="512"/>
      <c r="O49" s="512"/>
      <c r="P49" s="512"/>
      <c r="Q49" s="512"/>
      <c r="R49" s="512"/>
      <c r="S49" s="512"/>
      <c r="T49" s="512"/>
      <c r="U49" s="552"/>
      <c r="V49" s="512"/>
      <c r="W49" s="512"/>
      <c r="X49" s="170"/>
      <c r="Y49" s="170"/>
      <c r="AF49" s="552"/>
      <c r="AG49" s="512"/>
      <c r="AH49" s="512"/>
      <c r="AI49" s="170"/>
      <c r="AJ49" s="170"/>
    </row>
    <row r="50" spans="2:36" ht="15" customHeight="1" x14ac:dyDescent="0.35">
      <c r="B50" s="321" t="s">
        <v>90</v>
      </c>
      <c r="C50" s="832" t="s">
        <v>91</v>
      </c>
      <c r="D50" s="821"/>
      <c r="E50" s="821"/>
      <c r="F50" s="821"/>
      <c r="G50" s="821"/>
      <c r="H50" s="821"/>
      <c r="I50" s="821"/>
      <c r="J50" s="821"/>
      <c r="K50" s="821"/>
      <c r="L50" s="821"/>
      <c r="M50" s="822"/>
      <c r="N50" s="322"/>
      <c r="O50" s="322"/>
      <c r="P50" s="322"/>
      <c r="Q50" s="322"/>
      <c r="R50" s="322"/>
      <c r="S50" s="322"/>
      <c r="T50" s="322"/>
      <c r="U50" s="553"/>
      <c r="V50" s="322"/>
      <c r="W50" s="322"/>
      <c r="X50" s="170"/>
      <c r="Y50" s="170"/>
      <c r="AF50" s="553"/>
      <c r="AG50" s="322"/>
      <c r="AH50" s="322"/>
      <c r="AI50" s="170"/>
      <c r="AJ50" s="170"/>
    </row>
    <row r="51" spans="2:36" ht="15" customHeight="1" x14ac:dyDescent="0.35">
      <c r="B51" s="367">
        <v>1</v>
      </c>
      <c r="C51" s="815" t="s">
        <v>413</v>
      </c>
      <c r="D51" s="816"/>
      <c r="E51" s="816"/>
      <c r="F51" s="816"/>
      <c r="G51" s="816"/>
      <c r="H51" s="816"/>
      <c r="I51" s="816"/>
      <c r="J51" s="816"/>
      <c r="K51" s="816"/>
      <c r="L51" s="816"/>
      <c r="M51" s="817"/>
      <c r="N51" s="327"/>
      <c r="O51" s="327"/>
      <c r="P51" s="327"/>
      <c r="Q51" s="327"/>
      <c r="R51" s="327"/>
      <c r="S51" s="327"/>
      <c r="T51" s="327"/>
      <c r="U51" s="554"/>
      <c r="V51" s="327"/>
      <c r="W51" s="327"/>
      <c r="X51" s="170"/>
      <c r="Y51" s="170"/>
      <c r="AF51" s="554"/>
      <c r="AG51" s="327"/>
      <c r="AH51" s="327"/>
      <c r="AI51" s="170"/>
      <c r="AJ51" s="170"/>
    </row>
    <row r="52" spans="2:36" ht="15" customHeight="1" x14ac:dyDescent="0.35">
      <c r="B52" s="368">
        <f>B51+1</f>
        <v>2</v>
      </c>
      <c r="C52" s="815" t="s">
        <v>414</v>
      </c>
      <c r="D52" s="816"/>
      <c r="E52" s="816"/>
      <c r="F52" s="816"/>
      <c r="G52" s="816"/>
      <c r="H52" s="816"/>
      <c r="I52" s="816"/>
      <c r="J52" s="816"/>
      <c r="K52" s="816"/>
      <c r="L52" s="816"/>
      <c r="M52" s="817"/>
      <c r="N52" s="327"/>
      <c r="O52" s="327"/>
      <c r="P52" s="327"/>
      <c r="Q52" s="327"/>
      <c r="R52" s="327"/>
      <c r="S52" s="327"/>
      <c r="T52" s="327"/>
      <c r="U52" s="554"/>
      <c r="V52" s="327"/>
      <c r="W52" s="327"/>
      <c r="X52" s="170"/>
      <c r="Y52" s="170"/>
      <c r="AF52" s="554"/>
      <c r="AG52" s="327"/>
      <c r="AH52" s="327"/>
      <c r="AI52" s="170"/>
      <c r="AJ52" s="170"/>
    </row>
    <row r="53" spans="2:36" ht="30" customHeight="1" x14ac:dyDescent="0.35">
      <c r="B53" s="368">
        <f t="shared" ref="B53:B84" si="12">B52+1</f>
        <v>3</v>
      </c>
      <c r="C53" s="815" t="s">
        <v>415</v>
      </c>
      <c r="D53" s="816"/>
      <c r="E53" s="816"/>
      <c r="F53" s="816"/>
      <c r="G53" s="816"/>
      <c r="H53" s="816"/>
      <c r="I53" s="816"/>
      <c r="J53" s="816"/>
      <c r="K53" s="816"/>
      <c r="L53" s="816"/>
      <c r="M53" s="817"/>
      <c r="N53" s="327"/>
      <c r="O53" s="327"/>
      <c r="P53" s="327"/>
      <c r="Q53" s="327"/>
      <c r="R53" s="327"/>
      <c r="S53" s="327"/>
      <c r="T53" s="327"/>
      <c r="U53" s="554"/>
      <c r="V53" s="327"/>
      <c r="W53" s="327"/>
      <c r="X53" s="170"/>
      <c r="Y53" s="170"/>
      <c r="AF53" s="554"/>
      <c r="AG53" s="327"/>
      <c r="AH53" s="327"/>
      <c r="AI53" s="170"/>
      <c r="AJ53" s="170"/>
    </row>
    <row r="54" spans="2:36" ht="15" customHeight="1" x14ac:dyDescent="0.35">
      <c r="B54" s="368">
        <f t="shared" si="12"/>
        <v>4</v>
      </c>
      <c r="C54" s="815" t="s">
        <v>416</v>
      </c>
      <c r="D54" s="816"/>
      <c r="E54" s="816"/>
      <c r="F54" s="816"/>
      <c r="G54" s="816"/>
      <c r="H54" s="816"/>
      <c r="I54" s="816"/>
      <c r="J54" s="816"/>
      <c r="K54" s="816"/>
      <c r="L54" s="816"/>
      <c r="M54" s="817"/>
      <c r="N54" s="327"/>
      <c r="O54" s="327"/>
      <c r="P54" s="327"/>
      <c r="Q54" s="327"/>
      <c r="R54" s="327"/>
      <c r="S54" s="327"/>
      <c r="T54" s="327"/>
      <c r="U54" s="554"/>
      <c r="V54" s="327"/>
      <c r="W54" s="327"/>
      <c r="X54" s="170"/>
      <c r="Y54" s="170"/>
      <c r="AF54" s="554"/>
      <c r="AG54" s="327"/>
      <c r="AH54" s="327"/>
      <c r="AI54" s="170"/>
      <c r="AJ54" s="170"/>
    </row>
    <row r="55" spans="2:36" ht="30" customHeight="1" x14ac:dyDescent="0.35">
      <c r="B55" s="368">
        <f t="shared" si="12"/>
        <v>5</v>
      </c>
      <c r="C55" s="815" t="s">
        <v>417</v>
      </c>
      <c r="D55" s="816"/>
      <c r="E55" s="816"/>
      <c r="F55" s="816"/>
      <c r="G55" s="816"/>
      <c r="H55" s="816"/>
      <c r="I55" s="816"/>
      <c r="J55" s="816"/>
      <c r="K55" s="816"/>
      <c r="L55" s="816"/>
      <c r="M55" s="817"/>
      <c r="N55" s="327"/>
      <c r="O55" s="327"/>
      <c r="P55" s="327"/>
      <c r="Q55" s="327"/>
      <c r="R55" s="327"/>
      <c r="S55" s="327"/>
      <c r="T55" s="327"/>
      <c r="U55" s="554"/>
      <c r="V55" s="327"/>
      <c r="W55" s="327"/>
      <c r="X55" s="170"/>
      <c r="Y55" s="170"/>
      <c r="AF55" s="554"/>
      <c r="AG55" s="327"/>
      <c r="AH55" s="327"/>
      <c r="AI55" s="170"/>
      <c r="AJ55" s="170"/>
    </row>
    <row r="56" spans="2:36" ht="30" customHeight="1" x14ac:dyDescent="0.35">
      <c r="B56" s="368">
        <f t="shared" si="12"/>
        <v>6</v>
      </c>
      <c r="C56" s="815" t="s">
        <v>418</v>
      </c>
      <c r="D56" s="816"/>
      <c r="E56" s="816"/>
      <c r="F56" s="816"/>
      <c r="G56" s="816"/>
      <c r="H56" s="816"/>
      <c r="I56" s="816"/>
      <c r="J56" s="816"/>
      <c r="K56" s="816"/>
      <c r="L56" s="816"/>
      <c r="M56" s="817"/>
      <c r="N56" s="327"/>
      <c r="O56" s="327"/>
      <c r="P56" s="327"/>
      <c r="Q56" s="327"/>
      <c r="R56" s="327"/>
      <c r="S56" s="327"/>
      <c r="T56" s="327"/>
      <c r="U56" s="554"/>
      <c r="V56" s="327"/>
      <c r="W56" s="327"/>
      <c r="X56" s="170"/>
      <c r="Y56" s="170"/>
      <c r="AF56" s="554"/>
      <c r="AG56" s="327"/>
      <c r="AH56" s="327"/>
      <c r="AI56" s="170"/>
      <c r="AJ56" s="170"/>
    </row>
    <row r="57" spans="2:36" ht="15" customHeight="1" x14ac:dyDescent="0.35">
      <c r="B57" s="368">
        <f t="shared" si="12"/>
        <v>7</v>
      </c>
      <c r="C57" s="815" t="s">
        <v>419</v>
      </c>
      <c r="D57" s="816"/>
      <c r="E57" s="816"/>
      <c r="F57" s="816"/>
      <c r="G57" s="816"/>
      <c r="H57" s="816"/>
      <c r="I57" s="816"/>
      <c r="J57" s="816"/>
      <c r="K57" s="816"/>
      <c r="L57" s="816"/>
      <c r="M57" s="817"/>
      <c r="N57" s="327"/>
      <c r="O57" s="327"/>
      <c r="P57" s="327"/>
      <c r="Q57" s="327"/>
      <c r="R57" s="327"/>
      <c r="S57" s="327"/>
      <c r="T57" s="327"/>
      <c r="U57" s="554"/>
      <c r="V57" s="327"/>
      <c r="W57" s="327"/>
      <c r="X57" s="170"/>
      <c r="Y57" s="170"/>
      <c r="AF57" s="554"/>
      <c r="AG57" s="327"/>
      <c r="AH57" s="327"/>
      <c r="AI57" s="170"/>
      <c r="AJ57" s="170"/>
    </row>
    <row r="58" spans="2:36" ht="15" customHeight="1" x14ac:dyDescent="0.35">
      <c r="B58" s="368">
        <f t="shared" si="12"/>
        <v>8</v>
      </c>
      <c r="C58" s="815" t="s">
        <v>420</v>
      </c>
      <c r="D58" s="816"/>
      <c r="E58" s="816"/>
      <c r="F58" s="816"/>
      <c r="G58" s="816"/>
      <c r="H58" s="816"/>
      <c r="I58" s="816"/>
      <c r="J58" s="816"/>
      <c r="K58" s="816"/>
      <c r="L58" s="816"/>
      <c r="M58" s="817"/>
      <c r="N58" s="327"/>
      <c r="O58" s="327"/>
      <c r="P58" s="327"/>
      <c r="Q58" s="327"/>
      <c r="R58" s="327"/>
      <c r="S58" s="327"/>
      <c r="T58" s="327"/>
      <c r="U58" s="554"/>
      <c r="V58" s="327"/>
      <c r="W58" s="327"/>
      <c r="X58" s="170"/>
      <c r="Y58" s="170"/>
      <c r="AF58" s="554"/>
      <c r="AG58" s="327"/>
      <c r="AH58" s="327"/>
      <c r="AI58" s="170"/>
      <c r="AJ58" s="170"/>
    </row>
    <row r="59" spans="2:36" ht="30" customHeight="1" x14ac:dyDescent="0.35">
      <c r="B59" s="368">
        <f t="shared" si="12"/>
        <v>9</v>
      </c>
      <c r="C59" s="815" t="s">
        <v>421</v>
      </c>
      <c r="D59" s="816"/>
      <c r="E59" s="816"/>
      <c r="F59" s="816"/>
      <c r="G59" s="816"/>
      <c r="H59" s="816"/>
      <c r="I59" s="816"/>
      <c r="J59" s="816"/>
      <c r="K59" s="816"/>
      <c r="L59" s="816"/>
      <c r="M59" s="817"/>
      <c r="N59" s="327"/>
      <c r="O59" s="327"/>
      <c r="P59" s="327"/>
      <c r="Q59" s="327"/>
      <c r="R59" s="327"/>
      <c r="S59" s="327"/>
      <c r="T59" s="327"/>
      <c r="U59" s="554"/>
      <c r="V59" s="327"/>
      <c r="W59" s="327"/>
      <c r="X59" s="170"/>
      <c r="Y59" s="170"/>
      <c r="AF59" s="554"/>
      <c r="AG59" s="327"/>
      <c r="AH59" s="327"/>
      <c r="AI59" s="170"/>
      <c r="AJ59" s="170"/>
    </row>
    <row r="60" spans="2:36" ht="60" customHeight="1" x14ac:dyDescent="0.35">
      <c r="B60" s="368">
        <f t="shared" si="12"/>
        <v>10</v>
      </c>
      <c r="C60" s="815" t="s">
        <v>422</v>
      </c>
      <c r="D60" s="816"/>
      <c r="E60" s="816"/>
      <c r="F60" s="816"/>
      <c r="G60" s="816"/>
      <c r="H60" s="816"/>
      <c r="I60" s="816"/>
      <c r="J60" s="816"/>
      <c r="K60" s="816"/>
      <c r="L60" s="816"/>
      <c r="M60" s="817"/>
      <c r="N60" s="327"/>
      <c r="O60" s="327"/>
      <c r="P60" s="327"/>
      <c r="Q60" s="327"/>
      <c r="R60" s="327"/>
      <c r="S60" s="327"/>
      <c r="T60" s="327"/>
      <c r="U60" s="554"/>
      <c r="V60" s="327"/>
      <c r="W60" s="327"/>
      <c r="X60" s="170"/>
      <c r="Y60" s="170"/>
      <c r="AF60" s="554"/>
      <c r="AG60" s="327"/>
      <c r="AH60" s="327"/>
      <c r="AI60" s="170"/>
      <c r="AJ60" s="170"/>
    </row>
    <row r="61" spans="2:36" ht="30" customHeight="1" x14ac:dyDescent="0.35">
      <c r="B61" s="368">
        <f t="shared" si="12"/>
        <v>11</v>
      </c>
      <c r="C61" s="815" t="s">
        <v>1147</v>
      </c>
      <c r="D61" s="816"/>
      <c r="E61" s="816"/>
      <c r="F61" s="816"/>
      <c r="G61" s="816"/>
      <c r="H61" s="816"/>
      <c r="I61" s="816"/>
      <c r="J61" s="816"/>
      <c r="K61" s="816"/>
      <c r="L61" s="816"/>
      <c r="M61" s="817"/>
      <c r="N61" s="327"/>
      <c r="O61" s="327"/>
      <c r="P61" s="327"/>
      <c r="Q61" s="327"/>
      <c r="R61" s="327"/>
      <c r="S61" s="327"/>
      <c r="T61" s="327"/>
      <c r="U61" s="554"/>
      <c r="V61" s="327"/>
      <c r="W61" s="327"/>
      <c r="X61" s="170"/>
      <c r="Y61" s="170"/>
      <c r="AF61" s="554"/>
      <c r="AG61" s="327"/>
      <c r="AH61" s="327"/>
      <c r="AI61" s="170"/>
      <c r="AJ61" s="170"/>
    </row>
    <row r="62" spans="2:36" ht="30" customHeight="1" x14ac:dyDescent="0.35">
      <c r="B62" s="368">
        <f t="shared" si="12"/>
        <v>12</v>
      </c>
      <c r="C62" s="815" t="s">
        <v>1148</v>
      </c>
      <c r="D62" s="816"/>
      <c r="E62" s="816"/>
      <c r="F62" s="816"/>
      <c r="G62" s="816"/>
      <c r="H62" s="816"/>
      <c r="I62" s="816"/>
      <c r="J62" s="816"/>
      <c r="K62" s="816"/>
      <c r="L62" s="816"/>
      <c r="M62" s="817"/>
      <c r="N62" s="327"/>
      <c r="O62" s="327"/>
      <c r="P62" s="327"/>
      <c r="Q62" s="327"/>
      <c r="R62" s="327"/>
      <c r="S62" s="327"/>
      <c r="T62" s="327"/>
      <c r="U62" s="554"/>
      <c r="V62" s="327"/>
      <c r="W62" s="327"/>
      <c r="X62" s="170"/>
      <c r="Y62" s="170"/>
      <c r="AF62" s="554"/>
      <c r="AG62" s="327"/>
      <c r="AH62" s="327"/>
      <c r="AI62" s="170"/>
      <c r="AJ62" s="170"/>
    </row>
    <row r="63" spans="2:36" ht="45" customHeight="1" x14ac:dyDescent="0.35">
      <c r="B63" s="368">
        <f t="shared" si="12"/>
        <v>13</v>
      </c>
      <c r="C63" s="815" t="s">
        <v>423</v>
      </c>
      <c r="D63" s="816"/>
      <c r="E63" s="816"/>
      <c r="F63" s="816"/>
      <c r="G63" s="816"/>
      <c r="H63" s="816"/>
      <c r="I63" s="816"/>
      <c r="J63" s="816"/>
      <c r="K63" s="816"/>
      <c r="L63" s="816"/>
      <c r="M63" s="817"/>
      <c r="N63" s="327"/>
      <c r="O63" s="327"/>
      <c r="P63" s="327"/>
      <c r="Q63" s="327"/>
      <c r="R63" s="327"/>
      <c r="S63" s="327"/>
      <c r="T63" s="327"/>
      <c r="U63" s="554"/>
      <c r="V63" s="327"/>
      <c r="W63" s="327"/>
      <c r="X63" s="170"/>
      <c r="Y63" s="170"/>
      <c r="AF63" s="554"/>
      <c r="AG63" s="327"/>
      <c r="AH63" s="327"/>
      <c r="AI63" s="170"/>
      <c r="AJ63" s="170"/>
    </row>
    <row r="64" spans="2:36" ht="45" customHeight="1" x14ac:dyDescent="0.35">
      <c r="B64" s="368">
        <f t="shared" si="12"/>
        <v>14</v>
      </c>
      <c r="C64" s="815" t="s">
        <v>424</v>
      </c>
      <c r="D64" s="816"/>
      <c r="E64" s="816"/>
      <c r="F64" s="816"/>
      <c r="G64" s="816"/>
      <c r="H64" s="816"/>
      <c r="I64" s="816"/>
      <c r="J64" s="816"/>
      <c r="K64" s="816"/>
      <c r="L64" s="816"/>
      <c r="M64" s="817"/>
      <c r="N64" s="327"/>
      <c r="O64" s="327"/>
      <c r="P64" s="327"/>
      <c r="Q64" s="327"/>
      <c r="R64" s="327"/>
      <c r="S64" s="327"/>
      <c r="T64" s="327"/>
      <c r="U64" s="554"/>
      <c r="V64" s="327"/>
      <c r="W64" s="327"/>
      <c r="X64" s="170"/>
      <c r="Y64" s="170"/>
      <c r="AF64" s="554"/>
      <c r="AG64" s="327"/>
      <c r="AH64" s="327"/>
      <c r="AI64" s="170"/>
      <c r="AJ64" s="170"/>
    </row>
    <row r="65" spans="2:41" ht="15" customHeight="1" x14ac:dyDescent="0.35">
      <c r="B65" s="368">
        <f t="shared" si="12"/>
        <v>15</v>
      </c>
      <c r="C65" s="836" t="s">
        <v>425</v>
      </c>
      <c r="D65" s="837"/>
      <c r="E65" s="837"/>
      <c r="F65" s="837"/>
      <c r="G65" s="837"/>
      <c r="H65" s="837"/>
      <c r="I65" s="837"/>
      <c r="J65" s="837"/>
      <c r="K65" s="837"/>
      <c r="L65" s="837"/>
      <c r="M65" s="838"/>
      <c r="N65" s="327"/>
      <c r="O65" s="327"/>
      <c r="P65" s="327"/>
      <c r="Q65" s="327"/>
      <c r="R65" s="327"/>
      <c r="S65" s="327"/>
      <c r="T65" s="327"/>
      <c r="U65" s="554"/>
      <c r="V65" s="327"/>
      <c r="W65" s="327"/>
      <c r="X65" s="170"/>
      <c r="Y65" s="170"/>
      <c r="AF65" s="554"/>
      <c r="AG65" s="327"/>
      <c r="AH65" s="327"/>
      <c r="AI65" s="170"/>
      <c r="AJ65" s="170"/>
    </row>
    <row r="66" spans="2:41" ht="15" customHeight="1" x14ac:dyDescent="0.35">
      <c r="B66" s="368">
        <f t="shared" si="12"/>
        <v>16</v>
      </c>
      <c r="C66" s="839" t="s">
        <v>426</v>
      </c>
      <c r="D66" s="840"/>
      <c r="E66" s="840"/>
      <c r="F66" s="840"/>
      <c r="G66" s="840"/>
      <c r="H66" s="840"/>
      <c r="I66" s="840"/>
      <c r="J66" s="840"/>
      <c r="K66" s="840"/>
      <c r="L66" s="840"/>
      <c r="M66" s="841"/>
      <c r="N66" s="327"/>
      <c r="O66" s="327"/>
      <c r="P66" s="327"/>
      <c r="Q66" s="327"/>
      <c r="R66" s="327"/>
      <c r="S66" s="327"/>
      <c r="T66" s="327"/>
      <c r="U66" s="554"/>
      <c r="V66" s="327"/>
      <c r="W66" s="327"/>
      <c r="X66" s="170"/>
      <c r="Y66" s="170"/>
      <c r="AF66" s="554"/>
      <c r="AG66" s="327"/>
      <c r="AH66" s="327"/>
      <c r="AI66" s="170"/>
      <c r="AJ66" s="170"/>
    </row>
    <row r="67" spans="2:41" ht="15" customHeight="1" x14ac:dyDescent="0.35">
      <c r="B67" s="368">
        <f t="shared" si="12"/>
        <v>17</v>
      </c>
      <c r="C67" s="815" t="s">
        <v>427</v>
      </c>
      <c r="D67" s="816"/>
      <c r="E67" s="816"/>
      <c r="F67" s="816"/>
      <c r="G67" s="816"/>
      <c r="H67" s="816"/>
      <c r="I67" s="816"/>
      <c r="J67" s="816"/>
      <c r="K67" s="816"/>
      <c r="L67" s="816"/>
      <c r="M67" s="817"/>
      <c r="N67" s="327"/>
      <c r="O67" s="327"/>
      <c r="P67" s="327"/>
      <c r="Q67" s="327"/>
      <c r="R67" s="327"/>
      <c r="S67" s="327"/>
      <c r="T67" s="327"/>
      <c r="U67" s="554"/>
      <c r="V67" s="327"/>
      <c r="W67" s="327"/>
      <c r="X67" s="170"/>
      <c r="Y67" s="170"/>
      <c r="AF67" s="554"/>
      <c r="AG67" s="327"/>
      <c r="AH67" s="327"/>
      <c r="AI67" s="170"/>
      <c r="AJ67" s="170"/>
    </row>
    <row r="68" spans="2:41" ht="75" customHeight="1" x14ac:dyDescent="0.35">
      <c r="B68" s="368">
        <f t="shared" si="12"/>
        <v>18</v>
      </c>
      <c r="C68" s="815" t="s">
        <v>428</v>
      </c>
      <c r="D68" s="816"/>
      <c r="E68" s="816"/>
      <c r="F68" s="816"/>
      <c r="G68" s="816"/>
      <c r="H68" s="816"/>
      <c r="I68" s="816"/>
      <c r="J68" s="816"/>
      <c r="K68" s="816"/>
      <c r="L68" s="816"/>
      <c r="M68" s="817"/>
      <c r="N68" s="327"/>
      <c r="O68" s="327"/>
      <c r="P68" s="327"/>
      <c r="Q68" s="327"/>
      <c r="R68" s="327"/>
      <c r="S68" s="327"/>
      <c r="T68" s="327"/>
      <c r="U68" s="554"/>
      <c r="V68" s="327"/>
      <c r="W68" s="327"/>
      <c r="X68" s="170"/>
      <c r="Y68" s="170"/>
      <c r="AF68" s="554"/>
      <c r="AG68" s="327"/>
      <c r="AH68" s="327"/>
      <c r="AI68" s="170"/>
      <c r="AJ68" s="170"/>
    </row>
    <row r="69" spans="2:41" ht="45" customHeight="1" x14ac:dyDescent="0.35">
      <c r="B69" s="368">
        <f t="shared" si="12"/>
        <v>19</v>
      </c>
      <c r="C69" s="815" t="s">
        <v>429</v>
      </c>
      <c r="D69" s="816"/>
      <c r="E69" s="816"/>
      <c r="F69" s="816"/>
      <c r="G69" s="816"/>
      <c r="H69" s="816"/>
      <c r="I69" s="816"/>
      <c r="J69" s="816"/>
      <c r="K69" s="816"/>
      <c r="L69" s="816"/>
      <c r="M69" s="817"/>
      <c r="N69" s="327"/>
      <c r="O69" s="327"/>
      <c r="P69" s="327"/>
      <c r="Q69" s="327"/>
      <c r="R69" s="327"/>
      <c r="S69" s="327"/>
      <c r="T69" s="327"/>
      <c r="U69" s="554"/>
      <c r="V69" s="327"/>
      <c r="W69" s="327"/>
      <c r="X69" s="170"/>
      <c r="Y69" s="170"/>
      <c r="AF69" s="554"/>
      <c r="AG69" s="327"/>
      <c r="AH69" s="327"/>
      <c r="AI69" s="170"/>
      <c r="AJ69" s="170"/>
    </row>
    <row r="70" spans="2:41" ht="45" customHeight="1" x14ac:dyDescent="0.35">
      <c r="B70" s="368">
        <f t="shared" si="12"/>
        <v>20</v>
      </c>
      <c r="C70" s="815" t="s">
        <v>430</v>
      </c>
      <c r="D70" s="816"/>
      <c r="E70" s="816"/>
      <c r="F70" s="816"/>
      <c r="G70" s="816"/>
      <c r="H70" s="816"/>
      <c r="I70" s="816"/>
      <c r="J70" s="816"/>
      <c r="K70" s="816"/>
      <c r="L70" s="816"/>
      <c r="M70" s="817"/>
      <c r="N70" s="327"/>
      <c r="O70" s="327"/>
      <c r="P70" s="327"/>
      <c r="Q70" s="327"/>
      <c r="R70" s="327"/>
      <c r="S70" s="327"/>
      <c r="T70" s="327"/>
      <c r="U70" s="554"/>
      <c r="V70" s="327"/>
      <c r="W70" s="327"/>
      <c r="X70" s="170"/>
      <c r="Y70" s="170"/>
      <c r="AF70" s="554"/>
      <c r="AG70" s="327"/>
      <c r="AH70" s="327"/>
      <c r="AI70" s="170"/>
      <c r="AJ70" s="170"/>
    </row>
    <row r="71" spans="2:41" ht="30" customHeight="1" x14ac:dyDescent="0.35">
      <c r="B71" s="368">
        <f t="shared" si="12"/>
        <v>21</v>
      </c>
      <c r="C71" s="815" t="s">
        <v>431</v>
      </c>
      <c r="D71" s="816"/>
      <c r="E71" s="816"/>
      <c r="F71" s="816"/>
      <c r="G71" s="816"/>
      <c r="H71" s="816"/>
      <c r="I71" s="816"/>
      <c r="J71" s="816"/>
      <c r="K71" s="816"/>
      <c r="L71" s="816"/>
      <c r="M71" s="817"/>
      <c r="N71" s="327"/>
      <c r="O71" s="327"/>
      <c r="P71" s="327"/>
      <c r="Q71" s="327"/>
      <c r="R71" s="327"/>
      <c r="S71" s="327"/>
      <c r="T71" s="327"/>
      <c r="U71" s="554"/>
      <c r="V71" s="327"/>
      <c r="W71" s="327"/>
      <c r="X71" s="170"/>
      <c r="Y71" s="170"/>
      <c r="AF71" s="554"/>
      <c r="AG71" s="327"/>
      <c r="AH71" s="327"/>
      <c r="AI71" s="170"/>
      <c r="AJ71" s="170"/>
    </row>
    <row r="72" spans="2:41" ht="15" customHeight="1" x14ac:dyDescent="0.35">
      <c r="B72" s="368">
        <f t="shared" si="12"/>
        <v>22</v>
      </c>
      <c r="C72" s="815" t="s">
        <v>432</v>
      </c>
      <c r="D72" s="816"/>
      <c r="E72" s="816"/>
      <c r="F72" s="816"/>
      <c r="G72" s="816"/>
      <c r="H72" s="816"/>
      <c r="I72" s="816"/>
      <c r="J72" s="816"/>
      <c r="K72" s="816"/>
      <c r="L72" s="816"/>
      <c r="M72" s="817"/>
      <c r="N72" s="327"/>
      <c r="O72" s="327"/>
      <c r="P72" s="327"/>
      <c r="Q72" s="327"/>
      <c r="R72" s="327"/>
      <c r="S72" s="327"/>
      <c r="T72" s="327"/>
      <c r="U72" s="554"/>
      <c r="V72" s="327"/>
      <c r="W72" s="327"/>
      <c r="X72" s="170"/>
      <c r="Y72" s="170"/>
      <c r="AF72" s="554"/>
      <c r="AG72" s="327"/>
      <c r="AH72" s="327"/>
      <c r="AI72" s="170"/>
      <c r="AJ72" s="170"/>
    </row>
    <row r="73" spans="2:41" ht="15" customHeight="1" x14ac:dyDescent="0.35">
      <c r="B73" s="368">
        <f t="shared" si="12"/>
        <v>23</v>
      </c>
      <c r="C73" s="815" t="s">
        <v>433</v>
      </c>
      <c r="D73" s="816"/>
      <c r="E73" s="816"/>
      <c r="F73" s="816"/>
      <c r="G73" s="816"/>
      <c r="H73" s="816"/>
      <c r="I73" s="816"/>
      <c r="J73" s="816"/>
      <c r="K73" s="816"/>
      <c r="L73" s="816"/>
      <c r="M73" s="817"/>
      <c r="N73" s="327"/>
      <c r="O73" s="327"/>
      <c r="P73" s="327"/>
      <c r="Q73" s="327"/>
      <c r="R73" s="327"/>
      <c r="S73" s="327"/>
      <c r="T73" s="327"/>
      <c r="U73" s="554"/>
      <c r="V73" s="327"/>
      <c r="W73" s="327"/>
      <c r="X73" s="170"/>
      <c r="Y73" s="170"/>
      <c r="AF73" s="554"/>
      <c r="AG73" s="327"/>
      <c r="AH73" s="327"/>
      <c r="AI73" s="170"/>
      <c r="AJ73" s="170"/>
    </row>
    <row r="74" spans="2:41" ht="28.5" customHeight="1" x14ac:dyDescent="0.35">
      <c r="B74" s="368">
        <f t="shared" si="12"/>
        <v>24</v>
      </c>
      <c r="C74" s="815" t="s">
        <v>434</v>
      </c>
      <c r="D74" s="816"/>
      <c r="E74" s="816"/>
      <c r="F74" s="816"/>
      <c r="G74" s="816"/>
      <c r="H74" s="816"/>
      <c r="I74" s="816"/>
      <c r="J74" s="816"/>
      <c r="K74" s="816"/>
      <c r="L74" s="816"/>
      <c r="M74" s="817"/>
      <c r="N74" s="327"/>
      <c r="O74" s="327"/>
      <c r="P74" s="327"/>
      <c r="Q74" s="327"/>
      <c r="R74" s="327"/>
      <c r="S74" s="327"/>
      <c r="T74" s="327"/>
      <c r="U74" s="554"/>
      <c r="V74" s="327"/>
      <c r="W74" s="327"/>
      <c r="X74" s="170"/>
      <c r="Y74" s="170"/>
      <c r="AF74" s="554"/>
      <c r="AG74" s="327"/>
      <c r="AH74" s="327"/>
      <c r="AI74" s="170"/>
      <c r="AJ74" s="170"/>
      <c r="AO74" s="189"/>
    </row>
    <row r="75" spans="2:41" ht="30" customHeight="1" x14ac:dyDescent="0.35">
      <c r="B75" s="368">
        <f t="shared" si="12"/>
        <v>25</v>
      </c>
      <c r="C75" s="815" t="s">
        <v>435</v>
      </c>
      <c r="D75" s="816"/>
      <c r="E75" s="816"/>
      <c r="F75" s="816"/>
      <c r="G75" s="816"/>
      <c r="H75" s="816"/>
      <c r="I75" s="816"/>
      <c r="J75" s="816"/>
      <c r="K75" s="816"/>
      <c r="L75" s="816"/>
      <c r="M75" s="817"/>
      <c r="N75" s="327"/>
      <c r="O75" s="327"/>
      <c r="P75" s="327"/>
      <c r="Q75" s="327"/>
      <c r="R75" s="327"/>
      <c r="S75" s="327"/>
      <c r="T75" s="327"/>
      <c r="U75" s="554"/>
      <c r="V75" s="327"/>
      <c r="W75" s="327"/>
      <c r="X75" s="170"/>
      <c r="Y75" s="170"/>
      <c r="AF75" s="554"/>
      <c r="AG75" s="327"/>
      <c r="AH75" s="327"/>
      <c r="AI75" s="170"/>
      <c r="AJ75" s="170"/>
      <c r="AO75" s="189"/>
    </row>
    <row r="76" spans="2:41" ht="15" customHeight="1" x14ac:dyDescent="0.35">
      <c r="B76" s="368">
        <f t="shared" si="12"/>
        <v>26</v>
      </c>
      <c r="C76" s="815" t="s">
        <v>436</v>
      </c>
      <c r="D76" s="816"/>
      <c r="E76" s="816"/>
      <c r="F76" s="816"/>
      <c r="G76" s="816"/>
      <c r="H76" s="816"/>
      <c r="I76" s="816"/>
      <c r="J76" s="816"/>
      <c r="K76" s="816"/>
      <c r="L76" s="816"/>
      <c r="M76" s="817"/>
      <c r="N76" s="327"/>
      <c r="O76" s="327"/>
      <c r="P76" s="327"/>
      <c r="Q76" s="327"/>
      <c r="R76" s="327"/>
      <c r="S76" s="327"/>
      <c r="T76" s="327"/>
      <c r="U76" s="554"/>
      <c r="V76" s="327"/>
      <c r="W76" s="327"/>
      <c r="X76" s="170"/>
      <c r="Y76" s="170"/>
      <c r="AF76" s="554"/>
      <c r="AG76" s="327"/>
      <c r="AH76" s="327"/>
      <c r="AI76" s="170"/>
      <c r="AJ76" s="170"/>
      <c r="AO76" s="189"/>
    </row>
    <row r="77" spans="2:41" ht="15" customHeight="1" x14ac:dyDescent="0.35">
      <c r="B77" s="368">
        <f t="shared" si="12"/>
        <v>27</v>
      </c>
      <c r="C77" s="815" t="s">
        <v>396</v>
      </c>
      <c r="D77" s="816"/>
      <c r="E77" s="816"/>
      <c r="F77" s="816"/>
      <c r="G77" s="816"/>
      <c r="H77" s="816"/>
      <c r="I77" s="816"/>
      <c r="J77" s="816"/>
      <c r="K77" s="816"/>
      <c r="L77" s="816"/>
      <c r="M77" s="817"/>
      <c r="N77" s="327"/>
      <c r="O77" s="327"/>
      <c r="P77" s="327"/>
      <c r="Q77" s="327"/>
      <c r="R77" s="327"/>
      <c r="S77" s="327"/>
      <c r="T77" s="327"/>
      <c r="U77" s="554"/>
      <c r="V77" s="327"/>
      <c r="W77" s="327"/>
      <c r="X77" s="170"/>
      <c r="Y77" s="170"/>
      <c r="AF77" s="554"/>
      <c r="AG77" s="327"/>
      <c r="AH77" s="327"/>
      <c r="AI77" s="170"/>
      <c r="AJ77" s="170"/>
      <c r="AO77" s="189"/>
    </row>
    <row r="78" spans="2:41" ht="15" customHeight="1" x14ac:dyDescent="0.35">
      <c r="B78" s="368">
        <f t="shared" si="12"/>
        <v>28</v>
      </c>
      <c r="C78" s="815" t="s">
        <v>398</v>
      </c>
      <c r="D78" s="816"/>
      <c r="E78" s="816"/>
      <c r="F78" s="816"/>
      <c r="G78" s="816"/>
      <c r="H78" s="816"/>
      <c r="I78" s="816"/>
      <c r="J78" s="816"/>
      <c r="K78" s="816"/>
      <c r="L78" s="816"/>
      <c r="M78" s="817"/>
      <c r="N78" s="327"/>
      <c r="O78" s="327"/>
      <c r="P78" s="327"/>
      <c r="Q78" s="327"/>
      <c r="R78" s="327"/>
      <c r="S78" s="327"/>
      <c r="T78" s="327"/>
      <c r="U78" s="554"/>
      <c r="V78" s="327"/>
      <c r="W78" s="327"/>
      <c r="X78" s="170"/>
      <c r="Y78" s="170"/>
      <c r="AF78" s="554"/>
      <c r="AG78" s="327"/>
      <c r="AH78" s="327"/>
      <c r="AI78" s="170"/>
      <c r="AJ78" s="170"/>
      <c r="AO78" s="189"/>
    </row>
    <row r="79" spans="2:41" ht="15" customHeight="1" x14ac:dyDescent="0.35">
      <c r="B79" s="368">
        <f t="shared" si="12"/>
        <v>29</v>
      </c>
      <c r="C79" s="815" t="s">
        <v>400</v>
      </c>
      <c r="D79" s="816"/>
      <c r="E79" s="816"/>
      <c r="F79" s="816"/>
      <c r="G79" s="816"/>
      <c r="H79" s="816"/>
      <c r="I79" s="816"/>
      <c r="J79" s="816"/>
      <c r="K79" s="816"/>
      <c r="L79" s="816"/>
      <c r="M79" s="817"/>
      <c r="N79" s="327"/>
      <c r="O79" s="327"/>
      <c r="P79" s="327"/>
      <c r="Q79" s="327"/>
      <c r="R79" s="327"/>
      <c r="S79" s="327"/>
      <c r="T79" s="327"/>
      <c r="U79" s="554"/>
      <c r="V79" s="327"/>
      <c r="W79" s="327"/>
      <c r="X79" s="170"/>
      <c r="Y79" s="170"/>
      <c r="AF79" s="554"/>
      <c r="AG79" s="327"/>
      <c r="AH79" s="327"/>
      <c r="AI79" s="170"/>
      <c r="AJ79" s="170"/>
      <c r="AO79" s="189"/>
    </row>
    <row r="80" spans="2:41" ht="15" customHeight="1" x14ac:dyDescent="0.35">
      <c r="B80" s="368">
        <f t="shared" si="12"/>
        <v>30</v>
      </c>
      <c r="C80" s="815" t="s">
        <v>402</v>
      </c>
      <c r="D80" s="816"/>
      <c r="E80" s="816"/>
      <c r="F80" s="816"/>
      <c r="G80" s="816"/>
      <c r="H80" s="816"/>
      <c r="I80" s="816"/>
      <c r="J80" s="816"/>
      <c r="K80" s="816"/>
      <c r="L80" s="816"/>
      <c r="M80" s="817"/>
      <c r="N80" s="327"/>
      <c r="O80" s="327"/>
      <c r="P80" s="327"/>
      <c r="Q80" s="327"/>
      <c r="R80" s="327"/>
      <c r="S80" s="327"/>
      <c r="T80" s="327"/>
      <c r="U80" s="554"/>
      <c r="V80" s="327"/>
      <c r="W80" s="327"/>
      <c r="X80" s="170"/>
      <c r="Y80" s="170"/>
      <c r="AF80" s="554"/>
      <c r="AG80" s="327"/>
      <c r="AH80" s="327"/>
      <c r="AI80" s="170"/>
      <c r="AJ80" s="170"/>
      <c r="AO80" s="189"/>
    </row>
    <row r="81" spans="2:41" ht="15" customHeight="1" x14ac:dyDescent="0.35">
      <c r="B81" s="368">
        <f t="shared" si="12"/>
        <v>31</v>
      </c>
      <c r="C81" s="815" t="s">
        <v>404</v>
      </c>
      <c r="D81" s="816"/>
      <c r="E81" s="816"/>
      <c r="F81" s="816"/>
      <c r="G81" s="816"/>
      <c r="H81" s="816"/>
      <c r="I81" s="816"/>
      <c r="J81" s="816"/>
      <c r="K81" s="816"/>
      <c r="L81" s="816"/>
      <c r="M81" s="817"/>
      <c r="N81" s="327"/>
      <c r="O81" s="327"/>
      <c r="P81" s="327"/>
      <c r="Q81" s="327"/>
      <c r="R81" s="327"/>
      <c r="S81" s="327"/>
      <c r="T81" s="327"/>
      <c r="U81" s="554"/>
      <c r="V81" s="327"/>
      <c r="W81" s="327"/>
      <c r="X81" s="170"/>
      <c r="Y81" s="170"/>
      <c r="AF81" s="554"/>
      <c r="AG81" s="327"/>
      <c r="AH81" s="327"/>
      <c r="AI81" s="170"/>
      <c r="AJ81" s="170"/>
      <c r="AO81" s="189"/>
    </row>
    <row r="82" spans="2:41" ht="15" customHeight="1" x14ac:dyDescent="0.35">
      <c r="B82" s="368">
        <f t="shared" si="12"/>
        <v>32</v>
      </c>
      <c r="C82" s="815" t="s">
        <v>406</v>
      </c>
      <c r="D82" s="816"/>
      <c r="E82" s="816"/>
      <c r="F82" s="816"/>
      <c r="G82" s="816"/>
      <c r="H82" s="816"/>
      <c r="I82" s="816"/>
      <c r="J82" s="816"/>
      <c r="K82" s="816"/>
      <c r="L82" s="816"/>
      <c r="M82" s="817"/>
      <c r="N82" s="327"/>
      <c r="O82" s="327"/>
      <c r="P82" s="327"/>
      <c r="Q82" s="327"/>
      <c r="R82" s="327"/>
      <c r="S82" s="327"/>
      <c r="T82" s="327"/>
      <c r="U82" s="554"/>
      <c r="V82" s="327"/>
      <c r="W82" s="327"/>
      <c r="X82" s="170"/>
      <c r="Y82" s="170"/>
      <c r="AF82" s="554"/>
      <c r="AG82" s="327"/>
      <c r="AH82" s="327"/>
      <c r="AI82" s="170"/>
      <c r="AJ82" s="170"/>
      <c r="AO82" s="189"/>
    </row>
    <row r="83" spans="2:41" ht="15" customHeight="1" x14ac:dyDescent="0.35">
      <c r="B83" s="368">
        <f t="shared" si="12"/>
        <v>33</v>
      </c>
      <c r="C83" s="815" t="s">
        <v>408</v>
      </c>
      <c r="D83" s="816"/>
      <c r="E83" s="816"/>
      <c r="F83" s="816"/>
      <c r="G83" s="816"/>
      <c r="H83" s="816"/>
      <c r="I83" s="816"/>
      <c r="J83" s="816"/>
      <c r="K83" s="816"/>
      <c r="L83" s="816"/>
      <c r="M83" s="817"/>
      <c r="N83" s="327"/>
      <c r="O83" s="327"/>
      <c r="P83" s="327"/>
      <c r="Q83" s="327"/>
      <c r="R83" s="327"/>
      <c r="S83" s="327"/>
      <c r="T83" s="327"/>
      <c r="U83" s="554"/>
      <c r="V83" s="327"/>
      <c r="W83" s="327"/>
      <c r="X83" s="170"/>
      <c r="Y83" s="170"/>
      <c r="AF83" s="554"/>
      <c r="AG83" s="327"/>
      <c r="AH83" s="327"/>
      <c r="AI83" s="170"/>
      <c r="AJ83" s="170"/>
      <c r="AO83" s="189"/>
    </row>
    <row r="84" spans="2:41" ht="15" customHeight="1" thickBot="1" x14ac:dyDescent="0.4">
      <c r="B84" s="555">
        <f t="shared" si="12"/>
        <v>34</v>
      </c>
      <c r="C84" s="823" t="s">
        <v>410</v>
      </c>
      <c r="D84" s="824"/>
      <c r="E84" s="824"/>
      <c r="F84" s="824"/>
      <c r="G84" s="824"/>
      <c r="H84" s="824"/>
      <c r="I84" s="824"/>
      <c r="J84" s="824"/>
      <c r="K84" s="824"/>
      <c r="L84" s="824"/>
      <c r="M84" s="825"/>
      <c r="N84" s="327"/>
      <c r="O84" s="327"/>
      <c r="P84" s="327"/>
      <c r="Q84" s="327"/>
      <c r="R84" s="327"/>
      <c r="S84" s="327"/>
      <c r="T84" s="327"/>
      <c r="U84" s="554"/>
      <c r="V84" s="327"/>
      <c r="W84" s="327"/>
      <c r="X84" s="170"/>
      <c r="Y84" s="170"/>
      <c r="AF84" s="554"/>
      <c r="AG84" s="327"/>
      <c r="AH84" s="327"/>
      <c r="AI84" s="170"/>
      <c r="AJ84" s="170"/>
      <c r="AO84" s="189"/>
    </row>
    <row r="85" spans="2:41" ht="16.5" x14ac:dyDescent="0.35">
      <c r="AO85" s="189"/>
    </row>
    <row r="86" spans="2:41" ht="16.5" x14ac:dyDescent="0.35">
      <c r="AO86" s="189"/>
    </row>
    <row r="87" spans="2:41" ht="16.5" x14ac:dyDescent="0.35">
      <c r="AO87" s="189"/>
    </row>
    <row r="88" spans="2:41" ht="16.5" x14ac:dyDescent="0.35">
      <c r="AO88" s="189"/>
    </row>
    <row r="89" spans="2:41" ht="16.5" x14ac:dyDescent="0.35">
      <c r="AO89" s="189"/>
    </row>
    <row r="90" spans="2:41" ht="16.5" x14ac:dyDescent="0.35">
      <c r="AO90" s="189"/>
    </row>
    <row r="91" spans="2:41" ht="16.5" x14ac:dyDescent="0.35">
      <c r="AO91" s="189"/>
    </row>
    <row r="92" spans="2:41" ht="16.5" x14ac:dyDescent="0.35">
      <c r="U92" s="189"/>
      <c r="AD92" s="189"/>
      <c r="AF92" s="189"/>
      <c r="AO92" s="189"/>
    </row>
    <row r="93" spans="2:41" ht="16.5" x14ac:dyDescent="0.35">
      <c r="U93" s="189"/>
      <c r="AD93" s="189"/>
      <c r="AF93" s="189"/>
      <c r="AO93" s="189"/>
    </row>
    <row r="94" spans="2:41" ht="16.5" x14ac:dyDescent="0.35">
      <c r="U94" s="189"/>
      <c r="AD94" s="189"/>
      <c r="AF94" s="189"/>
      <c r="AO94" s="189"/>
    </row>
    <row r="95" spans="2:41" ht="16.5" x14ac:dyDescent="0.35">
      <c r="U95" s="189"/>
      <c r="AD95" s="189"/>
      <c r="AF95" s="189"/>
      <c r="AO95" s="189"/>
    </row>
    <row r="96" spans="2:41" ht="16.5" x14ac:dyDescent="0.35">
      <c r="U96" s="189"/>
      <c r="AD96" s="189"/>
      <c r="AF96" s="189"/>
      <c r="AO96" s="189"/>
    </row>
    <row r="97" spans="21:41" ht="16.5" x14ac:dyDescent="0.35">
      <c r="U97" s="189"/>
      <c r="AD97" s="189"/>
      <c r="AF97" s="189"/>
      <c r="AO97" s="189"/>
    </row>
    <row r="98" spans="21:41" ht="16.5" x14ac:dyDescent="0.35">
      <c r="U98" s="189"/>
      <c r="AD98" s="189"/>
      <c r="AF98" s="189"/>
      <c r="AO98" s="189"/>
    </row>
    <row r="99" spans="21:41" ht="16.5" x14ac:dyDescent="0.35">
      <c r="U99" s="189"/>
      <c r="AD99" s="189"/>
      <c r="AF99" s="189"/>
      <c r="AO99" s="189"/>
    </row>
    <row r="100" spans="21:41" ht="16.5" x14ac:dyDescent="0.35">
      <c r="U100" s="189"/>
      <c r="AD100" s="189"/>
      <c r="AF100" s="189"/>
      <c r="AO100" s="189"/>
    </row>
    <row r="101" spans="21:41" ht="16.5" x14ac:dyDescent="0.35">
      <c r="U101" s="189"/>
      <c r="AD101" s="189"/>
      <c r="AF101" s="189"/>
      <c r="AO101" s="189"/>
    </row>
    <row r="102" spans="21:41" ht="16.5" x14ac:dyDescent="0.35">
      <c r="U102" s="189"/>
      <c r="AD102" s="189"/>
      <c r="AF102" s="189"/>
      <c r="AO102" s="189"/>
    </row>
    <row r="103" spans="21:41" ht="16.5" x14ac:dyDescent="0.35">
      <c r="U103" s="189"/>
      <c r="AD103" s="189"/>
      <c r="AF103" s="189"/>
      <c r="AO103" s="189"/>
    </row>
    <row r="104" spans="21:41" ht="16.5" x14ac:dyDescent="0.35">
      <c r="U104" s="189"/>
      <c r="AD104" s="189"/>
      <c r="AF104" s="189"/>
      <c r="AO104" s="189"/>
    </row>
    <row r="105" spans="21:41" ht="16.5" x14ac:dyDescent="0.35">
      <c r="U105" s="189"/>
      <c r="AD105" s="189"/>
      <c r="AF105" s="189"/>
      <c r="AO105" s="189"/>
    </row>
    <row r="106" spans="21:41" ht="16.5" x14ac:dyDescent="0.35">
      <c r="U106" s="189"/>
      <c r="AD106" s="189"/>
      <c r="AF106" s="189"/>
      <c r="AO106" s="189"/>
    </row>
    <row r="107" spans="21:41" ht="16.5" x14ac:dyDescent="0.35">
      <c r="U107" s="189"/>
      <c r="AD107" s="189"/>
      <c r="AF107" s="189"/>
      <c r="AO107" s="189"/>
    </row>
    <row r="108" spans="21:41" ht="16.5" x14ac:dyDescent="0.35">
      <c r="U108" s="189"/>
      <c r="AD108" s="189"/>
      <c r="AF108" s="189"/>
      <c r="AO108" s="189"/>
    </row>
    <row r="109" spans="21:41" ht="16.5" x14ac:dyDescent="0.35">
      <c r="U109" s="189"/>
      <c r="AD109" s="189"/>
      <c r="AF109" s="189"/>
      <c r="AO109" s="189"/>
    </row>
    <row r="110" spans="21:41" ht="16.5" x14ac:dyDescent="0.35">
      <c r="U110" s="189"/>
      <c r="AD110" s="189"/>
      <c r="AF110" s="189"/>
      <c r="AO110" s="189"/>
    </row>
    <row r="111" spans="21:41" ht="16.5" x14ac:dyDescent="0.35">
      <c r="U111" s="189"/>
      <c r="AD111" s="189"/>
      <c r="AF111" s="189"/>
      <c r="AO111" s="189"/>
    </row>
    <row r="112" spans="21:41" ht="16.5" x14ac:dyDescent="0.35">
      <c r="U112" s="189"/>
      <c r="AD112" s="189"/>
      <c r="AF112" s="189"/>
      <c r="AO112" s="189"/>
    </row>
    <row r="113" spans="21:41" ht="14.15" customHeight="1" x14ac:dyDescent="0.35">
      <c r="U113" s="189"/>
      <c r="AD113" s="189"/>
      <c r="AF113" s="189"/>
      <c r="AO113" s="189"/>
    </row>
  </sheetData>
  <mergeCells count="37">
    <mergeCell ref="C83:M83"/>
    <mergeCell ref="C84:M84"/>
    <mergeCell ref="C82:M82"/>
    <mergeCell ref="C74:M74"/>
    <mergeCell ref="C75:M75"/>
    <mergeCell ref="C76:M76"/>
    <mergeCell ref="C77:M77"/>
    <mergeCell ref="C78:M78"/>
    <mergeCell ref="C79:M79"/>
    <mergeCell ref="C80:M80"/>
    <mergeCell ref="C81:M81"/>
    <mergeCell ref="C73:M73"/>
    <mergeCell ref="C62:M62"/>
    <mergeCell ref="C63:M63"/>
    <mergeCell ref="C64:M64"/>
    <mergeCell ref="C65:M65"/>
    <mergeCell ref="C66:M66"/>
    <mergeCell ref="C67:M67"/>
    <mergeCell ref="C68:M68"/>
    <mergeCell ref="C69:M69"/>
    <mergeCell ref="C70:M70"/>
    <mergeCell ref="C71:M71"/>
    <mergeCell ref="C72:M72"/>
    <mergeCell ref="C61:M61"/>
    <mergeCell ref="C54:M54"/>
    <mergeCell ref="C55:M55"/>
    <mergeCell ref="C56:M56"/>
    <mergeCell ref="C57:M57"/>
    <mergeCell ref="C58:M58"/>
    <mergeCell ref="C59:M59"/>
    <mergeCell ref="C60:M60"/>
    <mergeCell ref="C53:M53"/>
    <mergeCell ref="B46:M46"/>
    <mergeCell ref="B48:M48"/>
    <mergeCell ref="C50:M50"/>
    <mergeCell ref="C51:M51"/>
    <mergeCell ref="C52:M52"/>
  </mergeCells>
  <conditionalFormatting sqref="R13:R20 R5:S12 R21:S39">
    <cfRule type="cellIs" dxfId="299" priority="3" operator="equal">
      <formula>0</formula>
    </cfRule>
  </conditionalFormatting>
  <conditionalFormatting sqref="S13:S20">
    <cfRule type="expression" dxfId="298" priority="1">
      <formula>ISTEXT(S13)</formula>
    </cfRule>
  </conditionalFormatting>
  <dataValidations count="2">
    <dataValidation type="custom" errorStyle="information" allowBlank="1" showErrorMessage="1" errorTitle="Check values" error="Sum of lines 13 to 20 should add up to 100%." sqref="H13:M20" xr:uid="{00000000-0002-0000-0600-000000000000}">
      <formula1>(SUM(H$13:H$16))=1</formula1>
    </dataValidation>
    <dataValidation type="list" allowBlank="1" showInputMessage="1" showErrorMessage="1" sqref="G6:G38 G5" xr:uid="{1E751B20-B276-4E6B-8DDE-45B110AD49BF}">
      <formula1>"A1,A2,A3,A4,AX,B2,B3,B4,BX,C2,C3,C4,C5,CX,D3,D4,D5,D6,DX"</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3"/>
  </sheetPr>
  <dimension ref="A2:C8"/>
  <sheetViews>
    <sheetView zoomScale="70" zoomScaleNormal="70" workbookViewId="0"/>
  </sheetViews>
  <sheetFormatPr defaultColWidth="0" defaultRowHeight="16.5" x14ac:dyDescent="0.35"/>
  <cols>
    <col min="1" max="1" width="2.90625" style="179" customWidth="1"/>
    <col min="2" max="2" width="105.453125" style="179" bestFit="1" customWidth="1"/>
    <col min="3" max="3" width="9.453125" style="179" customWidth="1"/>
    <col min="4" max="16384" width="9.453125" style="179" hidden="1"/>
  </cols>
  <sheetData>
    <row r="2" spans="2:2" ht="21" x14ac:dyDescent="0.35">
      <c r="B2" s="180" t="s">
        <v>1016</v>
      </c>
    </row>
    <row r="3" spans="2:2" ht="17" thickBot="1" x14ac:dyDescent="0.4"/>
    <row r="4" spans="2:2" x14ac:dyDescent="0.35">
      <c r="B4" s="181" t="s">
        <v>1</v>
      </c>
    </row>
    <row r="5" spans="2:2" x14ac:dyDescent="0.35">
      <c r="B5" s="508" t="s">
        <v>437</v>
      </c>
    </row>
    <row r="6" spans="2:2" x14ac:dyDescent="0.35">
      <c r="B6" s="508" t="s">
        <v>1042</v>
      </c>
    </row>
    <row r="7" spans="2:2" x14ac:dyDescent="0.35">
      <c r="B7" s="509" t="s">
        <v>1043</v>
      </c>
    </row>
    <row r="8" spans="2:2" ht="17" thickBot="1" x14ac:dyDescent="0.4">
      <c r="B8" s="182" t="s">
        <v>1044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tabColor theme="5" tint="0.79998168889431442"/>
  </sheetPr>
  <dimension ref="A1:HO99"/>
  <sheetViews>
    <sheetView zoomScale="70" zoomScaleNormal="70" workbookViewId="0">
      <selection activeCell="G10" sqref="G10"/>
    </sheetView>
  </sheetViews>
  <sheetFormatPr defaultColWidth="0" defaultRowHeight="16.5" x14ac:dyDescent="0.35"/>
  <cols>
    <col min="1" max="1" width="1.6328125" style="189" customWidth="1"/>
    <col min="2" max="2" width="7.08984375" style="189" customWidth="1"/>
    <col min="3" max="3" width="50.36328125" style="189" customWidth="1"/>
    <col min="4" max="4" width="14.08984375" style="189" bestFit="1" customWidth="1"/>
    <col min="5" max="6" width="6.08984375" style="189" customWidth="1"/>
    <col min="7" max="7" width="15" style="189" bestFit="1" customWidth="1"/>
    <col min="8" max="25" width="12.54296875" style="189" customWidth="1"/>
    <col min="26" max="26" width="2.90625" style="189" customWidth="1"/>
    <col min="27" max="44" width="12.54296875" style="189" customWidth="1"/>
    <col min="45" max="45" width="2.90625" style="189" customWidth="1"/>
    <col min="46" max="63" width="12.54296875" style="189" customWidth="1"/>
    <col min="64" max="64" width="2.90625" style="189" customWidth="1"/>
    <col min="65" max="65" width="27.90625" style="189" bestFit="1" customWidth="1"/>
    <col min="66" max="66" width="89" style="189" bestFit="1" customWidth="1"/>
    <col min="67" max="67" width="2.90625" style="189" customWidth="1"/>
    <col min="68" max="68" width="54.08984375" style="89" customWidth="1"/>
    <col min="69" max="69" width="41.08984375" style="89" customWidth="1"/>
    <col min="70" max="70" width="5.08984375" style="189" customWidth="1"/>
    <col min="71" max="71" width="2.90625" style="90" hidden="1" customWidth="1"/>
    <col min="72" max="72" width="17" style="89" hidden="1" customWidth="1"/>
    <col min="73" max="73" width="2.90625" style="89" hidden="1" customWidth="1"/>
    <col min="74" max="120" width="3.90625" style="91" hidden="1" customWidth="1"/>
    <col min="121" max="121" width="6.54296875" style="91" hidden="1" customWidth="1"/>
    <col min="122" max="122" width="1.6328125" style="90" hidden="1" customWidth="1"/>
    <col min="123" max="123" width="23.54296875" style="189" hidden="1" customWidth="1"/>
    <col min="124" max="170" width="3.6328125" style="416" hidden="1" customWidth="1"/>
    <col min="171" max="171" width="3.90625" style="407" hidden="1" customWidth="1"/>
    <col min="172" max="173" width="3.6328125" style="189" hidden="1" customWidth="1"/>
    <col min="174" max="174" width="3.90625" style="189" hidden="1" customWidth="1"/>
    <col min="175" max="188" width="3.6328125" style="189" hidden="1" customWidth="1"/>
    <col min="189" max="189" width="3.90625" style="189" hidden="1" customWidth="1"/>
    <col min="190" max="191" width="3.6328125" style="189" hidden="1" customWidth="1"/>
    <col min="192" max="192" width="3.90625" style="189" hidden="1" customWidth="1"/>
    <col min="193" max="194" width="3.6328125" style="189" hidden="1" customWidth="1"/>
    <col min="195" max="195" width="3.90625" style="189" hidden="1" customWidth="1"/>
    <col min="196" max="197" width="3.6328125" style="189" hidden="1" customWidth="1"/>
    <col min="198" max="198" width="3.90625" style="189" hidden="1" customWidth="1"/>
    <col min="199" max="200" width="3.6328125" style="189" hidden="1" customWidth="1"/>
    <col min="201" max="201" width="3.90625" style="189" hidden="1" customWidth="1"/>
    <col min="202" max="203" width="3.6328125" style="189" hidden="1" customWidth="1"/>
    <col min="204" max="204" width="3.90625" style="189" hidden="1" customWidth="1"/>
    <col min="205" max="206" width="3.6328125" style="189" hidden="1" customWidth="1"/>
    <col min="207" max="207" width="3.90625" style="189" hidden="1" customWidth="1"/>
    <col min="208" max="208" width="3.6328125" style="189" hidden="1" customWidth="1"/>
    <col min="209" max="209" width="3.90625" style="189" hidden="1" customWidth="1"/>
    <col min="210" max="211" width="3.6328125" style="189" hidden="1" customWidth="1"/>
    <col min="212" max="212" width="3.90625" style="189" hidden="1" customWidth="1"/>
    <col min="213" max="213" width="3.6328125" style="189" hidden="1" customWidth="1"/>
    <col min="214" max="214" width="3.90625" style="189" hidden="1" customWidth="1"/>
    <col min="215" max="216" width="3.6328125" style="189" hidden="1" customWidth="1"/>
    <col min="217" max="217" width="3.90625" style="189" hidden="1" customWidth="1"/>
    <col min="218" max="218" width="3.6328125" style="189" hidden="1" customWidth="1"/>
    <col min="219" max="219" width="3.90625" style="189" hidden="1" customWidth="1"/>
    <col min="220" max="221" width="3.6328125" style="189" hidden="1" customWidth="1"/>
    <col min="222" max="223" width="3.90625" style="189" hidden="1" customWidth="1"/>
    <col min="224" max="16384" width="10.453125" style="189" hidden="1"/>
  </cols>
  <sheetData>
    <row r="1" spans="2:170" s="407" customFormat="1" ht="23" thickBot="1" x14ac:dyDescent="0.4">
      <c r="B1" s="185" t="s">
        <v>437</v>
      </c>
      <c r="C1" s="185"/>
      <c r="D1" s="185"/>
      <c r="E1" s="185"/>
      <c r="F1" s="185"/>
      <c r="G1" s="185"/>
      <c r="H1" s="185"/>
      <c r="I1" s="185"/>
      <c r="J1" s="186"/>
      <c r="K1" s="186"/>
      <c r="L1" s="186"/>
      <c r="M1" s="186"/>
      <c r="N1" s="186"/>
      <c r="O1" s="186"/>
      <c r="P1" s="186"/>
      <c r="Q1" s="186"/>
      <c r="R1" s="186"/>
      <c r="S1" s="186"/>
      <c r="T1" s="186"/>
      <c r="U1" s="186"/>
      <c r="V1" s="186"/>
      <c r="W1" s="186"/>
      <c r="X1" s="186"/>
      <c r="Y1" s="186"/>
      <c r="Z1" s="88"/>
      <c r="AA1" s="185"/>
      <c r="AB1" s="185"/>
      <c r="AC1" s="186"/>
      <c r="AD1" s="186"/>
      <c r="AE1" s="186"/>
      <c r="AF1" s="186"/>
      <c r="AG1" s="186"/>
      <c r="AH1" s="186"/>
      <c r="AI1" s="186"/>
      <c r="AJ1" s="186"/>
      <c r="AK1" s="186"/>
      <c r="AL1" s="186"/>
      <c r="AM1" s="186"/>
      <c r="AN1" s="186"/>
      <c r="AO1" s="186"/>
      <c r="AP1" s="186"/>
      <c r="AQ1" s="186"/>
      <c r="AR1" s="186"/>
      <c r="AS1" s="88"/>
      <c r="AT1" s="185"/>
      <c r="AU1" s="185"/>
      <c r="AV1" s="186"/>
      <c r="AW1" s="186"/>
      <c r="AX1" s="186"/>
      <c r="AY1" s="186"/>
      <c r="AZ1" s="186"/>
      <c r="BA1" s="186"/>
      <c r="BB1" s="186"/>
      <c r="BC1" s="186"/>
      <c r="BD1" s="186"/>
      <c r="BE1" s="186"/>
      <c r="BF1" s="186"/>
      <c r="BG1" s="186"/>
      <c r="BH1" s="186"/>
      <c r="BI1" s="186"/>
      <c r="BJ1" s="186"/>
      <c r="BK1" s="186"/>
      <c r="BL1" s="88"/>
      <c r="BM1" s="794" t="s">
        <v>3</v>
      </c>
      <c r="BN1" s="794"/>
      <c r="BO1" s="794"/>
      <c r="BP1" s="794"/>
      <c r="BQ1" s="794"/>
      <c r="BR1" s="189"/>
      <c r="BS1" s="90"/>
      <c r="BT1" s="89"/>
      <c r="BU1" s="89"/>
      <c r="BV1" s="89"/>
      <c r="BW1" s="89"/>
      <c r="BX1" s="89"/>
      <c r="BY1" s="89"/>
      <c r="BZ1" s="89"/>
      <c r="CA1" s="89"/>
      <c r="CB1" s="89"/>
      <c r="CC1" s="89"/>
      <c r="CD1" s="89"/>
      <c r="CE1" s="89"/>
      <c r="CF1" s="89"/>
      <c r="CG1" s="89"/>
      <c r="CH1" s="89"/>
      <c r="CI1" s="89"/>
      <c r="CJ1" s="89"/>
      <c r="CK1" s="89"/>
      <c r="CL1" s="89"/>
      <c r="CM1" s="89"/>
      <c r="CN1" s="89"/>
      <c r="CO1" s="89"/>
      <c r="CP1" s="89"/>
      <c r="CQ1" s="89"/>
      <c r="CR1" s="89"/>
      <c r="CS1" s="89"/>
      <c r="CT1" s="89"/>
      <c r="CU1" s="89"/>
      <c r="CV1" s="89"/>
      <c r="CW1" s="89"/>
      <c r="CX1" s="89"/>
      <c r="CY1" s="89"/>
      <c r="CZ1" s="89"/>
      <c r="DA1" s="89"/>
      <c r="DB1" s="89"/>
      <c r="DC1" s="89"/>
      <c r="DD1" s="89"/>
      <c r="DE1" s="89"/>
      <c r="DF1" s="89"/>
      <c r="DG1" s="89"/>
      <c r="DH1" s="89"/>
      <c r="DI1" s="89"/>
      <c r="DJ1" s="89"/>
      <c r="DK1" s="89"/>
      <c r="DL1" s="89"/>
      <c r="DM1" s="89"/>
      <c r="DN1" s="89"/>
      <c r="DO1" s="89"/>
      <c r="DP1" s="89"/>
      <c r="DQ1" s="89"/>
      <c r="DR1" s="90"/>
      <c r="DS1" s="189"/>
      <c r="DT1" s="416"/>
      <c r="DU1" s="416"/>
      <c r="DV1" s="416"/>
      <c r="DW1" s="416"/>
      <c r="DX1" s="416"/>
      <c r="DY1" s="416"/>
      <c r="DZ1" s="416"/>
      <c r="EA1" s="416"/>
      <c r="EB1" s="416"/>
      <c r="EC1" s="416"/>
      <c r="ED1" s="416"/>
      <c r="EE1" s="416"/>
      <c r="EF1" s="416"/>
      <c r="EG1" s="416"/>
      <c r="EH1" s="416"/>
      <c r="EI1" s="416"/>
      <c r="EJ1" s="416"/>
      <c r="EK1" s="416"/>
      <c r="EL1" s="416"/>
      <c r="EM1" s="416"/>
      <c r="EN1" s="416"/>
      <c r="EO1" s="416"/>
      <c r="EP1" s="416"/>
      <c r="EQ1" s="416"/>
      <c r="ER1" s="416"/>
      <c r="ES1" s="416"/>
      <c r="ET1" s="416"/>
      <c r="EU1" s="416"/>
      <c r="EV1" s="416"/>
      <c r="EW1" s="416"/>
      <c r="EX1" s="416"/>
      <c r="EY1" s="416"/>
      <c r="EZ1" s="416"/>
      <c r="FA1" s="416"/>
      <c r="FB1" s="416"/>
      <c r="FC1" s="416"/>
      <c r="FD1" s="416"/>
      <c r="FE1" s="416"/>
      <c r="FF1" s="416"/>
      <c r="FG1" s="416"/>
      <c r="FH1" s="416"/>
      <c r="FI1" s="416"/>
      <c r="FJ1" s="416"/>
      <c r="FK1" s="416"/>
      <c r="FL1" s="416"/>
      <c r="FM1" s="416"/>
      <c r="FN1" s="416"/>
    </row>
    <row r="2" spans="2:170" s="407" customFormat="1" ht="21.5" thickBot="1" x14ac:dyDescent="0.65">
      <c r="B2" s="2"/>
      <c r="C2" s="3"/>
      <c r="D2" s="3"/>
      <c r="E2" s="3"/>
      <c r="F2" s="3"/>
      <c r="G2" s="3"/>
      <c r="H2" s="720" t="s">
        <v>1124</v>
      </c>
      <c r="I2" s="721"/>
      <c r="J2" s="721"/>
      <c r="K2" s="721"/>
      <c r="L2" s="721"/>
      <c r="M2" s="721"/>
      <c r="N2" s="721"/>
      <c r="O2" s="721"/>
      <c r="P2" s="721"/>
      <c r="Q2" s="721"/>
      <c r="R2" s="721"/>
      <c r="S2" s="721"/>
      <c r="T2" s="721"/>
      <c r="U2" s="721"/>
      <c r="V2" s="721"/>
      <c r="W2" s="721"/>
      <c r="X2" s="721"/>
      <c r="Y2" s="722"/>
      <c r="Z2" s="4"/>
      <c r="AA2" s="41" t="s">
        <v>1190</v>
      </c>
      <c r="AB2" s="721"/>
      <c r="AC2" s="721"/>
      <c r="AD2" s="721"/>
      <c r="AE2" s="721"/>
      <c r="AF2" s="721"/>
      <c r="AG2" s="721"/>
      <c r="AH2" s="721"/>
      <c r="AI2" s="721"/>
      <c r="AJ2" s="721"/>
      <c r="AK2" s="721"/>
      <c r="AL2" s="721"/>
      <c r="AM2" s="721"/>
      <c r="AN2" s="721"/>
      <c r="AO2" s="721"/>
      <c r="AP2" s="721"/>
      <c r="AQ2" s="721"/>
      <c r="AR2" s="722"/>
      <c r="AS2" s="4"/>
      <c r="AT2" s="41" t="s">
        <v>1191</v>
      </c>
      <c r="AU2" s="721"/>
      <c r="AV2" s="721"/>
      <c r="AW2" s="721"/>
      <c r="AX2" s="721"/>
      <c r="AY2" s="721"/>
      <c r="AZ2" s="721"/>
      <c r="BA2" s="721"/>
      <c r="BB2" s="721"/>
      <c r="BC2" s="721"/>
      <c r="BD2" s="721"/>
      <c r="BE2" s="721"/>
      <c r="BF2" s="721"/>
      <c r="BG2" s="721"/>
      <c r="BH2" s="721"/>
      <c r="BI2" s="721"/>
      <c r="BJ2" s="721"/>
      <c r="BK2" s="722"/>
      <c r="BL2" s="4"/>
      <c r="BM2" s="4"/>
      <c r="BN2" s="189"/>
      <c r="BO2" s="189"/>
      <c r="BP2" s="89"/>
      <c r="BQ2" s="89"/>
      <c r="BR2" s="189"/>
      <c r="BS2" s="90"/>
      <c r="BT2" s="89"/>
      <c r="BU2" s="89"/>
      <c r="BV2" s="89"/>
      <c r="BW2" s="89"/>
      <c r="BX2" s="89"/>
      <c r="BY2" s="89"/>
      <c r="BZ2" s="89"/>
      <c r="CA2" s="89"/>
      <c r="CB2" s="89"/>
      <c r="CC2" s="89"/>
      <c r="CD2" s="89"/>
      <c r="CE2" s="89"/>
      <c r="CF2" s="89"/>
      <c r="CG2" s="89"/>
      <c r="CH2" s="89"/>
      <c r="CI2" s="89"/>
      <c r="CJ2" s="89"/>
      <c r="CK2" s="89"/>
      <c r="CL2" s="89"/>
      <c r="CM2" s="89"/>
      <c r="CN2" s="89"/>
      <c r="CO2" s="89"/>
      <c r="CP2" s="89"/>
      <c r="CQ2" s="89"/>
      <c r="CR2" s="89"/>
      <c r="CS2" s="89"/>
      <c r="CT2" s="89"/>
      <c r="CU2" s="89"/>
      <c r="CV2" s="89"/>
      <c r="CW2" s="89"/>
      <c r="CX2" s="89"/>
      <c r="CY2" s="89"/>
      <c r="CZ2" s="89"/>
      <c r="DA2" s="89"/>
      <c r="DB2" s="89"/>
      <c r="DC2" s="89"/>
      <c r="DD2" s="89"/>
      <c r="DE2" s="89"/>
      <c r="DF2" s="89"/>
      <c r="DG2" s="89"/>
      <c r="DH2" s="89"/>
      <c r="DI2" s="89"/>
      <c r="DJ2" s="89"/>
      <c r="DK2" s="89"/>
      <c r="DL2" s="89"/>
      <c r="DM2" s="89"/>
      <c r="DN2" s="89"/>
      <c r="DO2" s="89"/>
      <c r="DP2" s="89"/>
      <c r="DQ2" s="89"/>
      <c r="DR2" s="90"/>
      <c r="DS2" s="189"/>
      <c r="DT2" s="416"/>
      <c r="DU2" s="416"/>
      <c r="DV2" s="416"/>
      <c r="DW2" s="416"/>
      <c r="DX2" s="416"/>
      <c r="DY2" s="416"/>
      <c r="DZ2" s="416"/>
      <c r="EA2" s="416"/>
      <c r="EB2" s="416"/>
      <c r="EC2" s="416"/>
      <c r="ED2" s="416"/>
      <c r="EE2" s="416"/>
      <c r="EF2" s="416"/>
      <c r="EG2" s="416"/>
      <c r="EH2" s="416"/>
      <c r="EI2" s="416"/>
      <c r="EJ2" s="416"/>
      <c r="EK2" s="416"/>
      <c r="EL2" s="416"/>
      <c r="EM2" s="416"/>
      <c r="EN2" s="416"/>
      <c r="EO2" s="416"/>
      <c r="EP2" s="416"/>
      <c r="EQ2" s="416"/>
      <c r="ER2" s="416"/>
      <c r="ES2" s="416"/>
      <c r="ET2" s="416"/>
      <c r="EU2" s="416"/>
      <c r="EV2" s="416"/>
      <c r="EW2" s="416"/>
      <c r="EX2" s="416"/>
      <c r="EY2" s="416"/>
      <c r="EZ2" s="416"/>
      <c r="FA2" s="416"/>
      <c r="FB2" s="416"/>
      <c r="FC2" s="416"/>
      <c r="FD2" s="416"/>
      <c r="FE2" s="416"/>
      <c r="FF2" s="416"/>
      <c r="FG2" s="416"/>
      <c r="FH2" s="416"/>
      <c r="FI2" s="416"/>
      <c r="FJ2" s="416"/>
      <c r="FK2" s="416"/>
      <c r="FL2" s="416"/>
      <c r="FM2" s="416"/>
      <c r="FN2" s="416"/>
    </row>
    <row r="3" spans="2:170" s="407" customFormat="1" ht="17" thickBot="1" x14ac:dyDescent="0.55000000000000004">
      <c r="B3" s="5"/>
      <c r="C3" s="5"/>
      <c r="D3" s="417" t="s">
        <v>1099</v>
      </c>
      <c r="E3" s="418"/>
      <c r="F3" s="418"/>
      <c r="G3" s="419"/>
      <c r="H3" s="875">
        <v>41364</v>
      </c>
      <c r="I3" s="876"/>
      <c r="J3" s="877"/>
      <c r="K3" s="875">
        <v>41729</v>
      </c>
      <c r="L3" s="876"/>
      <c r="M3" s="877"/>
      <c r="N3" s="875">
        <v>42094</v>
      </c>
      <c r="O3" s="876"/>
      <c r="P3" s="877"/>
      <c r="Q3" s="875">
        <v>42460</v>
      </c>
      <c r="R3" s="876"/>
      <c r="S3" s="877"/>
      <c r="T3" s="875">
        <v>42825</v>
      </c>
      <c r="U3" s="876"/>
      <c r="V3" s="877"/>
      <c r="W3" s="875">
        <v>43190</v>
      </c>
      <c r="X3" s="876"/>
      <c r="Y3" s="877"/>
      <c r="Z3" s="4"/>
      <c r="AA3" s="875">
        <v>41364</v>
      </c>
      <c r="AB3" s="876"/>
      <c r="AC3" s="877"/>
      <c r="AD3" s="875">
        <v>41729</v>
      </c>
      <c r="AE3" s="876"/>
      <c r="AF3" s="877"/>
      <c r="AG3" s="875">
        <v>42094</v>
      </c>
      <c r="AH3" s="876"/>
      <c r="AI3" s="877"/>
      <c r="AJ3" s="875">
        <v>42460</v>
      </c>
      <c r="AK3" s="876"/>
      <c r="AL3" s="877"/>
      <c r="AM3" s="875">
        <v>42825</v>
      </c>
      <c r="AN3" s="876"/>
      <c r="AO3" s="877"/>
      <c r="AP3" s="875">
        <v>43190</v>
      </c>
      <c r="AQ3" s="876"/>
      <c r="AR3" s="877"/>
      <c r="AS3" s="4"/>
      <c r="AT3" s="875">
        <v>41364</v>
      </c>
      <c r="AU3" s="876"/>
      <c r="AV3" s="877"/>
      <c r="AW3" s="875">
        <v>41729</v>
      </c>
      <c r="AX3" s="876"/>
      <c r="AY3" s="877"/>
      <c r="AZ3" s="875">
        <v>42094</v>
      </c>
      <c r="BA3" s="876"/>
      <c r="BB3" s="877"/>
      <c r="BC3" s="875">
        <v>42460</v>
      </c>
      <c r="BD3" s="876"/>
      <c r="BE3" s="877"/>
      <c r="BF3" s="875">
        <v>42825</v>
      </c>
      <c r="BG3" s="876"/>
      <c r="BH3" s="877"/>
      <c r="BI3" s="875">
        <v>43190</v>
      </c>
      <c r="BJ3" s="876"/>
      <c r="BK3" s="877"/>
      <c r="BL3" s="4"/>
      <c r="BM3" s="6"/>
      <c r="BN3" s="189"/>
      <c r="BO3" s="189"/>
      <c r="BP3" s="89"/>
      <c r="BQ3" s="89"/>
      <c r="BR3" s="189"/>
      <c r="BS3" s="90"/>
      <c r="BT3" s="106"/>
      <c r="BU3" s="106"/>
      <c r="BV3" s="883" t="s">
        <v>5</v>
      </c>
      <c r="BW3" s="883"/>
      <c r="BX3" s="883"/>
      <c r="BY3" s="883"/>
      <c r="BZ3" s="883"/>
      <c r="CA3" s="883"/>
      <c r="CB3" s="883"/>
      <c r="CC3" s="883"/>
      <c r="CD3" s="883"/>
      <c r="CE3" s="883"/>
      <c r="CF3" s="883"/>
      <c r="CG3" s="883"/>
      <c r="CH3" s="883"/>
      <c r="CI3" s="883"/>
      <c r="CJ3" s="883"/>
      <c r="CK3" s="883"/>
      <c r="CL3" s="883"/>
      <c r="CM3" s="883"/>
      <c r="CN3" s="883"/>
      <c r="CO3" s="883"/>
      <c r="CP3" s="883"/>
      <c r="CQ3" s="883"/>
      <c r="CR3" s="883"/>
      <c r="CS3" s="883"/>
      <c r="CT3" s="883"/>
      <c r="CU3" s="883"/>
      <c r="CV3" s="883"/>
      <c r="CW3" s="883"/>
      <c r="CX3" s="883"/>
      <c r="CY3" s="883"/>
      <c r="CZ3" s="883"/>
      <c r="DA3" s="883"/>
      <c r="DB3" s="883"/>
      <c r="DC3" s="883"/>
      <c r="DD3" s="883"/>
      <c r="DE3" s="883"/>
      <c r="DF3" s="883"/>
      <c r="DG3" s="883"/>
      <c r="DH3" s="883"/>
      <c r="DI3" s="883"/>
      <c r="DJ3" s="883"/>
      <c r="DK3" s="883"/>
      <c r="DL3" s="883"/>
      <c r="DM3" s="883"/>
      <c r="DN3" s="883"/>
      <c r="DO3" s="883"/>
      <c r="DP3" s="883"/>
      <c r="DQ3" s="420"/>
      <c r="DR3" s="90"/>
      <c r="DS3" s="884" t="s">
        <v>6</v>
      </c>
      <c r="DT3" s="884"/>
      <c r="DU3" s="884"/>
      <c r="DV3" s="884"/>
      <c r="DW3" s="884"/>
      <c r="DX3" s="884"/>
      <c r="DY3" s="884"/>
      <c r="DZ3" s="884"/>
      <c r="EA3" s="884"/>
      <c r="EB3" s="884"/>
      <c r="EC3" s="884"/>
      <c r="ED3" s="884"/>
      <c r="EE3" s="884"/>
      <c r="EF3" s="884"/>
      <c r="EG3" s="884"/>
      <c r="EH3" s="884"/>
      <c r="EI3" s="884"/>
      <c r="EJ3" s="884"/>
      <c r="EK3" s="884"/>
      <c r="EL3" s="884"/>
      <c r="EM3" s="884"/>
      <c r="EN3" s="884"/>
      <c r="EO3" s="884"/>
      <c r="EP3" s="884"/>
      <c r="EQ3" s="884"/>
      <c r="ER3" s="884"/>
      <c r="ES3" s="884"/>
      <c r="ET3" s="884"/>
      <c r="EU3" s="884"/>
      <c r="EV3" s="884"/>
      <c r="EW3" s="884"/>
      <c r="EX3" s="884"/>
      <c r="EY3" s="884"/>
      <c r="EZ3" s="884"/>
      <c r="FA3" s="884"/>
      <c r="FB3" s="884"/>
      <c r="FC3" s="884"/>
      <c r="FD3" s="884"/>
      <c r="FE3" s="884"/>
      <c r="FF3" s="884"/>
      <c r="FG3" s="884"/>
      <c r="FH3" s="884"/>
      <c r="FI3" s="884"/>
      <c r="FJ3" s="884"/>
      <c r="FK3" s="884"/>
      <c r="FL3" s="884"/>
      <c r="FM3" s="884"/>
      <c r="FN3" s="416"/>
    </row>
    <row r="4" spans="2:170" s="407" customFormat="1" ht="17" thickBot="1" x14ac:dyDescent="0.55000000000000004">
      <c r="B4" s="885" t="s">
        <v>7</v>
      </c>
      <c r="C4" s="886"/>
      <c r="D4" s="889" t="s">
        <v>4</v>
      </c>
      <c r="E4" s="873" t="s">
        <v>9</v>
      </c>
      <c r="F4" s="873" t="s">
        <v>10</v>
      </c>
      <c r="G4" s="878" t="s">
        <v>1193</v>
      </c>
      <c r="H4" s="880" t="s">
        <v>1100</v>
      </c>
      <c r="I4" s="873" t="s">
        <v>1101</v>
      </c>
      <c r="J4" s="878" t="s">
        <v>11</v>
      </c>
      <c r="K4" s="880" t="s">
        <v>1100</v>
      </c>
      <c r="L4" s="873" t="s">
        <v>1101</v>
      </c>
      <c r="M4" s="878" t="s">
        <v>11</v>
      </c>
      <c r="N4" s="880" t="s">
        <v>1100</v>
      </c>
      <c r="O4" s="873" t="s">
        <v>1101</v>
      </c>
      <c r="P4" s="878" t="s">
        <v>11</v>
      </c>
      <c r="Q4" s="880" t="s">
        <v>1100</v>
      </c>
      <c r="R4" s="873" t="s">
        <v>1101</v>
      </c>
      <c r="S4" s="878" t="s">
        <v>11</v>
      </c>
      <c r="T4" s="880" t="s">
        <v>1100</v>
      </c>
      <c r="U4" s="873" t="s">
        <v>1101</v>
      </c>
      <c r="V4" s="878" t="s">
        <v>11</v>
      </c>
      <c r="W4" s="880" t="s">
        <v>1100</v>
      </c>
      <c r="X4" s="873" t="s">
        <v>1101</v>
      </c>
      <c r="Y4" s="878" t="s">
        <v>11</v>
      </c>
      <c r="Z4" s="7"/>
      <c r="AA4" s="880" t="s">
        <v>1100</v>
      </c>
      <c r="AB4" s="873" t="s">
        <v>1101</v>
      </c>
      <c r="AC4" s="878" t="s">
        <v>11</v>
      </c>
      <c r="AD4" s="880" t="s">
        <v>1100</v>
      </c>
      <c r="AE4" s="873" t="s">
        <v>1101</v>
      </c>
      <c r="AF4" s="878" t="s">
        <v>11</v>
      </c>
      <c r="AG4" s="880" t="s">
        <v>1100</v>
      </c>
      <c r="AH4" s="873" t="s">
        <v>1101</v>
      </c>
      <c r="AI4" s="878" t="s">
        <v>11</v>
      </c>
      <c r="AJ4" s="880" t="s">
        <v>1100</v>
      </c>
      <c r="AK4" s="873" t="s">
        <v>1101</v>
      </c>
      <c r="AL4" s="878" t="s">
        <v>11</v>
      </c>
      <c r="AM4" s="880" t="s">
        <v>1100</v>
      </c>
      <c r="AN4" s="873" t="s">
        <v>1101</v>
      </c>
      <c r="AO4" s="878" t="s">
        <v>11</v>
      </c>
      <c r="AP4" s="880" t="s">
        <v>1100</v>
      </c>
      <c r="AQ4" s="873" t="s">
        <v>1101</v>
      </c>
      <c r="AR4" s="878" t="s">
        <v>11</v>
      </c>
      <c r="AS4" s="7"/>
      <c r="AT4" s="880" t="s">
        <v>1100</v>
      </c>
      <c r="AU4" s="873" t="s">
        <v>1101</v>
      </c>
      <c r="AV4" s="878" t="s">
        <v>11</v>
      </c>
      <c r="AW4" s="880" t="s">
        <v>1100</v>
      </c>
      <c r="AX4" s="873" t="s">
        <v>1101</v>
      </c>
      <c r="AY4" s="878" t="s">
        <v>11</v>
      </c>
      <c r="AZ4" s="880" t="s">
        <v>1100</v>
      </c>
      <c r="BA4" s="873" t="s">
        <v>1101</v>
      </c>
      <c r="BB4" s="878" t="s">
        <v>11</v>
      </c>
      <c r="BC4" s="880" t="s">
        <v>1100</v>
      </c>
      <c r="BD4" s="873" t="s">
        <v>1101</v>
      </c>
      <c r="BE4" s="878" t="s">
        <v>11</v>
      </c>
      <c r="BF4" s="880" t="s">
        <v>1100</v>
      </c>
      <c r="BG4" s="873" t="s">
        <v>1101</v>
      </c>
      <c r="BH4" s="878" t="s">
        <v>11</v>
      </c>
      <c r="BI4" s="880" t="s">
        <v>1100</v>
      </c>
      <c r="BJ4" s="873" t="s">
        <v>1101</v>
      </c>
      <c r="BK4" s="878" t="s">
        <v>11</v>
      </c>
      <c r="BL4" s="7"/>
      <c r="BM4" s="421"/>
      <c r="BN4" s="421"/>
      <c r="BO4" s="189"/>
      <c r="BP4" s="89"/>
      <c r="BQ4" s="89"/>
      <c r="BR4" s="189"/>
      <c r="BS4" s="90"/>
      <c r="BT4" s="89"/>
      <c r="BU4" s="89"/>
      <c r="BV4" s="89"/>
      <c r="BW4" s="89"/>
      <c r="BX4" s="221"/>
      <c r="BY4" s="221"/>
      <c r="BZ4" s="221"/>
      <c r="CA4" s="221"/>
      <c r="CB4" s="221"/>
      <c r="CC4" s="221"/>
      <c r="CD4" s="221"/>
      <c r="CE4" s="221"/>
      <c r="CF4" s="221"/>
      <c r="CG4" s="221"/>
      <c r="CH4" s="221"/>
      <c r="CI4" s="221"/>
      <c r="CJ4" s="221"/>
      <c r="CK4" s="221"/>
      <c r="CL4" s="221"/>
      <c r="CM4" s="221"/>
      <c r="CN4" s="221"/>
      <c r="CO4" s="221"/>
      <c r="CP4" s="221"/>
      <c r="CQ4" s="221"/>
      <c r="CR4" s="221"/>
      <c r="CS4" s="221"/>
      <c r="CT4" s="221"/>
      <c r="CU4" s="221"/>
      <c r="CV4" s="221"/>
      <c r="CW4" s="221"/>
      <c r="CX4" s="221"/>
      <c r="CY4" s="221"/>
      <c r="CZ4" s="221"/>
      <c r="DA4" s="221"/>
      <c r="DB4" s="221"/>
      <c r="DC4" s="221"/>
      <c r="DD4" s="221"/>
      <c r="DE4" s="221"/>
      <c r="DF4" s="221"/>
      <c r="DG4" s="221"/>
      <c r="DH4" s="221"/>
      <c r="DI4" s="221"/>
      <c r="DJ4" s="221"/>
      <c r="DK4" s="221"/>
      <c r="DL4" s="221"/>
      <c r="DM4" s="221"/>
      <c r="DN4" s="221"/>
      <c r="DO4" s="221"/>
      <c r="DP4" s="221"/>
      <c r="DQ4" s="221"/>
      <c r="DR4" s="90"/>
      <c r="DS4" s="136" t="s">
        <v>438</v>
      </c>
      <c r="DT4" s="221"/>
      <c r="DU4" s="221"/>
      <c r="DV4" s="221"/>
      <c r="DW4" s="221"/>
      <c r="DX4" s="221"/>
      <c r="DY4" s="221"/>
      <c r="DZ4" s="221"/>
      <c r="EA4" s="221"/>
      <c r="EB4" s="221"/>
      <c r="EC4" s="221"/>
      <c r="ED4" s="221"/>
      <c r="EE4" s="221"/>
      <c r="EF4" s="221"/>
      <c r="EG4" s="221"/>
      <c r="EH4" s="221"/>
      <c r="EI4" s="221"/>
      <c r="EJ4" s="221"/>
      <c r="EK4" s="221"/>
      <c r="EL4" s="221"/>
      <c r="EM4" s="221"/>
      <c r="EN4" s="221"/>
      <c r="EO4" s="221"/>
      <c r="EP4" s="221"/>
      <c r="EQ4" s="221"/>
      <c r="ER4" s="221"/>
      <c r="ES4" s="221"/>
      <c r="ET4" s="221"/>
      <c r="EU4" s="221"/>
      <c r="EV4" s="221"/>
      <c r="EW4" s="221"/>
      <c r="EX4" s="221"/>
      <c r="EY4" s="221"/>
      <c r="EZ4" s="221"/>
      <c r="FA4" s="221"/>
      <c r="FB4" s="221"/>
      <c r="FC4" s="221"/>
      <c r="FD4" s="221"/>
      <c r="FE4" s="221"/>
      <c r="FF4" s="221"/>
      <c r="FG4" s="221"/>
      <c r="FH4" s="221"/>
      <c r="FI4" s="221"/>
      <c r="FJ4" s="221"/>
      <c r="FK4" s="221"/>
      <c r="FL4" s="221"/>
      <c r="FM4" s="221"/>
      <c r="FN4" s="416"/>
    </row>
    <row r="5" spans="2:170" s="407" customFormat="1" ht="52.5" thickBot="1" x14ac:dyDescent="0.55000000000000004">
      <c r="B5" s="887"/>
      <c r="C5" s="888"/>
      <c r="D5" s="890"/>
      <c r="E5" s="874"/>
      <c r="F5" s="874"/>
      <c r="G5" s="891"/>
      <c r="H5" s="881"/>
      <c r="I5" s="882"/>
      <c r="J5" s="879"/>
      <c r="K5" s="881"/>
      <c r="L5" s="882"/>
      <c r="M5" s="879"/>
      <c r="N5" s="881"/>
      <c r="O5" s="882"/>
      <c r="P5" s="879"/>
      <c r="Q5" s="881"/>
      <c r="R5" s="882"/>
      <c r="S5" s="879"/>
      <c r="T5" s="881"/>
      <c r="U5" s="882"/>
      <c r="V5" s="879"/>
      <c r="W5" s="881"/>
      <c r="X5" s="882"/>
      <c r="Y5" s="879"/>
      <c r="Z5" s="7"/>
      <c r="AA5" s="881"/>
      <c r="AB5" s="882"/>
      <c r="AC5" s="879"/>
      <c r="AD5" s="881"/>
      <c r="AE5" s="882"/>
      <c r="AF5" s="879"/>
      <c r="AG5" s="881"/>
      <c r="AH5" s="882"/>
      <c r="AI5" s="879"/>
      <c r="AJ5" s="881"/>
      <c r="AK5" s="882"/>
      <c r="AL5" s="879"/>
      <c r="AM5" s="881"/>
      <c r="AN5" s="882"/>
      <c r="AO5" s="879"/>
      <c r="AP5" s="881"/>
      <c r="AQ5" s="882"/>
      <c r="AR5" s="879"/>
      <c r="AS5" s="7"/>
      <c r="AT5" s="881"/>
      <c r="AU5" s="882"/>
      <c r="AV5" s="879"/>
      <c r="AW5" s="881"/>
      <c r="AX5" s="882"/>
      <c r="AY5" s="879"/>
      <c r="AZ5" s="881"/>
      <c r="BA5" s="882"/>
      <c r="BB5" s="879"/>
      <c r="BC5" s="881"/>
      <c r="BD5" s="882"/>
      <c r="BE5" s="879"/>
      <c r="BF5" s="881"/>
      <c r="BG5" s="882"/>
      <c r="BH5" s="879"/>
      <c r="BI5" s="881"/>
      <c r="BJ5" s="882"/>
      <c r="BK5" s="879"/>
      <c r="BL5" s="7"/>
      <c r="BM5" s="101" t="s">
        <v>12</v>
      </c>
      <c r="BN5" s="102" t="s">
        <v>13</v>
      </c>
      <c r="BO5" s="189"/>
      <c r="BP5" s="422" t="s">
        <v>14</v>
      </c>
      <c r="BQ5" s="423" t="s">
        <v>6</v>
      </c>
      <c r="BR5" s="189"/>
      <c r="BS5" s="90"/>
      <c r="BT5" s="424" t="s">
        <v>15</v>
      </c>
      <c r="BU5" s="89"/>
      <c r="BV5" s="425" t="s">
        <v>16</v>
      </c>
      <c r="BW5" s="221"/>
      <c r="BX5" s="221"/>
      <c r="BY5" s="221"/>
      <c r="BZ5" s="221"/>
      <c r="CA5" s="221"/>
      <c r="CB5" s="221"/>
      <c r="CC5" s="221"/>
      <c r="CD5" s="221"/>
      <c r="CE5" s="221"/>
      <c r="CF5" s="221"/>
      <c r="CG5" s="221"/>
      <c r="CH5" s="221"/>
      <c r="CI5" s="221"/>
      <c r="CJ5" s="221"/>
      <c r="CK5" s="221"/>
      <c r="CL5" s="221"/>
      <c r="CM5" s="221"/>
      <c r="CN5" s="221"/>
      <c r="CO5" s="221"/>
      <c r="CP5" s="221"/>
      <c r="CQ5" s="221"/>
      <c r="CR5" s="221"/>
      <c r="CS5" s="221"/>
      <c r="CT5" s="221"/>
      <c r="CU5" s="221"/>
      <c r="CV5" s="221"/>
      <c r="CW5" s="221"/>
      <c r="CX5" s="221"/>
      <c r="CY5" s="221"/>
      <c r="CZ5" s="221"/>
      <c r="DA5" s="221"/>
      <c r="DB5" s="221"/>
      <c r="DC5" s="221"/>
      <c r="DD5" s="221"/>
      <c r="DE5" s="221"/>
      <c r="DF5" s="221"/>
      <c r="DG5" s="221"/>
      <c r="DH5" s="221"/>
      <c r="DI5" s="221"/>
      <c r="DJ5" s="221"/>
      <c r="DK5" s="221"/>
      <c r="DL5" s="221"/>
      <c r="DM5" s="221"/>
      <c r="DN5" s="221"/>
      <c r="DO5" s="221"/>
      <c r="DP5" s="221"/>
      <c r="DQ5" s="221"/>
      <c r="DR5" s="90"/>
      <c r="DS5" s="426" t="s">
        <v>439</v>
      </c>
      <c r="DT5" s="221"/>
      <c r="DU5" s="221"/>
      <c r="DV5" s="221"/>
      <c r="DW5" s="221"/>
      <c r="DX5" s="221"/>
      <c r="DY5" s="221"/>
      <c r="DZ5" s="221"/>
      <c r="EA5" s="221"/>
      <c r="EB5" s="221"/>
      <c r="EC5" s="221"/>
      <c r="ED5" s="221"/>
      <c r="EE5" s="221"/>
      <c r="EF5" s="221"/>
      <c r="EG5" s="221"/>
      <c r="EH5" s="221"/>
      <c r="EI5" s="221"/>
      <c r="EJ5" s="221"/>
      <c r="EK5" s="221"/>
      <c r="EL5" s="221"/>
      <c r="EM5" s="221"/>
      <c r="EN5" s="221"/>
      <c r="EO5" s="221"/>
      <c r="EP5" s="221"/>
      <c r="EQ5" s="221"/>
      <c r="ER5" s="221"/>
      <c r="ES5" s="221"/>
      <c r="ET5" s="221"/>
      <c r="EU5" s="221"/>
      <c r="EV5" s="221"/>
      <c r="EW5" s="221"/>
      <c r="EX5" s="221"/>
      <c r="EY5" s="221"/>
      <c r="EZ5" s="221"/>
      <c r="FA5" s="221"/>
      <c r="FB5" s="221"/>
      <c r="FC5" s="221"/>
      <c r="FD5" s="221"/>
      <c r="FE5" s="221"/>
      <c r="FF5" s="221"/>
      <c r="FG5" s="221"/>
      <c r="FH5" s="221"/>
      <c r="FI5" s="221"/>
      <c r="FJ5" s="221"/>
      <c r="FK5" s="221"/>
      <c r="FL5" s="221"/>
      <c r="FM5" s="221"/>
      <c r="FN5" s="416"/>
    </row>
    <row r="6" spans="2:170" s="407" customFormat="1" ht="17" thickBot="1" x14ac:dyDescent="0.55000000000000004">
      <c r="B6" s="8"/>
      <c r="C6" s="8"/>
      <c r="D6" s="8"/>
      <c r="E6" s="8"/>
      <c r="F6" s="8"/>
      <c r="G6" s="8"/>
      <c r="H6" s="9"/>
      <c r="I6" s="9"/>
      <c r="J6" s="9"/>
      <c r="K6" s="9"/>
      <c r="L6" s="9"/>
      <c r="M6" s="9"/>
      <c r="N6" s="9"/>
      <c r="O6" s="9"/>
      <c r="P6" s="9"/>
      <c r="Q6" s="9"/>
      <c r="R6" s="9"/>
      <c r="S6" s="9"/>
      <c r="T6" s="9"/>
      <c r="U6" s="9"/>
      <c r="V6" s="9"/>
      <c r="W6" s="9"/>
      <c r="X6" s="9"/>
      <c r="Y6" s="9"/>
      <c r="Z6" s="4"/>
      <c r="AA6" s="9"/>
      <c r="AB6" s="9"/>
      <c r="AC6" s="9"/>
      <c r="AD6" s="9"/>
      <c r="AE6" s="9"/>
      <c r="AF6" s="9"/>
      <c r="AG6" s="9"/>
      <c r="AH6" s="9"/>
      <c r="AI6" s="9"/>
      <c r="AJ6" s="9"/>
      <c r="AK6" s="9"/>
      <c r="AL6" s="9"/>
      <c r="AM6" s="9"/>
      <c r="AN6" s="9"/>
      <c r="AO6" s="9"/>
      <c r="AP6" s="9"/>
      <c r="AQ6" s="9"/>
      <c r="AR6" s="9"/>
      <c r="AS6" s="4"/>
      <c r="AT6" s="9"/>
      <c r="AU6" s="9"/>
      <c r="AV6" s="9"/>
      <c r="AW6" s="9"/>
      <c r="AX6" s="9"/>
      <c r="AY6" s="9"/>
      <c r="AZ6" s="9"/>
      <c r="BA6" s="9"/>
      <c r="BB6" s="9"/>
      <c r="BC6" s="9"/>
      <c r="BD6" s="9"/>
      <c r="BE6" s="9"/>
      <c r="BF6" s="9"/>
      <c r="BG6" s="9"/>
      <c r="BH6" s="9"/>
      <c r="BI6" s="9"/>
      <c r="BJ6" s="9"/>
      <c r="BK6" s="9"/>
      <c r="BL6" s="4"/>
      <c r="BM6" s="4"/>
      <c r="BN6" s="189"/>
      <c r="BO6" s="189"/>
      <c r="BP6" s="204"/>
      <c r="BQ6" s="204"/>
      <c r="BR6" s="189"/>
      <c r="BS6" s="90"/>
      <c r="BT6" s="89"/>
      <c r="BU6" s="89"/>
      <c r="BV6" s="221"/>
      <c r="BW6" s="221"/>
      <c r="BX6" s="221"/>
      <c r="BY6" s="221"/>
      <c r="BZ6" s="221"/>
      <c r="CA6" s="221"/>
      <c r="CB6" s="221"/>
      <c r="CC6" s="221"/>
      <c r="CD6" s="221"/>
      <c r="CE6" s="221"/>
      <c r="CF6" s="221"/>
      <c r="CG6" s="221"/>
      <c r="CH6" s="221"/>
      <c r="CI6" s="221"/>
      <c r="CJ6" s="221"/>
      <c r="CK6" s="221"/>
      <c r="CL6" s="221"/>
      <c r="CM6" s="221"/>
      <c r="CN6" s="221"/>
      <c r="CO6" s="221"/>
      <c r="CP6" s="221"/>
      <c r="CQ6" s="221"/>
      <c r="CR6" s="221"/>
      <c r="CS6" s="221"/>
      <c r="CT6" s="221"/>
      <c r="CU6" s="221"/>
      <c r="CV6" s="221"/>
      <c r="CW6" s="221"/>
      <c r="CX6" s="221"/>
      <c r="CY6" s="221"/>
      <c r="CZ6" s="221"/>
      <c r="DA6" s="221"/>
      <c r="DB6" s="221"/>
      <c r="DC6" s="221"/>
      <c r="DD6" s="221"/>
      <c r="DE6" s="221"/>
      <c r="DF6" s="221"/>
      <c r="DG6" s="221"/>
      <c r="DH6" s="221"/>
      <c r="DI6" s="221"/>
      <c r="DJ6" s="221"/>
      <c r="DK6" s="221"/>
      <c r="DL6" s="221"/>
      <c r="DM6" s="221"/>
      <c r="DN6" s="221"/>
      <c r="DO6" s="221"/>
      <c r="DP6" s="221"/>
      <c r="DQ6" s="221"/>
      <c r="DR6" s="90"/>
      <c r="DS6" s="154" t="s">
        <v>440</v>
      </c>
      <c r="DT6" s="221"/>
      <c r="DU6" s="221"/>
      <c r="DV6" s="221"/>
      <c r="DW6" s="221"/>
      <c r="DX6" s="221"/>
      <c r="DY6" s="221"/>
      <c r="DZ6" s="221"/>
      <c r="EA6" s="221"/>
      <c r="EB6" s="221"/>
      <c r="EC6" s="221"/>
      <c r="ED6" s="221"/>
      <c r="EE6" s="221"/>
      <c r="EF6" s="221"/>
      <c r="EG6" s="221"/>
      <c r="EH6" s="221"/>
      <c r="EI6" s="221"/>
      <c r="EJ6" s="221"/>
      <c r="EK6" s="221"/>
      <c r="EL6" s="221"/>
      <c r="EM6" s="221"/>
      <c r="EN6" s="221"/>
      <c r="EO6" s="221"/>
      <c r="EP6" s="221"/>
      <c r="EQ6" s="221"/>
      <c r="ER6" s="221"/>
      <c r="ES6" s="221"/>
      <c r="ET6" s="221"/>
      <c r="EU6" s="221"/>
      <c r="EV6" s="221"/>
      <c r="EW6" s="221"/>
      <c r="EX6" s="221"/>
      <c r="EY6" s="221"/>
      <c r="EZ6" s="221"/>
      <c r="FA6" s="221"/>
      <c r="FB6" s="221"/>
      <c r="FC6" s="221"/>
      <c r="FD6" s="221"/>
      <c r="FE6" s="221"/>
      <c r="FF6" s="221"/>
      <c r="FG6" s="221"/>
      <c r="FH6" s="221"/>
      <c r="FI6" s="221"/>
      <c r="FJ6" s="221"/>
      <c r="FK6" s="221"/>
      <c r="FL6" s="221"/>
      <c r="FM6" s="221"/>
      <c r="FN6" s="416"/>
    </row>
    <row r="7" spans="2:170" s="407" customFormat="1" ht="17" thickBot="1" x14ac:dyDescent="0.55000000000000004">
      <c r="B7" s="895" t="s">
        <v>19</v>
      </c>
      <c r="C7" s="896"/>
      <c r="D7" s="896"/>
      <c r="E7" s="896"/>
      <c r="F7" s="896"/>
      <c r="G7" s="897"/>
      <c r="H7" s="892" t="s">
        <v>20</v>
      </c>
      <c r="I7" s="893"/>
      <c r="J7" s="894"/>
      <c r="K7" s="892" t="s">
        <v>20</v>
      </c>
      <c r="L7" s="893"/>
      <c r="M7" s="894"/>
      <c r="N7" s="892" t="s">
        <v>20</v>
      </c>
      <c r="O7" s="893"/>
      <c r="P7" s="894"/>
      <c r="Q7" s="892" t="s">
        <v>20</v>
      </c>
      <c r="R7" s="893"/>
      <c r="S7" s="894"/>
      <c r="T7" s="892" t="s">
        <v>20</v>
      </c>
      <c r="U7" s="893"/>
      <c r="V7" s="894"/>
      <c r="W7" s="892" t="s">
        <v>20</v>
      </c>
      <c r="X7" s="893"/>
      <c r="Y7" s="894"/>
      <c r="Z7" s="4"/>
      <c r="AA7" s="892" t="s">
        <v>20</v>
      </c>
      <c r="AB7" s="893"/>
      <c r="AC7" s="894"/>
      <c r="AD7" s="892" t="s">
        <v>20</v>
      </c>
      <c r="AE7" s="893"/>
      <c r="AF7" s="894"/>
      <c r="AG7" s="892" t="s">
        <v>20</v>
      </c>
      <c r="AH7" s="893"/>
      <c r="AI7" s="894"/>
      <c r="AJ7" s="892" t="s">
        <v>20</v>
      </c>
      <c r="AK7" s="893"/>
      <c r="AL7" s="894"/>
      <c r="AM7" s="892" t="s">
        <v>20</v>
      </c>
      <c r="AN7" s="893"/>
      <c r="AO7" s="894"/>
      <c r="AP7" s="892" t="s">
        <v>20</v>
      </c>
      <c r="AQ7" s="893"/>
      <c r="AR7" s="894"/>
      <c r="AS7" s="4"/>
      <c r="AT7" s="892" t="s">
        <v>20</v>
      </c>
      <c r="AU7" s="893"/>
      <c r="AV7" s="894"/>
      <c r="AW7" s="892" t="s">
        <v>20</v>
      </c>
      <c r="AX7" s="893"/>
      <c r="AY7" s="894"/>
      <c r="AZ7" s="892" t="s">
        <v>20</v>
      </c>
      <c r="BA7" s="893"/>
      <c r="BB7" s="894"/>
      <c r="BC7" s="892" t="s">
        <v>20</v>
      </c>
      <c r="BD7" s="893"/>
      <c r="BE7" s="894"/>
      <c r="BF7" s="892" t="s">
        <v>20</v>
      </c>
      <c r="BG7" s="893"/>
      <c r="BH7" s="894"/>
      <c r="BI7" s="892" t="s">
        <v>20</v>
      </c>
      <c r="BJ7" s="893"/>
      <c r="BK7" s="894"/>
      <c r="BL7" s="4"/>
      <c r="BM7" s="4"/>
      <c r="BN7" s="189"/>
      <c r="BO7" s="189"/>
      <c r="BP7" s="337"/>
      <c r="BQ7" s="337"/>
      <c r="BR7" s="189"/>
      <c r="BS7" s="90"/>
      <c r="BT7" s="89"/>
      <c r="BU7" s="89"/>
      <c r="BV7" s="221"/>
      <c r="BW7" s="221"/>
      <c r="BX7" s="221"/>
      <c r="BY7" s="221"/>
      <c r="BZ7" s="221"/>
      <c r="CA7" s="221"/>
      <c r="CB7" s="221"/>
      <c r="CC7" s="221"/>
      <c r="CD7" s="221"/>
      <c r="CE7" s="221"/>
      <c r="CF7" s="221"/>
      <c r="CG7" s="221"/>
      <c r="CH7" s="221"/>
      <c r="CI7" s="221"/>
      <c r="CJ7" s="221"/>
      <c r="CK7" s="221"/>
      <c r="CL7" s="221"/>
      <c r="CM7" s="221"/>
      <c r="CN7" s="221"/>
      <c r="CO7" s="221"/>
      <c r="CP7" s="221"/>
      <c r="CQ7" s="221"/>
      <c r="CR7" s="221"/>
      <c r="CS7" s="221"/>
      <c r="CT7" s="221"/>
      <c r="CU7" s="221"/>
      <c r="CV7" s="221"/>
      <c r="CW7" s="221"/>
      <c r="CX7" s="221"/>
      <c r="CY7" s="221"/>
      <c r="CZ7" s="221"/>
      <c r="DA7" s="221"/>
      <c r="DB7" s="221"/>
      <c r="DC7" s="221"/>
      <c r="DD7" s="221"/>
      <c r="DE7" s="221"/>
      <c r="DF7" s="221"/>
      <c r="DG7" s="221"/>
      <c r="DH7" s="221"/>
      <c r="DI7" s="221"/>
      <c r="DJ7" s="221"/>
      <c r="DK7" s="221"/>
      <c r="DL7" s="221"/>
      <c r="DM7" s="221"/>
      <c r="DN7" s="221"/>
      <c r="DO7" s="221"/>
      <c r="DP7" s="221"/>
      <c r="DQ7" s="221"/>
      <c r="DR7" s="90"/>
      <c r="DS7" s="136" t="s">
        <v>441</v>
      </c>
      <c r="DT7" s="221"/>
      <c r="DU7" s="221"/>
      <c r="DV7" s="221"/>
      <c r="DW7" s="221"/>
      <c r="DX7" s="221"/>
      <c r="DY7" s="221"/>
      <c r="DZ7" s="221"/>
      <c r="EA7" s="221"/>
      <c r="EB7" s="221"/>
      <c r="EC7" s="221"/>
      <c r="ED7" s="221"/>
      <c r="EE7" s="221"/>
      <c r="EF7" s="221"/>
      <c r="EG7" s="221"/>
      <c r="EH7" s="221"/>
      <c r="EI7" s="221"/>
      <c r="EJ7" s="221"/>
      <c r="EK7" s="221"/>
      <c r="EL7" s="221"/>
      <c r="EM7" s="221"/>
      <c r="EN7" s="221"/>
      <c r="EO7" s="221"/>
      <c r="EP7" s="221"/>
      <c r="EQ7" s="221"/>
      <c r="ER7" s="221"/>
      <c r="ES7" s="221"/>
      <c r="ET7" s="221"/>
      <c r="EU7" s="221"/>
      <c r="EV7" s="221"/>
      <c r="EW7" s="221"/>
      <c r="EX7" s="221"/>
      <c r="EY7" s="221"/>
      <c r="EZ7" s="221"/>
      <c r="FA7" s="221"/>
      <c r="FB7" s="221"/>
      <c r="FC7" s="221"/>
      <c r="FD7" s="221"/>
      <c r="FE7" s="221"/>
      <c r="FF7" s="221"/>
      <c r="FG7" s="221"/>
      <c r="FH7" s="221"/>
      <c r="FI7" s="221"/>
      <c r="FJ7" s="221"/>
      <c r="FK7" s="221"/>
      <c r="FL7" s="221"/>
      <c r="FM7" s="221"/>
      <c r="FN7" s="416"/>
    </row>
    <row r="8" spans="2:170" s="407" customFormat="1" ht="17" thickBot="1" x14ac:dyDescent="0.55000000000000004">
      <c r="B8" s="8"/>
      <c r="C8" s="8"/>
      <c r="D8" s="8"/>
      <c r="E8" s="8"/>
      <c r="F8" s="8"/>
      <c r="G8" s="8"/>
      <c r="H8" s="9"/>
      <c r="I8" s="9"/>
      <c r="J8" s="9"/>
      <c r="K8" s="9"/>
      <c r="L8" s="9"/>
      <c r="M8" s="9"/>
      <c r="N8" s="9"/>
      <c r="O8" s="9"/>
      <c r="P8" s="9"/>
      <c r="Q8" s="9"/>
      <c r="R8" s="9"/>
      <c r="S8" s="9"/>
      <c r="T8" s="9"/>
      <c r="U8" s="9"/>
      <c r="V8" s="9"/>
      <c r="W8" s="9"/>
      <c r="X8" s="9"/>
      <c r="Y8" s="9"/>
      <c r="Z8" s="4"/>
      <c r="AA8" s="9"/>
      <c r="AB8" s="9"/>
      <c r="AC8" s="9"/>
      <c r="AD8" s="9"/>
      <c r="AE8" s="9"/>
      <c r="AF8" s="9"/>
      <c r="AG8" s="9"/>
      <c r="AH8" s="9"/>
      <c r="AI8" s="9"/>
      <c r="AJ8" s="9"/>
      <c r="AK8" s="9"/>
      <c r="AL8" s="9"/>
      <c r="AM8" s="9"/>
      <c r="AN8" s="9"/>
      <c r="AO8" s="9"/>
      <c r="AP8" s="9"/>
      <c r="AQ8" s="9"/>
      <c r="AR8" s="9"/>
      <c r="AS8" s="4"/>
      <c r="AT8" s="9"/>
      <c r="AU8" s="9"/>
      <c r="AV8" s="9"/>
      <c r="AW8" s="9"/>
      <c r="AX8" s="9"/>
      <c r="AY8" s="9"/>
      <c r="AZ8" s="9"/>
      <c r="BA8" s="9"/>
      <c r="BB8" s="9"/>
      <c r="BC8" s="9"/>
      <c r="BD8" s="9"/>
      <c r="BE8" s="9"/>
      <c r="BF8" s="9"/>
      <c r="BG8" s="9"/>
      <c r="BH8" s="9"/>
      <c r="BI8" s="9"/>
      <c r="BJ8" s="9"/>
      <c r="BK8" s="9"/>
      <c r="BL8" s="4"/>
      <c r="BM8" s="4"/>
      <c r="BN8" s="189"/>
      <c r="BO8" s="189"/>
      <c r="BP8" s="125"/>
      <c r="BQ8" s="125"/>
      <c r="BR8" s="189"/>
      <c r="BS8" s="90"/>
      <c r="BT8" s="89"/>
      <c r="BU8" s="89"/>
      <c r="BV8" s="221"/>
      <c r="BW8" s="221"/>
      <c r="BX8" s="221"/>
      <c r="BY8" s="221"/>
      <c r="BZ8" s="221"/>
      <c r="CA8" s="221"/>
      <c r="CB8" s="221"/>
      <c r="CC8" s="221"/>
      <c r="CD8" s="221"/>
      <c r="CE8" s="221"/>
      <c r="CF8" s="221"/>
      <c r="CG8" s="221"/>
      <c r="CH8" s="221"/>
      <c r="CI8" s="221"/>
      <c r="CJ8" s="221"/>
      <c r="CK8" s="221"/>
      <c r="CL8" s="221"/>
      <c r="CM8" s="221"/>
      <c r="CN8" s="221"/>
      <c r="CO8" s="221"/>
      <c r="CP8" s="221"/>
      <c r="CQ8" s="221"/>
      <c r="CR8" s="221"/>
      <c r="CS8" s="221"/>
      <c r="CT8" s="221"/>
      <c r="CU8" s="221"/>
      <c r="CV8" s="221"/>
      <c r="CW8" s="221"/>
      <c r="CX8" s="221"/>
      <c r="CY8" s="221"/>
      <c r="CZ8" s="221"/>
      <c r="DA8" s="221"/>
      <c r="DB8" s="221"/>
      <c r="DC8" s="221"/>
      <c r="DD8" s="221"/>
      <c r="DE8" s="221"/>
      <c r="DF8" s="221"/>
      <c r="DG8" s="221"/>
      <c r="DH8" s="221"/>
      <c r="DI8" s="221"/>
      <c r="DJ8" s="221"/>
      <c r="DK8" s="221"/>
      <c r="DL8" s="221"/>
      <c r="DM8" s="221"/>
      <c r="DN8" s="221"/>
      <c r="DO8" s="221"/>
      <c r="DP8" s="221"/>
      <c r="DQ8" s="221"/>
      <c r="DR8" s="90"/>
      <c r="DS8" s="189"/>
      <c r="DT8" s="221"/>
      <c r="DU8" s="221"/>
      <c r="DV8" s="221"/>
      <c r="DW8" s="221"/>
      <c r="DX8" s="221"/>
      <c r="DY8" s="221"/>
      <c r="DZ8" s="221"/>
      <c r="EA8" s="221"/>
      <c r="EB8" s="221"/>
      <c r="EC8" s="221"/>
      <c r="ED8" s="221"/>
      <c r="EE8" s="221"/>
      <c r="EF8" s="221"/>
      <c r="EG8" s="221"/>
      <c r="EH8" s="221"/>
      <c r="EI8" s="221"/>
      <c r="EJ8" s="221"/>
      <c r="EK8" s="221"/>
      <c r="EL8" s="221"/>
      <c r="EM8" s="221"/>
      <c r="EN8" s="221"/>
      <c r="EO8" s="221"/>
      <c r="EP8" s="221"/>
      <c r="EQ8" s="221"/>
      <c r="ER8" s="221"/>
      <c r="ES8" s="221"/>
      <c r="ET8" s="221"/>
      <c r="EU8" s="221"/>
      <c r="EV8" s="221"/>
      <c r="EW8" s="221"/>
      <c r="EX8" s="221"/>
      <c r="EY8" s="221"/>
      <c r="EZ8" s="221"/>
      <c r="FA8" s="221"/>
      <c r="FB8" s="221"/>
      <c r="FC8" s="221"/>
      <c r="FD8" s="221"/>
      <c r="FE8" s="221"/>
      <c r="FF8" s="221"/>
      <c r="FG8" s="221"/>
      <c r="FH8" s="221"/>
      <c r="FI8" s="221"/>
      <c r="FJ8" s="221"/>
      <c r="FK8" s="221"/>
      <c r="FL8" s="221"/>
      <c r="FM8" s="221"/>
      <c r="FN8" s="416"/>
    </row>
    <row r="9" spans="2:170" s="407" customFormat="1" ht="17" thickBot="1" x14ac:dyDescent="0.55000000000000004">
      <c r="B9" s="103" t="s">
        <v>23</v>
      </c>
      <c r="C9" s="205" t="s">
        <v>442</v>
      </c>
      <c r="D9" s="427"/>
      <c r="E9" s="5"/>
      <c r="F9" s="5"/>
      <c r="G9" s="5"/>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189"/>
      <c r="BO9" s="189"/>
      <c r="BP9" s="125"/>
      <c r="BQ9" s="125"/>
      <c r="BR9" s="189"/>
      <c r="BS9" s="90"/>
      <c r="BT9" s="89"/>
      <c r="BU9" s="89"/>
      <c r="BV9" s="221"/>
      <c r="BW9" s="221"/>
      <c r="BX9" s="221"/>
      <c r="BY9" s="221"/>
      <c r="BZ9" s="221"/>
      <c r="CA9" s="221"/>
      <c r="CB9" s="221"/>
      <c r="CC9" s="221"/>
      <c r="CD9" s="221"/>
      <c r="CE9" s="221"/>
      <c r="CF9" s="221"/>
      <c r="CG9" s="221"/>
      <c r="CH9" s="221"/>
      <c r="CI9" s="221"/>
      <c r="CJ9" s="221"/>
      <c r="CK9" s="221"/>
      <c r="CL9" s="221"/>
      <c r="CM9" s="221"/>
      <c r="CN9" s="221"/>
      <c r="CO9" s="221"/>
      <c r="CP9" s="221"/>
      <c r="CQ9" s="221"/>
      <c r="CR9" s="221"/>
      <c r="CS9" s="221"/>
      <c r="CT9" s="221"/>
      <c r="CU9" s="221"/>
      <c r="CV9" s="221"/>
      <c r="CW9" s="221"/>
      <c r="CX9" s="221"/>
      <c r="CY9" s="221"/>
      <c r="CZ9" s="221"/>
      <c r="DA9" s="221"/>
      <c r="DB9" s="221"/>
      <c r="DC9" s="221"/>
      <c r="DD9" s="221"/>
      <c r="DE9" s="221"/>
      <c r="DF9" s="221"/>
      <c r="DG9" s="221"/>
      <c r="DH9" s="221"/>
      <c r="DI9" s="221"/>
      <c r="DJ9" s="221"/>
      <c r="DK9" s="221"/>
      <c r="DL9" s="221"/>
      <c r="DM9" s="221"/>
      <c r="DN9" s="221"/>
      <c r="DO9" s="221"/>
      <c r="DP9" s="221"/>
      <c r="DQ9" s="221"/>
      <c r="DR9" s="90"/>
      <c r="DS9" s="221"/>
      <c r="DT9" s="221"/>
      <c r="DU9" s="221"/>
      <c r="DV9" s="221"/>
      <c r="DW9" s="221"/>
      <c r="DX9" s="221"/>
      <c r="DY9" s="221"/>
      <c r="DZ9" s="221"/>
      <c r="EA9" s="221"/>
      <c r="EB9" s="221"/>
      <c r="EC9" s="221"/>
      <c r="ED9" s="221"/>
      <c r="EE9" s="221"/>
      <c r="EF9" s="221"/>
      <c r="EG9" s="221"/>
      <c r="EH9" s="221"/>
      <c r="EI9" s="221"/>
      <c r="EJ9" s="221"/>
      <c r="EK9" s="221"/>
      <c r="EL9" s="221"/>
      <c r="EM9" s="221"/>
      <c r="EN9" s="221"/>
      <c r="EO9" s="221"/>
      <c r="EP9" s="221"/>
      <c r="EQ9" s="221"/>
      <c r="ER9" s="221"/>
      <c r="ES9" s="221"/>
      <c r="ET9" s="221"/>
      <c r="EU9" s="221"/>
      <c r="EV9" s="221"/>
      <c r="EW9" s="221"/>
      <c r="EX9" s="221"/>
      <c r="EY9" s="221"/>
      <c r="EZ9" s="221"/>
      <c r="FA9" s="221"/>
      <c r="FB9" s="221"/>
      <c r="FC9" s="221"/>
      <c r="FD9" s="221"/>
      <c r="FE9" s="221"/>
      <c r="FF9" s="221"/>
      <c r="FG9" s="221"/>
      <c r="FH9" s="221"/>
      <c r="FI9" s="221"/>
      <c r="FJ9" s="221"/>
      <c r="FK9" s="221"/>
      <c r="FL9" s="221"/>
      <c r="FM9" s="221"/>
      <c r="FN9" s="416"/>
    </row>
    <row r="10" spans="2:170" s="407" customFormat="1" x14ac:dyDescent="0.5">
      <c r="B10" s="207">
        <v>1</v>
      </c>
      <c r="C10" s="278" t="s">
        <v>26</v>
      </c>
      <c r="D10" s="209" t="s">
        <v>27</v>
      </c>
      <c r="E10" s="209" t="s">
        <v>28</v>
      </c>
      <c r="F10" s="462">
        <v>3</v>
      </c>
      <c r="G10" s="210"/>
      <c r="H10" s="279"/>
      <c r="I10" s="280"/>
      <c r="J10" s="428">
        <f>SUM(H10:I10)</f>
        <v>0</v>
      </c>
      <c r="K10" s="279"/>
      <c r="L10" s="280"/>
      <c r="M10" s="428">
        <f>SUM(K10:L10)</f>
        <v>0</v>
      </c>
      <c r="N10" s="279"/>
      <c r="O10" s="280"/>
      <c r="P10" s="428">
        <f>SUM(N10:O10)</f>
        <v>0</v>
      </c>
      <c r="Q10" s="429"/>
      <c r="R10" s="430"/>
      <c r="S10" s="428">
        <f>SUM(Q10:R10)</f>
        <v>0</v>
      </c>
      <c r="T10" s="279"/>
      <c r="U10" s="280"/>
      <c r="V10" s="428">
        <f>SUM(T10:U10)</f>
        <v>0</v>
      </c>
      <c r="W10" s="279"/>
      <c r="X10" s="280"/>
      <c r="Y10" s="428">
        <f>SUM(W10:X10)</f>
        <v>0</v>
      </c>
      <c r="Z10" s="4"/>
      <c r="AA10" s="279"/>
      <c r="AB10" s="280"/>
      <c r="AC10" s="428">
        <f>SUM(AA10:AB10)</f>
        <v>0</v>
      </c>
      <c r="AD10" s="279"/>
      <c r="AE10" s="280"/>
      <c r="AF10" s="428">
        <f>SUM(AD10:AE10)</f>
        <v>0</v>
      </c>
      <c r="AG10" s="279"/>
      <c r="AH10" s="280"/>
      <c r="AI10" s="428">
        <f>SUM(AG10:AH10)</f>
        <v>0</v>
      </c>
      <c r="AJ10" s="429"/>
      <c r="AK10" s="430"/>
      <c r="AL10" s="428">
        <f>SUM(AJ10:AK10)</f>
        <v>0</v>
      </c>
      <c r="AM10" s="279"/>
      <c r="AN10" s="280"/>
      <c r="AO10" s="428">
        <f>SUM(AM10:AN10)</f>
        <v>0</v>
      </c>
      <c r="AP10" s="279"/>
      <c r="AQ10" s="280"/>
      <c r="AR10" s="428">
        <f>SUM(AP10:AQ10)</f>
        <v>0</v>
      </c>
      <c r="AS10" s="4"/>
      <c r="AT10" s="279"/>
      <c r="AU10" s="280"/>
      <c r="AV10" s="428">
        <f>SUM(AT10:AU10)</f>
        <v>0</v>
      </c>
      <c r="AW10" s="279"/>
      <c r="AX10" s="280"/>
      <c r="AY10" s="428">
        <f>SUM(AW10:AX10)</f>
        <v>0</v>
      </c>
      <c r="AZ10" s="279"/>
      <c r="BA10" s="280"/>
      <c r="BB10" s="428">
        <f>SUM(AZ10:BA10)</f>
        <v>0</v>
      </c>
      <c r="BC10" s="429"/>
      <c r="BD10" s="430"/>
      <c r="BE10" s="428">
        <f>SUM(BC10:BD10)</f>
        <v>0</v>
      </c>
      <c r="BF10" s="279"/>
      <c r="BG10" s="280"/>
      <c r="BH10" s="428">
        <f>SUM(BF10:BG10)</f>
        <v>0</v>
      </c>
      <c r="BI10" s="279"/>
      <c r="BJ10" s="280"/>
      <c r="BK10" s="428">
        <f>SUM(BI10:BJ10)</f>
        <v>0</v>
      </c>
      <c r="BL10" s="4"/>
      <c r="BM10" s="431"/>
      <c r="BN10" s="124"/>
      <c r="BO10" s="189"/>
      <c r="BP10" s="125" t="str">
        <f t="shared" ref="BP10:BP18" si="0" xml:space="preserve"> IF( SUM( BV10:DP10 ) = 0, 0, $BV$5 )</f>
        <v>Please complete all cells in row</v>
      </c>
      <c r="BQ10" s="125"/>
      <c r="BR10" s="189"/>
      <c r="BS10" s="90"/>
      <c r="BT10" s="89"/>
      <c r="BU10" s="89"/>
      <c r="BV10" s="126">
        <v>1</v>
      </c>
      <c r="BW10" s="126">
        <v>1</v>
      </c>
      <c r="BX10" s="126">
        <v>1</v>
      </c>
      <c r="BY10" s="126">
        <v>1</v>
      </c>
      <c r="BZ10" s="126">
        <v>1</v>
      </c>
      <c r="CA10" s="432"/>
      <c r="CB10" s="126">
        <v>1</v>
      </c>
      <c r="CC10" s="126">
        <v>1</v>
      </c>
      <c r="CD10" s="126">
        <v>1</v>
      </c>
      <c r="CE10" s="126">
        <v>1</v>
      </c>
      <c r="CF10" s="126">
        <v>1</v>
      </c>
      <c r="CG10" s="221"/>
      <c r="CH10" s="126">
        <v>1</v>
      </c>
      <c r="CI10" s="126">
        <v>1</v>
      </c>
      <c r="CJ10" s="126">
        <v>1</v>
      </c>
      <c r="CK10" s="126">
        <v>1</v>
      </c>
      <c r="CL10" s="126">
        <v>1</v>
      </c>
      <c r="CM10" s="221"/>
      <c r="CN10" s="126">
        <v>1</v>
      </c>
      <c r="CO10" s="126">
        <v>1</v>
      </c>
      <c r="CP10" s="126">
        <v>1</v>
      </c>
      <c r="CQ10" s="126">
        <v>1</v>
      </c>
      <c r="CR10" s="126">
        <v>1</v>
      </c>
      <c r="CS10" s="221"/>
      <c r="CT10" s="126">
        <v>1</v>
      </c>
      <c r="CU10" s="126">
        <v>1</v>
      </c>
      <c r="CV10" s="126">
        <v>1</v>
      </c>
      <c r="CW10" s="126">
        <v>1</v>
      </c>
      <c r="CX10" s="126">
        <v>1</v>
      </c>
      <c r="CY10" s="221"/>
      <c r="CZ10" s="126">
        <v>1</v>
      </c>
      <c r="DA10" s="126">
        <v>1</v>
      </c>
      <c r="DB10" s="126">
        <v>1</v>
      </c>
      <c r="DC10" s="126">
        <v>1</v>
      </c>
      <c r="DD10" s="126">
        <v>1</v>
      </c>
      <c r="DE10" s="221"/>
      <c r="DF10" s="126">
        <v>1</v>
      </c>
      <c r="DG10" s="126">
        <v>1</v>
      </c>
      <c r="DH10" s="126">
        <v>1</v>
      </c>
      <c r="DI10" s="126">
        <v>1</v>
      </c>
      <c r="DJ10" s="126">
        <v>1</v>
      </c>
      <c r="DK10" s="221"/>
      <c r="DL10" s="126">
        <v>1</v>
      </c>
      <c r="DM10" s="126">
        <v>1</v>
      </c>
      <c r="DN10" s="126">
        <v>1</v>
      </c>
      <c r="DO10" s="126">
        <v>1</v>
      </c>
      <c r="DP10" s="126">
        <v>1</v>
      </c>
      <c r="DQ10" s="221"/>
      <c r="DR10" s="90"/>
      <c r="DS10" s="221"/>
      <c r="DT10" s="221"/>
      <c r="DU10" s="221"/>
      <c r="DV10" s="221"/>
      <c r="DW10" s="221"/>
      <c r="DX10" s="432"/>
      <c r="DY10" s="221"/>
      <c r="DZ10" s="221"/>
      <c r="EA10" s="221"/>
      <c r="EB10" s="221"/>
      <c r="EC10" s="221"/>
      <c r="ED10" s="221"/>
      <c r="EE10" s="221"/>
      <c r="EF10" s="221"/>
      <c r="EG10" s="221"/>
      <c r="EH10" s="221"/>
      <c r="EI10" s="221"/>
      <c r="EJ10" s="221"/>
      <c r="EK10" s="221"/>
      <c r="EL10" s="221"/>
      <c r="EM10" s="221"/>
      <c r="EN10" s="221"/>
      <c r="EO10" s="221"/>
      <c r="EP10" s="221"/>
      <c r="EQ10" s="221"/>
      <c r="ER10" s="221"/>
      <c r="ES10" s="221"/>
      <c r="ET10" s="221"/>
      <c r="EU10" s="221"/>
      <c r="EV10" s="221"/>
      <c r="EW10" s="221"/>
      <c r="EX10" s="221"/>
      <c r="EY10" s="221"/>
      <c r="EZ10" s="221"/>
      <c r="FA10" s="221"/>
      <c r="FB10" s="221"/>
      <c r="FC10" s="221"/>
      <c r="FD10" s="221"/>
      <c r="FE10" s="221"/>
      <c r="FF10" s="221"/>
      <c r="FG10" s="221"/>
      <c r="FH10" s="221"/>
      <c r="FI10" s="221"/>
      <c r="FJ10" s="221"/>
      <c r="FK10" s="221"/>
      <c r="FL10" s="221"/>
      <c r="FM10" s="221"/>
      <c r="FN10" s="416"/>
    </row>
    <row r="11" spans="2:170" s="407" customFormat="1" x14ac:dyDescent="0.5">
      <c r="B11" s="222">
        <f xml:space="preserve"> B10 + 1</f>
        <v>2</v>
      </c>
      <c r="C11" s="433" t="s">
        <v>29</v>
      </c>
      <c r="D11" s="224" t="s">
        <v>30</v>
      </c>
      <c r="E11" s="224" t="s">
        <v>28</v>
      </c>
      <c r="F11" s="457">
        <v>3</v>
      </c>
      <c r="G11" s="225"/>
      <c r="H11" s="286"/>
      <c r="I11" s="286"/>
      <c r="J11" s="434">
        <f>SUM(H11:I11)</f>
        <v>0</v>
      </c>
      <c r="K11" s="286"/>
      <c r="L11" s="286"/>
      <c r="M11" s="434">
        <f>SUM(K11:L11)</f>
        <v>0</v>
      </c>
      <c r="N11" s="286"/>
      <c r="O11" s="286"/>
      <c r="P11" s="434">
        <f>SUM(N11:O11)</f>
        <v>0</v>
      </c>
      <c r="Q11" s="435"/>
      <c r="R11" s="435"/>
      <c r="S11" s="434">
        <f>SUM(Q11:R11)</f>
        <v>0</v>
      </c>
      <c r="T11" s="286"/>
      <c r="U11" s="286"/>
      <c r="V11" s="434">
        <f>SUM(T11:U11)</f>
        <v>0</v>
      </c>
      <c r="W11" s="286"/>
      <c r="X11" s="286"/>
      <c r="Y11" s="434">
        <f>SUM(W11:X11)</f>
        <v>0</v>
      </c>
      <c r="Z11" s="4"/>
      <c r="AA11" s="286"/>
      <c r="AB11" s="286"/>
      <c r="AC11" s="434">
        <f>SUM(AA11:AB11)</f>
        <v>0</v>
      </c>
      <c r="AD11" s="286"/>
      <c r="AE11" s="286"/>
      <c r="AF11" s="434">
        <f>SUM(AD11:AE11)</f>
        <v>0</v>
      </c>
      <c r="AG11" s="286"/>
      <c r="AH11" s="286"/>
      <c r="AI11" s="434">
        <f>SUM(AG11:AH11)</f>
        <v>0</v>
      </c>
      <c r="AJ11" s="435"/>
      <c r="AK11" s="435"/>
      <c r="AL11" s="434">
        <f>SUM(AJ11:AK11)</f>
        <v>0</v>
      </c>
      <c r="AM11" s="286"/>
      <c r="AN11" s="286"/>
      <c r="AO11" s="434">
        <f>SUM(AM11:AN11)</f>
        <v>0</v>
      </c>
      <c r="AP11" s="286"/>
      <c r="AQ11" s="286"/>
      <c r="AR11" s="434">
        <f>SUM(AP11:AQ11)</f>
        <v>0</v>
      </c>
      <c r="AS11" s="4"/>
      <c r="AT11" s="286"/>
      <c r="AU11" s="286"/>
      <c r="AV11" s="434">
        <f>SUM(AT11:AU11)</f>
        <v>0</v>
      </c>
      <c r="AW11" s="286"/>
      <c r="AX11" s="286"/>
      <c r="AY11" s="434">
        <f>SUM(AW11:AX11)</f>
        <v>0</v>
      </c>
      <c r="AZ11" s="286"/>
      <c r="BA11" s="286"/>
      <c r="BB11" s="434">
        <f>SUM(AZ11:BA11)</f>
        <v>0</v>
      </c>
      <c r="BC11" s="435"/>
      <c r="BD11" s="435"/>
      <c r="BE11" s="434">
        <f>SUM(BC11:BD11)</f>
        <v>0</v>
      </c>
      <c r="BF11" s="286"/>
      <c r="BG11" s="286"/>
      <c r="BH11" s="434">
        <f>SUM(BF11:BG11)</f>
        <v>0</v>
      </c>
      <c r="BI11" s="286"/>
      <c r="BJ11" s="286"/>
      <c r="BK11" s="434">
        <f>SUM(BI11:BJ11)</f>
        <v>0</v>
      </c>
      <c r="BL11" s="4"/>
      <c r="BM11" s="388"/>
      <c r="BN11" s="136"/>
      <c r="BO11" s="189"/>
      <c r="BP11" s="125" t="str">
        <f t="shared" si="0"/>
        <v>Please complete all cells in row</v>
      </c>
      <c r="BQ11" s="125"/>
      <c r="BR11" s="189"/>
      <c r="BS11" s="90"/>
      <c r="BT11" s="89"/>
      <c r="BU11" s="89"/>
      <c r="BV11" s="126">
        <v>1</v>
      </c>
      <c r="BW11" s="126">
        <v>1</v>
      </c>
      <c r="BX11" s="126">
        <v>1</v>
      </c>
      <c r="BY11" s="126">
        <v>1</v>
      </c>
      <c r="BZ11" s="126">
        <v>1</v>
      </c>
      <c r="CA11" s="432"/>
      <c r="CB11" s="126">
        <v>1</v>
      </c>
      <c r="CC11" s="126">
        <v>1</v>
      </c>
      <c r="CD11" s="126">
        <v>1</v>
      </c>
      <c r="CE11" s="126">
        <v>1</v>
      </c>
      <c r="CF11" s="126">
        <v>1</v>
      </c>
      <c r="CG11" s="221"/>
      <c r="CH11" s="126">
        <v>1</v>
      </c>
      <c r="CI11" s="126">
        <v>1</v>
      </c>
      <c r="CJ11" s="126">
        <v>1</v>
      </c>
      <c r="CK11" s="126">
        <v>1</v>
      </c>
      <c r="CL11" s="126">
        <v>1</v>
      </c>
      <c r="CM11" s="221"/>
      <c r="CN11" s="126">
        <v>1</v>
      </c>
      <c r="CO11" s="126">
        <v>1</v>
      </c>
      <c r="CP11" s="126">
        <v>1</v>
      </c>
      <c r="CQ11" s="126">
        <v>1</v>
      </c>
      <c r="CR11" s="126">
        <v>1</v>
      </c>
      <c r="CS11" s="221"/>
      <c r="CT11" s="126">
        <v>1</v>
      </c>
      <c r="CU11" s="126">
        <v>1</v>
      </c>
      <c r="CV11" s="126">
        <v>1</v>
      </c>
      <c r="CW11" s="126">
        <v>1</v>
      </c>
      <c r="CX11" s="126">
        <v>1</v>
      </c>
      <c r="CY11" s="221"/>
      <c r="CZ11" s="126">
        <v>1</v>
      </c>
      <c r="DA11" s="126">
        <v>1</v>
      </c>
      <c r="DB11" s="126">
        <v>1</v>
      </c>
      <c r="DC11" s="126">
        <v>1</v>
      </c>
      <c r="DD11" s="126">
        <v>1</v>
      </c>
      <c r="DE11" s="221"/>
      <c r="DF11" s="126">
        <v>1</v>
      </c>
      <c r="DG11" s="126">
        <v>1</v>
      </c>
      <c r="DH11" s="126">
        <v>1</v>
      </c>
      <c r="DI11" s="126">
        <v>1</v>
      </c>
      <c r="DJ11" s="126">
        <v>1</v>
      </c>
      <c r="DK11" s="221"/>
      <c r="DL11" s="126">
        <v>1</v>
      </c>
      <c r="DM11" s="126">
        <v>1</v>
      </c>
      <c r="DN11" s="126">
        <v>1</v>
      </c>
      <c r="DO11" s="126">
        <v>1</v>
      </c>
      <c r="DP11" s="126">
        <v>1</v>
      </c>
      <c r="DQ11" s="221"/>
      <c r="DR11" s="90"/>
      <c r="DS11" s="221"/>
      <c r="DT11" s="221"/>
      <c r="DU11" s="221"/>
      <c r="DV11" s="221"/>
      <c r="DW11" s="221"/>
      <c r="DX11" s="432"/>
      <c r="DY11" s="221"/>
      <c r="DZ11" s="221"/>
      <c r="EA11" s="221"/>
      <c r="EB11" s="221"/>
      <c r="EC11" s="221"/>
      <c r="ED11" s="221"/>
      <c r="EE11" s="221"/>
      <c r="EF11" s="221"/>
      <c r="EG11" s="221"/>
      <c r="EH11" s="221"/>
      <c r="EI11" s="221"/>
      <c r="EJ11" s="221"/>
      <c r="EK11" s="221"/>
      <c r="EL11" s="221"/>
      <c r="EM11" s="221"/>
      <c r="EN11" s="221"/>
      <c r="EO11" s="221"/>
      <c r="EP11" s="221"/>
      <c r="EQ11" s="221"/>
      <c r="ER11" s="221"/>
      <c r="ES11" s="221"/>
      <c r="ET11" s="221"/>
      <c r="EU11" s="221"/>
      <c r="EV11" s="221"/>
      <c r="EW11" s="221"/>
      <c r="EX11" s="221"/>
      <c r="EY11" s="221"/>
      <c r="EZ11" s="221"/>
      <c r="FA11" s="221"/>
      <c r="FB11" s="221"/>
      <c r="FC11" s="221"/>
      <c r="FD11" s="221"/>
      <c r="FE11" s="221"/>
      <c r="FF11" s="221"/>
      <c r="FG11" s="221"/>
      <c r="FH11" s="221"/>
      <c r="FI11" s="221"/>
      <c r="FJ11" s="221"/>
      <c r="FK11" s="221"/>
      <c r="FL11" s="221"/>
      <c r="FM11" s="221"/>
      <c r="FN11" s="416"/>
    </row>
    <row r="12" spans="2:170" s="407" customFormat="1" x14ac:dyDescent="0.5">
      <c r="B12" s="222">
        <f xml:space="preserve"> B11 + 1</f>
        <v>3</v>
      </c>
      <c r="C12" s="433" t="s">
        <v>443</v>
      </c>
      <c r="D12" s="224" t="s">
        <v>32</v>
      </c>
      <c r="E12" s="224" t="s">
        <v>28</v>
      </c>
      <c r="F12" s="457">
        <v>3</v>
      </c>
      <c r="G12" s="225"/>
      <c r="H12" s="286"/>
      <c r="I12" s="286"/>
      <c r="J12" s="434">
        <f>SUM(H12:I12)</f>
        <v>0</v>
      </c>
      <c r="K12" s="286"/>
      <c r="L12" s="286"/>
      <c r="M12" s="434">
        <f>SUM(K12:L12)</f>
        <v>0</v>
      </c>
      <c r="N12" s="286"/>
      <c r="O12" s="286"/>
      <c r="P12" s="434">
        <f>SUM(N12:O12)</f>
        <v>0</v>
      </c>
      <c r="Q12" s="435"/>
      <c r="R12" s="435"/>
      <c r="S12" s="434">
        <f>SUM(Q12:R12)</f>
        <v>0</v>
      </c>
      <c r="T12" s="286"/>
      <c r="U12" s="286"/>
      <c r="V12" s="434">
        <f>SUM(T12:U12)</f>
        <v>0</v>
      </c>
      <c r="W12" s="286"/>
      <c r="X12" s="286"/>
      <c r="Y12" s="434">
        <f>SUM(W12:X12)</f>
        <v>0</v>
      </c>
      <c r="Z12" s="4"/>
      <c r="AA12" s="286"/>
      <c r="AB12" s="286"/>
      <c r="AC12" s="434">
        <f>SUM(AA12:AB12)</f>
        <v>0</v>
      </c>
      <c r="AD12" s="286"/>
      <c r="AE12" s="286"/>
      <c r="AF12" s="434">
        <f>SUM(AD12:AE12)</f>
        <v>0</v>
      </c>
      <c r="AG12" s="286"/>
      <c r="AH12" s="286"/>
      <c r="AI12" s="434">
        <f>SUM(AG12:AH12)</f>
        <v>0</v>
      </c>
      <c r="AJ12" s="435"/>
      <c r="AK12" s="435"/>
      <c r="AL12" s="434">
        <f>SUM(AJ12:AK12)</f>
        <v>0</v>
      </c>
      <c r="AM12" s="286"/>
      <c r="AN12" s="286"/>
      <c r="AO12" s="434">
        <f>SUM(AM12:AN12)</f>
        <v>0</v>
      </c>
      <c r="AP12" s="286"/>
      <c r="AQ12" s="286"/>
      <c r="AR12" s="434">
        <f>SUM(AP12:AQ12)</f>
        <v>0</v>
      </c>
      <c r="AS12" s="4"/>
      <c r="AT12" s="286"/>
      <c r="AU12" s="286"/>
      <c r="AV12" s="434">
        <f>SUM(AT12:AU12)</f>
        <v>0</v>
      </c>
      <c r="AW12" s="286"/>
      <c r="AX12" s="286"/>
      <c r="AY12" s="434">
        <f>SUM(AW12:AX12)</f>
        <v>0</v>
      </c>
      <c r="AZ12" s="286"/>
      <c r="BA12" s="286"/>
      <c r="BB12" s="434">
        <f>SUM(AZ12:BA12)</f>
        <v>0</v>
      </c>
      <c r="BC12" s="435"/>
      <c r="BD12" s="435"/>
      <c r="BE12" s="434">
        <f>SUM(BC12:BD12)</f>
        <v>0</v>
      </c>
      <c r="BF12" s="286"/>
      <c r="BG12" s="286"/>
      <c r="BH12" s="434">
        <f>SUM(BF12:BG12)</f>
        <v>0</v>
      </c>
      <c r="BI12" s="286"/>
      <c r="BJ12" s="286"/>
      <c r="BK12" s="434">
        <f>SUM(BI12:BJ12)</f>
        <v>0</v>
      </c>
      <c r="BL12" s="4"/>
      <c r="BM12" s="388"/>
      <c r="BN12" s="136"/>
      <c r="BO12" s="189"/>
      <c r="BP12" s="125" t="str">
        <f t="shared" si="0"/>
        <v>Please complete all cells in row</v>
      </c>
      <c r="BQ12" s="125">
        <f>IF(SUM(DS12:FN12)=0,0,$DS$4)</f>
        <v>0</v>
      </c>
      <c r="BR12" s="189"/>
      <c r="BS12" s="90"/>
      <c r="BT12" s="89"/>
      <c r="BU12" s="89"/>
      <c r="BV12" s="126">
        <v>1</v>
      </c>
      <c r="BW12" s="126">
        <v>1</v>
      </c>
      <c r="BX12" s="126">
        <v>1</v>
      </c>
      <c r="BY12" s="126">
        <v>1</v>
      </c>
      <c r="BZ12" s="126">
        <v>1</v>
      </c>
      <c r="CA12" s="432"/>
      <c r="CB12" s="126">
        <v>1</v>
      </c>
      <c r="CC12" s="126">
        <v>1</v>
      </c>
      <c r="CD12" s="126">
        <v>1</v>
      </c>
      <c r="CE12" s="126">
        <v>1</v>
      </c>
      <c r="CF12" s="126">
        <v>1</v>
      </c>
      <c r="CG12" s="221"/>
      <c r="CH12" s="126">
        <v>1</v>
      </c>
      <c r="CI12" s="126">
        <v>1</v>
      </c>
      <c r="CJ12" s="126">
        <v>1</v>
      </c>
      <c r="CK12" s="126">
        <v>1</v>
      </c>
      <c r="CL12" s="126">
        <v>1</v>
      </c>
      <c r="CM12" s="221"/>
      <c r="CN12" s="126">
        <v>1</v>
      </c>
      <c r="CO12" s="126">
        <v>1</v>
      </c>
      <c r="CP12" s="126">
        <v>1</v>
      </c>
      <c r="CQ12" s="126">
        <v>1</v>
      </c>
      <c r="CR12" s="126">
        <v>1</v>
      </c>
      <c r="CS12" s="221"/>
      <c r="CT12" s="126">
        <v>1</v>
      </c>
      <c r="CU12" s="126">
        <v>1</v>
      </c>
      <c r="CV12" s="126">
        <v>1</v>
      </c>
      <c r="CW12" s="126">
        <v>1</v>
      </c>
      <c r="CX12" s="126">
        <v>1</v>
      </c>
      <c r="CY12" s="221"/>
      <c r="CZ12" s="126">
        <v>1</v>
      </c>
      <c r="DA12" s="126">
        <v>1</v>
      </c>
      <c r="DB12" s="126">
        <v>1</v>
      </c>
      <c r="DC12" s="126">
        <v>1</v>
      </c>
      <c r="DD12" s="126">
        <v>1</v>
      </c>
      <c r="DE12" s="221"/>
      <c r="DF12" s="126">
        <v>1</v>
      </c>
      <c r="DG12" s="126">
        <v>1</v>
      </c>
      <c r="DH12" s="126">
        <v>1</v>
      </c>
      <c r="DI12" s="126">
        <v>1</v>
      </c>
      <c r="DJ12" s="126">
        <v>1</v>
      </c>
      <c r="DK12" s="221"/>
      <c r="DL12" s="126">
        <v>1</v>
      </c>
      <c r="DM12" s="126">
        <v>1</v>
      </c>
      <c r="DN12" s="126">
        <v>1</v>
      </c>
      <c r="DO12" s="126">
        <v>1</v>
      </c>
      <c r="DP12" s="126">
        <v>1</v>
      </c>
      <c r="DQ12" s="221"/>
      <c r="DR12" s="90"/>
      <c r="DS12" s="221"/>
      <c r="DT12" s="221"/>
      <c r="DU12" s="221"/>
      <c r="DV12" s="221"/>
      <c r="DW12" s="221"/>
      <c r="DX12" s="436">
        <v>0</v>
      </c>
      <c r="DY12" s="221"/>
      <c r="DZ12" s="221"/>
      <c r="EA12" s="221"/>
      <c r="EB12" s="221"/>
      <c r="EC12" s="221"/>
      <c r="ED12" s="436">
        <v>0</v>
      </c>
      <c r="EE12" s="221"/>
      <c r="EF12" s="221"/>
      <c r="EG12" s="221"/>
      <c r="EH12" s="221"/>
      <c r="EI12" s="221"/>
      <c r="EJ12" s="436">
        <v>0</v>
      </c>
      <c r="EK12" s="221"/>
      <c r="EL12" s="221"/>
      <c r="EM12" s="221"/>
      <c r="EN12" s="221"/>
      <c r="EO12" s="221"/>
      <c r="EP12" s="436">
        <v>0</v>
      </c>
      <c r="EQ12" s="221"/>
      <c r="ER12" s="221"/>
      <c r="ES12" s="221"/>
      <c r="ET12" s="221"/>
      <c r="EU12" s="221"/>
      <c r="EV12" s="436">
        <v>0</v>
      </c>
      <c r="EW12" s="221"/>
      <c r="EX12" s="221"/>
      <c r="EY12" s="221"/>
      <c r="EZ12" s="221"/>
      <c r="FA12" s="221"/>
      <c r="FB12" s="436">
        <v>0</v>
      </c>
      <c r="FC12" s="221"/>
      <c r="FD12" s="221"/>
      <c r="FE12" s="221"/>
      <c r="FF12" s="221"/>
      <c r="FG12" s="221"/>
      <c r="FH12" s="436">
        <v>0</v>
      </c>
      <c r="FI12" s="221"/>
      <c r="FJ12" s="221"/>
      <c r="FK12" s="221"/>
      <c r="FL12" s="221"/>
      <c r="FM12" s="221"/>
      <c r="FN12" s="436">
        <v>0</v>
      </c>
    </row>
    <row r="13" spans="2:170" s="407" customFormat="1" ht="17" thickBot="1" x14ac:dyDescent="0.55000000000000004">
      <c r="B13" s="222">
        <f xml:space="preserve"> B12 + 1</f>
        <v>4</v>
      </c>
      <c r="C13" s="433" t="s">
        <v>444</v>
      </c>
      <c r="D13" s="224" t="s">
        <v>445</v>
      </c>
      <c r="E13" s="224" t="s">
        <v>28</v>
      </c>
      <c r="F13" s="457">
        <v>3</v>
      </c>
      <c r="G13" s="225"/>
      <c r="H13" s="286"/>
      <c r="I13" s="286"/>
      <c r="J13" s="434">
        <f>SUM(H13:I13)</f>
        <v>0</v>
      </c>
      <c r="K13" s="286"/>
      <c r="L13" s="286"/>
      <c r="M13" s="434">
        <f>SUM(K13:L13)</f>
        <v>0</v>
      </c>
      <c r="N13" s="286"/>
      <c r="O13" s="286"/>
      <c r="P13" s="434">
        <f>SUM(N13:O13)</f>
        <v>0</v>
      </c>
      <c r="Q13" s="435"/>
      <c r="R13" s="435"/>
      <c r="S13" s="434">
        <f>SUM(Q13:R13)</f>
        <v>0</v>
      </c>
      <c r="T13" s="286"/>
      <c r="U13" s="286"/>
      <c r="V13" s="434">
        <f>SUM(T13:U13)</f>
        <v>0</v>
      </c>
      <c r="W13" s="286"/>
      <c r="X13" s="286"/>
      <c r="Y13" s="434">
        <f>SUM(W13:X13)</f>
        <v>0</v>
      </c>
      <c r="Z13" s="4"/>
      <c r="AA13" s="286"/>
      <c r="AB13" s="286"/>
      <c r="AC13" s="434">
        <f>SUM(AA13:AB13)</f>
        <v>0</v>
      </c>
      <c r="AD13" s="286"/>
      <c r="AE13" s="286"/>
      <c r="AF13" s="434">
        <f>SUM(AD13:AE13)</f>
        <v>0</v>
      </c>
      <c r="AG13" s="286"/>
      <c r="AH13" s="286"/>
      <c r="AI13" s="434">
        <f>SUM(AG13:AH13)</f>
        <v>0</v>
      </c>
      <c r="AJ13" s="435"/>
      <c r="AK13" s="435"/>
      <c r="AL13" s="434">
        <f>SUM(AJ13:AK13)</f>
        <v>0</v>
      </c>
      <c r="AM13" s="286"/>
      <c r="AN13" s="286"/>
      <c r="AO13" s="434">
        <f>SUM(AM13:AN13)</f>
        <v>0</v>
      </c>
      <c r="AP13" s="286"/>
      <c r="AQ13" s="286"/>
      <c r="AR13" s="434">
        <f>SUM(AP13:AQ13)</f>
        <v>0</v>
      </c>
      <c r="AS13" s="4"/>
      <c r="AT13" s="286"/>
      <c r="AU13" s="286"/>
      <c r="AV13" s="434">
        <f>SUM(AT13:AU13)</f>
        <v>0</v>
      </c>
      <c r="AW13" s="286"/>
      <c r="AX13" s="286"/>
      <c r="AY13" s="434">
        <f>SUM(AW13:AX13)</f>
        <v>0</v>
      </c>
      <c r="AZ13" s="286"/>
      <c r="BA13" s="286"/>
      <c r="BB13" s="434">
        <f>SUM(AZ13:BA13)</f>
        <v>0</v>
      </c>
      <c r="BC13" s="435"/>
      <c r="BD13" s="435"/>
      <c r="BE13" s="434">
        <f>SUM(BC13:BD13)</f>
        <v>0</v>
      </c>
      <c r="BF13" s="286"/>
      <c r="BG13" s="286"/>
      <c r="BH13" s="434">
        <f>SUM(BF13:BG13)</f>
        <v>0</v>
      </c>
      <c r="BI13" s="286"/>
      <c r="BJ13" s="286"/>
      <c r="BK13" s="434">
        <f>SUM(BI13:BJ13)</f>
        <v>0</v>
      </c>
      <c r="BL13" s="4"/>
      <c r="BM13" s="395"/>
      <c r="BN13" s="154"/>
      <c r="BO13" s="189"/>
      <c r="BP13" s="125" t="str">
        <f t="shared" si="0"/>
        <v>Please complete all cells in row</v>
      </c>
      <c r="BQ13" s="125"/>
      <c r="BR13" s="189"/>
      <c r="BS13" s="90"/>
      <c r="BT13" s="89"/>
      <c r="BU13" s="89"/>
      <c r="BV13" s="126">
        <v>1</v>
      </c>
      <c r="BW13" s="126">
        <v>1</v>
      </c>
      <c r="BX13" s="126">
        <v>1</v>
      </c>
      <c r="BY13" s="126">
        <v>1</v>
      </c>
      <c r="BZ13" s="126">
        <v>1</v>
      </c>
      <c r="CA13" s="432"/>
      <c r="CB13" s="126">
        <v>1</v>
      </c>
      <c r="CC13" s="126">
        <v>1</v>
      </c>
      <c r="CD13" s="126">
        <v>1</v>
      </c>
      <c r="CE13" s="126">
        <v>1</v>
      </c>
      <c r="CF13" s="126">
        <v>1</v>
      </c>
      <c r="CG13" s="221"/>
      <c r="CH13" s="126">
        <v>1</v>
      </c>
      <c r="CI13" s="126">
        <v>1</v>
      </c>
      <c r="CJ13" s="126">
        <v>1</v>
      </c>
      <c r="CK13" s="126">
        <v>1</v>
      </c>
      <c r="CL13" s="126">
        <v>1</v>
      </c>
      <c r="CM13" s="221"/>
      <c r="CN13" s="126">
        <v>1</v>
      </c>
      <c r="CO13" s="126">
        <v>1</v>
      </c>
      <c r="CP13" s="126">
        <v>1</v>
      </c>
      <c r="CQ13" s="126">
        <v>1</v>
      </c>
      <c r="CR13" s="126">
        <v>1</v>
      </c>
      <c r="CS13" s="221"/>
      <c r="CT13" s="126">
        <v>1</v>
      </c>
      <c r="CU13" s="126">
        <v>1</v>
      </c>
      <c r="CV13" s="126">
        <v>1</v>
      </c>
      <c r="CW13" s="126">
        <v>1</v>
      </c>
      <c r="CX13" s="126">
        <v>1</v>
      </c>
      <c r="CY13" s="221"/>
      <c r="CZ13" s="126">
        <v>1</v>
      </c>
      <c r="DA13" s="126">
        <v>1</v>
      </c>
      <c r="DB13" s="126">
        <v>1</v>
      </c>
      <c r="DC13" s="126">
        <v>1</v>
      </c>
      <c r="DD13" s="126">
        <v>1</v>
      </c>
      <c r="DE13" s="221"/>
      <c r="DF13" s="126">
        <v>1</v>
      </c>
      <c r="DG13" s="126">
        <v>1</v>
      </c>
      <c r="DH13" s="126">
        <v>1</v>
      </c>
      <c r="DI13" s="126">
        <v>1</v>
      </c>
      <c r="DJ13" s="126">
        <v>1</v>
      </c>
      <c r="DK13" s="221"/>
      <c r="DL13" s="126">
        <v>1</v>
      </c>
      <c r="DM13" s="126">
        <v>1</v>
      </c>
      <c r="DN13" s="126">
        <v>1</v>
      </c>
      <c r="DO13" s="126">
        <v>1</v>
      </c>
      <c r="DP13" s="126">
        <v>1</v>
      </c>
      <c r="DQ13" s="221"/>
      <c r="DR13" s="90"/>
      <c r="DS13" s="221"/>
      <c r="DT13" s="221"/>
      <c r="DU13" s="221"/>
      <c r="DV13" s="221"/>
      <c r="DW13" s="221"/>
      <c r="DX13" s="432"/>
      <c r="DY13" s="221"/>
      <c r="DZ13" s="221"/>
      <c r="EA13" s="221"/>
      <c r="EB13" s="221"/>
      <c r="EC13" s="221"/>
      <c r="ED13" s="221"/>
      <c r="EE13" s="221"/>
      <c r="EF13" s="221"/>
      <c r="EG13" s="221"/>
      <c r="EH13" s="221"/>
      <c r="EI13" s="221"/>
      <c r="EJ13" s="221"/>
      <c r="EK13" s="221"/>
      <c r="EL13" s="221"/>
      <c r="EM13" s="221"/>
      <c r="EN13" s="221"/>
      <c r="EO13" s="221"/>
      <c r="EP13" s="221"/>
      <c r="EQ13" s="221"/>
      <c r="ER13" s="221"/>
      <c r="ES13" s="221"/>
      <c r="ET13" s="221"/>
      <c r="EU13" s="221"/>
      <c r="EV13" s="221"/>
      <c r="EW13" s="221"/>
      <c r="EX13" s="221"/>
      <c r="EY13" s="221"/>
      <c r="EZ13" s="221"/>
      <c r="FA13" s="221"/>
      <c r="FB13" s="221"/>
      <c r="FC13" s="221"/>
      <c r="FD13" s="221"/>
      <c r="FE13" s="221"/>
      <c r="FF13" s="221"/>
      <c r="FG13" s="221"/>
      <c r="FH13" s="221"/>
      <c r="FI13" s="221"/>
      <c r="FJ13" s="221"/>
      <c r="FK13" s="221"/>
      <c r="FL13" s="221"/>
      <c r="FM13" s="221"/>
      <c r="FN13" s="416"/>
    </row>
    <row r="14" spans="2:170" s="407" customFormat="1" ht="17" thickBot="1" x14ac:dyDescent="0.55000000000000004">
      <c r="B14" s="222"/>
      <c r="C14" s="433" t="s">
        <v>35</v>
      </c>
      <c r="D14" s="439"/>
      <c r="E14" s="439"/>
      <c r="F14" s="439"/>
      <c r="G14" s="437"/>
      <c r="H14" s="438"/>
      <c r="I14" s="438"/>
      <c r="J14" s="439"/>
      <c r="K14" s="439"/>
      <c r="L14" s="439"/>
      <c r="M14" s="439"/>
      <c r="N14" s="439"/>
      <c r="O14" s="439"/>
      <c r="P14" s="439"/>
      <c r="Q14" s="440"/>
      <c r="R14" s="440"/>
      <c r="S14" s="439"/>
      <c r="T14" s="439"/>
      <c r="U14" s="439"/>
      <c r="V14" s="439"/>
      <c r="W14" s="439"/>
      <c r="X14" s="439"/>
      <c r="Y14" s="439"/>
      <c r="Z14" s="10"/>
      <c r="AA14" s="438"/>
      <c r="AB14" s="438"/>
      <c r="AC14" s="439"/>
      <c r="AD14" s="439"/>
      <c r="AE14" s="439"/>
      <c r="AF14" s="439"/>
      <c r="AG14" s="439"/>
      <c r="AH14" s="439"/>
      <c r="AI14" s="439"/>
      <c r="AJ14" s="440"/>
      <c r="AK14" s="440"/>
      <c r="AL14" s="439"/>
      <c r="AM14" s="439"/>
      <c r="AN14" s="439"/>
      <c r="AO14" s="439"/>
      <c r="AP14" s="439"/>
      <c r="AQ14" s="439"/>
      <c r="AR14" s="439"/>
      <c r="AS14" s="10"/>
      <c r="AT14" s="438"/>
      <c r="AU14" s="438"/>
      <c r="AV14" s="439"/>
      <c r="AW14" s="439"/>
      <c r="AX14" s="439"/>
      <c r="AY14" s="439"/>
      <c r="AZ14" s="439"/>
      <c r="BA14" s="439"/>
      <c r="BB14" s="439"/>
      <c r="BC14" s="440"/>
      <c r="BD14" s="440"/>
      <c r="BE14" s="439"/>
      <c r="BF14" s="439"/>
      <c r="BG14" s="439"/>
      <c r="BH14" s="439"/>
      <c r="BI14" s="439"/>
      <c r="BJ14" s="439"/>
      <c r="BK14" s="439"/>
      <c r="BL14" s="10"/>
      <c r="BM14" s="397"/>
      <c r="BN14" s="441"/>
      <c r="BO14" s="189"/>
      <c r="BP14" s="125"/>
      <c r="BQ14" s="125"/>
      <c r="BR14" s="189"/>
      <c r="BS14" s="90"/>
      <c r="BT14" s="89"/>
      <c r="BU14" s="89"/>
      <c r="BV14" s="221"/>
      <c r="BW14" s="221"/>
      <c r="BX14" s="221"/>
      <c r="BY14" s="221"/>
      <c r="BZ14" s="221"/>
      <c r="CA14" s="432"/>
      <c r="CB14" s="221"/>
      <c r="CC14" s="221"/>
      <c r="CD14" s="221"/>
      <c r="CE14" s="221"/>
      <c r="CF14" s="221"/>
      <c r="CG14" s="221"/>
      <c r="CH14" s="221"/>
      <c r="CI14" s="221"/>
      <c r="CJ14" s="221"/>
      <c r="CK14" s="221"/>
      <c r="CL14" s="221"/>
      <c r="CM14" s="221"/>
      <c r="CN14" s="221"/>
      <c r="CO14" s="221"/>
      <c r="CP14" s="221"/>
      <c r="CQ14" s="221"/>
      <c r="CR14" s="221"/>
      <c r="CS14" s="221"/>
      <c r="CT14" s="221"/>
      <c r="CU14" s="221"/>
      <c r="CV14" s="221"/>
      <c r="CW14" s="221"/>
      <c r="CX14" s="221"/>
      <c r="CY14" s="221"/>
      <c r="CZ14" s="221"/>
      <c r="DA14" s="221"/>
      <c r="DB14" s="221"/>
      <c r="DC14" s="221"/>
      <c r="DD14" s="221"/>
      <c r="DE14" s="221"/>
      <c r="DF14" s="221"/>
      <c r="DG14" s="221"/>
      <c r="DH14" s="221"/>
      <c r="DI14" s="221"/>
      <c r="DJ14" s="221"/>
      <c r="DK14" s="221"/>
      <c r="DL14" s="221"/>
      <c r="DM14" s="221"/>
      <c r="DN14" s="221"/>
      <c r="DO14" s="221"/>
      <c r="DP14" s="221"/>
      <c r="DQ14" s="221"/>
      <c r="DR14" s="90"/>
      <c r="DS14" s="221"/>
      <c r="DT14" s="221"/>
      <c r="DU14" s="221"/>
      <c r="DV14" s="221"/>
      <c r="DW14" s="221"/>
      <c r="DX14" s="432"/>
      <c r="DY14" s="221"/>
      <c r="DZ14" s="221"/>
      <c r="EA14" s="221"/>
      <c r="EB14" s="221"/>
      <c r="EC14" s="221"/>
      <c r="ED14" s="221"/>
      <c r="EE14" s="221"/>
      <c r="EF14" s="221"/>
      <c r="EG14" s="221"/>
      <c r="EH14" s="221"/>
      <c r="EI14" s="221"/>
      <c r="EJ14" s="221"/>
      <c r="EK14" s="221"/>
      <c r="EL14" s="221"/>
      <c r="EM14" s="221"/>
      <c r="EN14" s="221"/>
      <c r="EO14" s="221"/>
      <c r="EP14" s="221"/>
      <c r="EQ14" s="221"/>
      <c r="ER14" s="221"/>
      <c r="ES14" s="221"/>
      <c r="ET14" s="221"/>
      <c r="EU14" s="221"/>
      <c r="EV14" s="221"/>
      <c r="EW14" s="221"/>
      <c r="EX14" s="221"/>
      <c r="EY14" s="221"/>
      <c r="EZ14" s="221"/>
      <c r="FA14" s="221"/>
      <c r="FB14" s="221"/>
      <c r="FC14" s="221"/>
      <c r="FD14" s="221"/>
      <c r="FE14" s="221"/>
      <c r="FF14" s="221"/>
      <c r="FG14" s="221"/>
      <c r="FH14" s="221"/>
      <c r="FI14" s="221"/>
      <c r="FJ14" s="221"/>
      <c r="FK14" s="221"/>
      <c r="FL14" s="221"/>
      <c r="FM14" s="221"/>
      <c r="FN14" s="416"/>
    </row>
    <row r="15" spans="2:170" s="407" customFormat="1" x14ac:dyDescent="0.5">
      <c r="B15" s="236">
        <v>5</v>
      </c>
      <c r="C15" s="442" t="s">
        <v>36</v>
      </c>
      <c r="D15" s="443"/>
      <c r="E15" s="224" t="s">
        <v>28</v>
      </c>
      <c r="F15" s="457">
        <v>3</v>
      </c>
      <c r="G15" s="239"/>
      <c r="H15" s="285"/>
      <c r="I15" s="286"/>
      <c r="J15" s="434">
        <f>SUM(H15:I15)</f>
        <v>0</v>
      </c>
      <c r="K15" s="285"/>
      <c r="L15" s="286"/>
      <c r="M15" s="434">
        <f>SUM(K15:L15)</f>
        <v>0</v>
      </c>
      <c r="N15" s="285"/>
      <c r="O15" s="286"/>
      <c r="P15" s="434">
        <f>SUM(N15:O15)</f>
        <v>0</v>
      </c>
      <c r="Q15" s="444"/>
      <c r="R15" s="435"/>
      <c r="S15" s="434">
        <f>SUM(Q15:R15)</f>
        <v>0</v>
      </c>
      <c r="T15" s="285"/>
      <c r="U15" s="286"/>
      <c r="V15" s="434">
        <f>SUM(T15:U15)</f>
        <v>0</v>
      </c>
      <c r="W15" s="285"/>
      <c r="X15" s="286"/>
      <c r="Y15" s="434">
        <f>SUM(W15:X15)</f>
        <v>0</v>
      </c>
      <c r="Z15" s="4"/>
      <c r="AA15" s="285"/>
      <c r="AB15" s="286"/>
      <c r="AC15" s="434">
        <f>SUM(AA15:AB15)</f>
        <v>0</v>
      </c>
      <c r="AD15" s="285"/>
      <c r="AE15" s="286"/>
      <c r="AF15" s="434">
        <f>SUM(AD15:AE15)</f>
        <v>0</v>
      </c>
      <c r="AG15" s="285"/>
      <c r="AH15" s="286"/>
      <c r="AI15" s="434">
        <f>SUM(AG15:AH15)</f>
        <v>0</v>
      </c>
      <c r="AJ15" s="444"/>
      <c r="AK15" s="435"/>
      <c r="AL15" s="434">
        <f>SUM(AJ15:AK15)</f>
        <v>0</v>
      </c>
      <c r="AM15" s="285"/>
      <c r="AN15" s="286"/>
      <c r="AO15" s="434">
        <f>SUM(AM15:AN15)</f>
        <v>0</v>
      </c>
      <c r="AP15" s="285"/>
      <c r="AQ15" s="286"/>
      <c r="AR15" s="434">
        <f>SUM(AP15:AQ15)</f>
        <v>0</v>
      </c>
      <c r="AS15" s="4"/>
      <c r="AT15" s="285"/>
      <c r="AU15" s="286"/>
      <c r="AV15" s="434">
        <f>SUM(AT15:AU15)</f>
        <v>0</v>
      </c>
      <c r="AW15" s="285"/>
      <c r="AX15" s="286"/>
      <c r="AY15" s="434">
        <f>SUM(AW15:AX15)</f>
        <v>0</v>
      </c>
      <c r="AZ15" s="285"/>
      <c r="BA15" s="286"/>
      <c r="BB15" s="434">
        <f>SUM(AZ15:BA15)</f>
        <v>0</v>
      </c>
      <c r="BC15" s="444"/>
      <c r="BD15" s="435"/>
      <c r="BE15" s="434">
        <f>SUM(BC15:BD15)</f>
        <v>0</v>
      </c>
      <c r="BF15" s="285"/>
      <c r="BG15" s="286"/>
      <c r="BH15" s="434">
        <f>SUM(BF15:BG15)</f>
        <v>0</v>
      </c>
      <c r="BI15" s="285"/>
      <c r="BJ15" s="286"/>
      <c r="BK15" s="434">
        <f>SUM(BI15:BJ15)</f>
        <v>0</v>
      </c>
      <c r="BL15" s="4"/>
      <c r="BM15" s="400"/>
      <c r="BN15" s="124"/>
      <c r="BO15" s="189"/>
      <c r="BP15" s="125" t="str">
        <f t="shared" si="0"/>
        <v>Please complete all cells in row</v>
      </c>
      <c r="BQ15" s="125"/>
      <c r="BR15" s="189"/>
      <c r="BS15" s="90"/>
      <c r="BT15" s="89"/>
      <c r="BU15" s="89"/>
      <c r="BV15" s="126">
        <v>1</v>
      </c>
      <c r="BW15" s="126">
        <v>1</v>
      </c>
      <c r="BX15" s="126">
        <v>1</v>
      </c>
      <c r="BY15" s="126">
        <v>1</v>
      </c>
      <c r="BZ15" s="126">
        <v>1</v>
      </c>
      <c r="CA15" s="432"/>
      <c r="CB15" s="126">
        <v>1</v>
      </c>
      <c r="CC15" s="126">
        <v>1</v>
      </c>
      <c r="CD15" s="126">
        <v>1</v>
      </c>
      <c r="CE15" s="126">
        <v>1</v>
      </c>
      <c r="CF15" s="126">
        <v>1</v>
      </c>
      <c r="CG15" s="221"/>
      <c r="CH15" s="126">
        <v>1</v>
      </c>
      <c r="CI15" s="126">
        <v>1</v>
      </c>
      <c r="CJ15" s="126">
        <v>1</v>
      </c>
      <c r="CK15" s="126">
        <v>1</v>
      </c>
      <c r="CL15" s="126">
        <v>1</v>
      </c>
      <c r="CM15" s="221"/>
      <c r="CN15" s="126">
        <v>1</v>
      </c>
      <c r="CO15" s="126">
        <v>1</v>
      </c>
      <c r="CP15" s="126">
        <v>1</v>
      </c>
      <c r="CQ15" s="126">
        <v>1</v>
      </c>
      <c r="CR15" s="126">
        <v>1</v>
      </c>
      <c r="CS15" s="221"/>
      <c r="CT15" s="126">
        <v>1</v>
      </c>
      <c r="CU15" s="126">
        <v>1</v>
      </c>
      <c r="CV15" s="126">
        <v>1</v>
      </c>
      <c r="CW15" s="126">
        <v>1</v>
      </c>
      <c r="CX15" s="126">
        <v>1</v>
      </c>
      <c r="CY15" s="221"/>
      <c r="CZ15" s="126">
        <v>1</v>
      </c>
      <c r="DA15" s="126">
        <v>1</v>
      </c>
      <c r="DB15" s="126">
        <v>1</v>
      </c>
      <c r="DC15" s="126">
        <v>1</v>
      </c>
      <c r="DD15" s="126">
        <v>1</v>
      </c>
      <c r="DE15" s="221"/>
      <c r="DF15" s="126">
        <v>1</v>
      </c>
      <c r="DG15" s="126">
        <v>1</v>
      </c>
      <c r="DH15" s="126">
        <v>1</v>
      </c>
      <c r="DI15" s="126">
        <v>1</v>
      </c>
      <c r="DJ15" s="126">
        <v>1</v>
      </c>
      <c r="DK15" s="221"/>
      <c r="DL15" s="126">
        <v>1</v>
      </c>
      <c r="DM15" s="126">
        <v>1</v>
      </c>
      <c r="DN15" s="126">
        <v>1</v>
      </c>
      <c r="DO15" s="126">
        <v>1</v>
      </c>
      <c r="DP15" s="126">
        <v>1</v>
      </c>
      <c r="DQ15" s="221"/>
      <c r="DR15" s="90"/>
      <c r="DS15" s="221"/>
      <c r="DT15" s="221"/>
      <c r="DU15" s="221"/>
      <c r="DV15" s="221"/>
      <c r="DW15" s="221"/>
      <c r="DX15" s="432"/>
      <c r="DY15" s="221"/>
      <c r="DZ15" s="221"/>
      <c r="EA15" s="221"/>
      <c r="EB15" s="221"/>
      <c r="EC15" s="221"/>
      <c r="ED15" s="221"/>
      <c r="EE15" s="221"/>
      <c r="EF15" s="221"/>
      <c r="EG15" s="221"/>
      <c r="EH15" s="221"/>
      <c r="EI15" s="221"/>
      <c r="EJ15" s="221"/>
      <c r="EK15" s="221"/>
      <c r="EL15" s="221"/>
      <c r="EM15" s="221"/>
      <c r="EN15" s="221"/>
      <c r="EO15" s="221"/>
      <c r="EP15" s="221"/>
      <c r="EQ15" s="221"/>
      <c r="ER15" s="221"/>
      <c r="ES15" s="221"/>
      <c r="ET15" s="221"/>
      <c r="EU15" s="221"/>
      <c r="EV15" s="221"/>
      <c r="EW15" s="221"/>
      <c r="EX15" s="221"/>
      <c r="EY15" s="221"/>
      <c r="EZ15" s="221"/>
      <c r="FA15" s="221"/>
      <c r="FB15" s="221"/>
      <c r="FC15" s="221"/>
      <c r="FD15" s="221"/>
      <c r="FE15" s="221"/>
      <c r="FF15" s="221"/>
      <c r="FG15" s="221"/>
      <c r="FH15" s="221"/>
      <c r="FI15" s="221"/>
      <c r="FJ15" s="221"/>
      <c r="FK15" s="221"/>
      <c r="FL15" s="221"/>
      <c r="FM15" s="221"/>
      <c r="FN15" s="416"/>
    </row>
    <row r="16" spans="2:170" s="407" customFormat="1" x14ac:dyDescent="0.5">
      <c r="B16" s="222">
        <v>6</v>
      </c>
      <c r="C16" s="445" t="s">
        <v>37</v>
      </c>
      <c r="D16" s="443"/>
      <c r="E16" s="224" t="s">
        <v>28</v>
      </c>
      <c r="F16" s="457">
        <v>3</v>
      </c>
      <c r="G16" s="239"/>
      <c r="H16" s="285"/>
      <c r="I16" s="286"/>
      <c r="J16" s="434">
        <f>SUM(H16:I16)</f>
        <v>0</v>
      </c>
      <c r="K16" s="285"/>
      <c r="L16" s="286"/>
      <c r="M16" s="434">
        <f>SUM(K16:L16)</f>
        <v>0</v>
      </c>
      <c r="N16" s="285"/>
      <c r="O16" s="286"/>
      <c r="P16" s="434">
        <f>SUM(N16:O16)</f>
        <v>0</v>
      </c>
      <c r="Q16" s="444"/>
      <c r="R16" s="435"/>
      <c r="S16" s="434">
        <f>SUM(Q16:R16)</f>
        <v>0</v>
      </c>
      <c r="T16" s="285"/>
      <c r="U16" s="286"/>
      <c r="V16" s="434">
        <f>SUM(T16:U16)</f>
        <v>0</v>
      </c>
      <c r="W16" s="285"/>
      <c r="X16" s="286"/>
      <c r="Y16" s="434">
        <f>SUM(W16:X16)</f>
        <v>0</v>
      </c>
      <c r="Z16" s="4"/>
      <c r="AA16" s="285"/>
      <c r="AB16" s="286"/>
      <c r="AC16" s="434">
        <f>SUM(AA16:AB16)</f>
        <v>0</v>
      </c>
      <c r="AD16" s="285"/>
      <c r="AE16" s="286"/>
      <c r="AF16" s="434">
        <f>SUM(AD16:AE16)</f>
        <v>0</v>
      </c>
      <c r="AG16" s="285"/>
      <c r="AH16" s="286"/>
      <c r="AI16" s="434">
        <f>SUM(AG16:AH16)</f>
        <v>0</v>
      </c>
      <c r="AJ16" s="444"/>
      <c r="AK16" s="435"/>
      <c r="AL16" s="434">
        <f>SUM(AJ16:AK16)</f>
        <v>0</v>
      </c>
      <c r="AM16" s="285"/>
      <c r="AN16" s="286"/>
      <c r="AO16" s="434">
        <f>SUM(AM16:AN16)</f>
        <v>0</v>
      </c>
      <c r="AP16" s="285"/>
      <c r="AQ16" s="286"/>
      <c r="AR16" s="434">
        <f>SUM(AP16:AQ16)</f>
        <v>0</v>
      </c>
      <c r="AS16" s="4"/>
      <c r="AT16" s="285"/>
      <c r="AU16" s="286"/>
      <c r="AV16" s="434">
        <f>SUM(AT16:AU16)</f>
        <v>0</v>
      </c>
      <c r="AW16" s="285"/>
      <c r="AX16" s="286"/>
      <c r="AY16" s="434">
        <f>SUM(AW16:AX16)</f>
        <v>0</v>
      </c>
      <c r="AZ16" s="285"/>
      <c r="BA16" s="286"/>
      <c r="BB16" s="434">
        <f>SUM(AZ16:BA16)</f>
        <v>0</v>
      </c>
      <c r="BC16" s="444"/>
      <c r="BD16" s="435"/>
      <c r="BE16" s="434">
        <f>SUM(BC16:BD16)</f>
        <v>0</v>
      </c>
      <c r="BF16" s="285"/>
      <c r="BG16" s="286"/>
      <c r="BH16" s="434">
        <f>SUM(BF16:BG16)</f>
        <v>0</v>
      </c>
      <c r="BI16" s="285"/>
      <c r="BJ16" s="286"/>
      <c r="BK16" s="434">
        <f>SUM(BI16:BJ16)</f>
        <v>0</v>
      </c>
      <c r="BL16" s="4"/>
      <c r="BM16" s="388"/>
      <c r="BN16" s="136"/>
      <c r="BO16" s="189"/>
      <c r="BP16" s="125" t="str">
        <f t="shared" si="0"/>
        <v>Please complete all cells in row</v>
      </c>
      <c r="BQ16" s="125"/>
      <c r="BR16" s="189"/>
      <c r="BS16" s="90"/>
      <c r="BT16" s="89"/>
      <c r="BU16" s="89"/>
      <c r="BV16" s="126">
        <v>1</v>
      </c>
      <c r="BW16" s="126">
        <v>1</v>
      </c>
      <c r="BX16" s="126">
        <v>1</v>
      </c>
      <c r="BY16" s="126">
        <v>1</v>
      </c>
      <c r="BZ16" s="126">
        <v>1</v>
      </c>
      <c r="CA16" s="432"/>
      <c r="CB16" s="126">
        <v>1</v>
      </c>
      <c r="CC16" s="126">
        <v>1</v>
      </c>
      <c r="CD16" s="126">
        <v>1</v>
      </c>
      <c r="CE16" s="126">
        <v>1</v>
      </c>
      <c r="CF16" s="126">
        <v>1</v>
      </c>
      <c r="CG16" s="221"/>
      <c r="CH16" s="126">
        <v>1</v>
      </c>
      <c r="CI16" s="126">
        <v>1</v>
      </c>
      <c r="CJ16" s="126">
        <v>1</v>
      </c>
      <c r="CK16" s="126">
        <v>1</v>
      </c>
      <c r="CL16" s="126">
        <v>1</v>
      </c>
      <c r="CM16" s="221"/>
      <c r="CN16" s="126">
        <v>1</v>
      </c>
      <c r="CO16" s="126">
        <v>1</v>
      </c>
      <c r="CP16" s="126">
        <v>1</v>
      </c>
      <c r="CQ16" s="126">
        <v>1</v>
      </c>
      <c r="CR16" s="126">
        <v>1</v>
      </c>
      <c r="CS16" s="221"/>
      <c r="CT16" s="126">
        <v>1</v>
      </c>
      <c r="CU16" s="126">
        <v>1</v>
      </c>
      <c r="CV16" s="126">
        <v>1</v>
      </c>
      <c r="CW16" s="126">
        <v>1</v>
      </c>
      <c r="CX16" s="126">
        <v>1</v>
      </c>
      <c r="CY16" s="221"/>
      <c r="CZ16" s="126">
        <v>1</v>
      </c>
      <c r="DA16" s="126">
        <v>1</v>
      </c>
      <c r="DB16" s="126">
        <v>1</v>
      </c>
      <c r="DC16" s="126">
        <v>1</v>
      </c>
      <c r="DD16" s="126">
        <v>1</v>
      </c>
      <c r="DE16" s="221"/>
      <c r="DF16" s="126">
        <v>1</v>
      </c>
      <c r="DG16" s="126">
        <v>1</v>
      </c>
      <c r="DH16" s="126">
        <v>1</v>
      </c>
      <c r="DI16" s="126">
        <v>1</v>
      </c>
      <c r="DJ16" s="126">
        <v>1</v>
      </c>
      <c r="DK16" s="221"/>
      <c r="DL16" s="126">
        <v>1</v>
      </c>
      <c r="DM16" s="126">
        <v>1</v>
      </c>
      <c r="DN16" s="126">
        <v>1</v>
      </c>
      <c r="DO16" s="126">
        <v>1</v>
      </c>
      <c r="DP16" s="126">
        <v>1</v>
      </c>
      <c r="DQ16" s="221"/>
      <c r="DR16" s="90"/>
      <c r="DS16" s="221"/>
      <c r="DT16" s="221"/>
      <c r="DU16" s="221"/>
      <c r="DV16" s="221"/>
      <c r="DW16" s="221"/>
      <c r="DX16" s="432"/>
      <c r="DY16" s="221"/>
      <c r="DZ16" s="221"/>
      <c r="EA16" s="221"/>
      <c r="EB16" s="221"/>
      <c r="EC16" s="221"/>
      <c r="ED16" s="221"/>
      <c r="EE16" s="221"/>
      <c r="EF16" s="221"/>
      <c r="EG16" s="221"/>
      <c r="EH16" s="221"/>
      <c r="EI16" s="221"/>
      <c r="EJ16" s="221"/>
      <c r="EK16" s="221"/>
      <c r="EL16" s="221"/>
      <c r="EM16" s="221"/>
      <c r="EN16" s="221"/>
      <c r="EO16" s="221"/>
      <c r="EP16" s="221"/>
      <c r="EQ16" s="221"/>
      <c r="ER16" s="221"/>
      <c r="ES16" s="221"/>
      <c r="ET16" s="221"/>
      <c r="EU16" s="221"/>
      <c r="EV16" s="221"/>
      <c r="EW16" s="221"/>
      <c r="EX16" s="221"/>
      <c r="EY16" s="221"/>
      <c r="EZ16" s="221"/>
      <c r="FA16" s="221"/>
      <c r="FB16" s="221"/>
      <c r="FC16" s="221"/>
      <c r="FD16" s="221"/>
      <c r="FE16" s="221"/>
      <c r="FF16" s="221"/>
      <c r="FG16" s="221"/>
      <c r="FH16" s="221"/>
      <c r="FI16" s="221"/>
      <c r="FJ16" s="221"/>
      <c r="FK16" s="221"/>
      <c r="FL16" s="221"/>
      <c r="FM16" s="221"/>
      <c r="FN16" s="416"/>
    </row>
    <row r="17" spans="2:170" s="407" customFormat="1" x14ac:dyDescent="0.5">
      <c r="B17" s="222">
        <v>7</v>
      </c>
      <c r="C17" s="445" t="s">
        <v>38</v>
      </c>
      <c r="D17" s="443"/>
      <c r="E17" s="224" t="s">
        <v>28</v>
      </c>
      <c r="F17" s="457">
        <v>3</v>
      </c>
      <c r="G17" s="239"/>
      <c r="H17" s="285"/>
      <c r="I17" s="286"/>
      <c r="J17" s="434">
        <f>SUM(H17:I17)</f>
        <v>0</v>
      </c>
      <c r="K17" s="285"/>
      <c r="L17" s="286"/>
      <c r="M17" s="434">
        <f>SUM(K17:L17)</f>
        <v>0</v>
      </c>
      <c r="N17" s="285"/>
      <c r="O17" s="286"/>
      <c r="P17" s="434">
        <f>SUM(N17:O17)</f>
        <v>0</v>
      </c>
      <c r="Q17" s="444"/>
      <c r="R17" s="435"/>
      <c r="S17" s="434">
        <f>SUM(Q17:R17)</f>
        <v>0</v>
      </c>
      <c r="T17" s="285"/>
      <c r="U17" s="286"/>
      <c r="V17" s="434">
        <f>SUM(T17:U17)</f>
        <v>0</v>
      </c>
      <c r="W17" s="285"/>
      <c r="X17" s="286"/>
      <c r="Y17" s="434">
        <f>SUM(W17:X17)</f>
        <v>0</v>
      </c>
      <c r="Z17" s="4"/>
      <c r="AA17" s="285"/>
      <c r="AB17" s="286"/>
      <c r="AC17" s="434">
        <f>SUM(AA17:AB17)</f>
        <v>0</v>
      </c>
      <c r="AD17" s="285"/>
      <c r="AE17" s="286"/>
      <c r="AF17" s="434">
        <f>SUM(AD17:AE17)</f>
        <v>0</v>
      </c>
      <c r="AG17" s="285"/>
      <c r="AH17" s="286"/>
      <c r="AI17" s="434">
        <f>SUM(AG17:AH17)</f>
        <v>0</v>
      </c>
      <c r="AJ17" s="444"/>
      <c r="AK17" s="435"/>
      <c r="AL17" s="434">
        <f>SUM(AJ17:AK17)</f>
        <v>0</v>
      </c>
      <c r="AM17" s="285"/>
      <c r="AN17" s="286"/>
      <c r="AO17" s="434">
        <f>SUM(AM17:AN17)</f>
        <v>0</v>
      </c>
      <c r="AP17" s="285"/>
      <c r="AQ17" s="286"/>
      <c r="AR17" s="434">
        <f>SUM(AP17:AQ17)</f>
        <v>0</v>
      </c>
      <c r="AS17" s="4"/>
      <c r="AT17" s="285"/>
      <c r="AU17" s="286"/>
      <c r="AV17" s="434">
        <f>SUM(AT17:AU17)</f>
        <v>0</v>
      </c>
      <c r="AW17" s="285"/>
      <c r="AX17" s="286"/>
      <c r="AY17" s="434">
        <f>SUM(AW17:AX17)</f>
        <v>0</v>
      </c>
      <c r="AZ17" s="285"/>
      <c r="BA17" s="286"/>
      <c r="BB17" s="434">
        <f>SUM(AZ17:BA17)</f>
        <v>0</v>
      </c>
      <c r="BC17" s="444"/>
      <c r="BD17" s="435"/>
      <c r="BE17" s="434">
        <f>SUM(BC17:BD17)</f>
        <v>0</v>
      </c>
      <c r="BF17" s="285"/>
      <c r="BG17" s="286"/>
      <c r="BH17" s="434">
        <f>SUM(BF17:BG17)</f>
        <v>0</v>
      </c>
      <c r="BI17" s="285"/>
      <c r="BJ17" s="286"/>
      <c r="BK17" s="434">
        <f>SUM(BI17:BJ17)</f>
        <v>0</v>
      </c>
      <c r="BL17" s="4"/>
      <c r="BM17" s="388"/>
      <c r="BN17" s="136"/>
      <c r="BO17" s="189"/>
      <c r="BP17" s="125" t="str">
        <f t="shared" si="0"/>
        <v>Please complete all cells in row</v>
      </c>
      <c r="BQ17" s="125"/>
      <c r="BR17" s="189"/>
      <c r="BS17" s="90"/>
      <c r="BT17" s="89"/>
      <c r="BU17" s="89"/>
      <c r="BV17" s="126">
        <v>1</v>
      </c>
      <c r="BW17" s="126">
        <v>1</v>
      </c>
      <c r="BX17" s="126">
        <v>1</v>
      </c>
      <c r="BY17" s="126">
        <v>1</v>
      </c>
      <c r="BZ17" s="126">
        <v>1</v>
      </c>
      <c r="CA17" s="432"/>
      <c r="CB17" s="126">
        <v>1</v>
      </c>
      <c r="CC17" s="126">
        <v>1</v>
      </c>
      <c r="CD17" s="126">
        <v>1</v>
      </c>
      <c r="CE17" s="126">
        <v>1</v>
      </c>
      <c r="CF17" s="126">
        <v>1</v>
      </c>
      <c r="CG17" s="221"/>
      <c r="CH17" s="126">
        <v>1</v>
      </c>
      <c r="CI17" s="126">
        <v>1</v>
      </c>
      <c r="CJ17" s="126">
        <v>1</v>
      </c>
      <c r="CK17" s="126">
        <v>1</v>
      </c>
      <c r="CL17" s="126">
        <v>1</v>
      </c>
      <c r="CM17" s="221"/>
      <c r="CN17" s="126">
        <v>1</v>
      </c>
      <c r="CO17" s="126">
        <v>1</v>
      </c>
      <c r="CP17" s="126">
        <v>1</v>
      </c>
      <c r="CQ17" s="126">
        <v>1</v>
      </c>
      <c r="CR17" s="126">
        <v>1</v>
      </c>
      <c r="CS17" s="221"/>
      <c r="CT17" s="126">
        <v>1</v>
      </c>
      <c r="CU17" s="126">
        <v>1</v>
      </c>
      <c r="CV17" s="126">
        <v>1</v>
      </c>
      <c r="CW17" s="126">
        <v>1</v>
      </c>
      <c r="CX17" s="126">
        <v>1</v>
      </c>
      <c r="CY17" s="221"/>
      <c r="CZ17" s="126">
        <v>1</v>
      </c>
      <c r="DA17" s="126">
        <v>1</v>
      </c>
      <c r="DB17" s="126">
        <v>1</v>
      </c>
      <c r="DC17" s="126">
        <v>1</v>
      </c>
      <c r="DD17" s="126">
        <v>1</v>
      </c>
      <c r="DE17" s="221"/>
      <c r="DF17" s="126">
        <v>1</v>
      </c>
      <c r="DG17" s="126">
        <v>1</v>
      </c>
      <c r="DH17" s="126">
        <v>1</v>
      </c>
      <c r="DI17" s="126">
        <v>1</v>
      </c>
      <c r="DJ17" s="126">
        <v>1</v>
      </c>
      <c r="DK17" s="221"/>
      <c r="DL17" s="126">
        <v>1</v>
      </c>
      <c r="DM17" s="126">
        <v>1</v>
      </c>
      <c r="DN17" s="126">
        <v>1</v>
      </c>
      <c r="DO17" s="126">
        <v>1</v>
      </c>
      <c r="DP17" s="126">
        <v>1</v>
      </c>
      <c r="DQ17" s="221"/>
      <c r="DR17" s="90"/>
      <c r="DS17" s="221"/>
      <c r="DT17" s="221"/>
      <c r="DU17" s="221"/>
      <c r="DV17" s="221"/>
      <c r="DW17" s="221"/>
      <c r="DX17" s="432"/>
      <c r="DY17" s="221"/>
      <c r="DZ17" s="221"/>
      <c r="EA17" s="221"/>
      <c r="EB17" s="221"/>
      <c r="EC17" s="221"/>
      <c r="ED17" s="221"/>
      <c r="EE17" s="221"/>
      <c r="EF17" s="221"/>
      <c r="EG17" s="221"/>
      <c r="EH17" s="221"/>
      <c r="EI17" s="221"/>
      <c r="EJ17" s="221"/>
      <c r="EK17" s="221"/>
      <c r="EL17" s="221"/>
      <c r="EM17" s="221"/>
      <c r="EN17" s="221"/>
      <c r="EO17" s="221"/>
      <c r="EP17" s="221"/>
      <c r="EQ17" s="221"/>
      <c r="ER17" s="221"/>
      <c r="ES17" s="221"/>
      <c r="ET17" s="221"/>
      <c r="EU17" s="221"/>
      <c r="EV17" s="221"/>
      <c r="EW17" s="221"/>
      <c r="EX17" s="221"/>
      <c r="EY17" s="221"/>
      <c r="EZ17" s="221"/>
      <c r="FA17" s="221"/>
      <c r="FB17" s="221"/>
      <c r="FC17" s="221"/>
      <c r="FD17" s="221"/>
      <c r="FE17" s="221"/>
      <c r="FF17" s="221"/>
      <c r="FG17" s="221"/>
      <c r="FH17" s="221"/>
      <c r="FI17" s="221"/>
      <c r="FJ17" s="221"/>
      <c r="FK17" s="221"/>
      <c r="FL17" s="221"/>
      <c r="FM17" s="221"/>
      <c r="FN17" s="416"/>
    </row>
    <row r="18" spans="2:170" s="407" customFormat="1" x14ac:dyDescent="0.5">
      <c r="B18" s="222">
        <v>8</v>
      </c>
      <c r="C18" s="433" t="s">
        <v>39</v>
      </c>
      <c r="D18" s="224"/>
      <c r="E18" s="224" t="s">
        <v>28</v>
      </c>
      <c r="F18" s="457">
        <v>3</v>
      </c>
      <c r="G18" s="239"/>
      <c r="H18" s="285"/>
      <c r="I18" s="286"/>
      <c r="J18" s="434">
        <f>SUM(H18:I18)</f>
        <v>0</v>
      </c>
      <c r="K18" s="285"/>
      <c r="L18" s="286"/>
      <c r="M18" s="434">
        <f>SUM(K18:L18)</f>
        <v>0</v>
      </c>
      <c r="N18" s="285"/>
      <c r="O18" s="286"/>
      <c r="P18" s="434">
        <f>SUM(N18:O18)</f>
        <v>0</v>
      </c>
      <c r="Q18" s="444"/>
      <c r="R18" s="435"/>
      <c r="S18" s="434">
        <f>SUM(Q18:R18)</f>
        <v>0</v>
      </c>
      <c r="T18" s="285"/>
      <c r="U18" s="286"/>
      <c r="V18" s="434">
        <f>SUM(T18:U18)</f>
        <v>0</v>
      </c>
      <c r="W18" s="285"/>
      <c r="X18" s="286"/>
      <c r="Y18" s="434">
        <f>SUM(W18:X18)</f>
        <v>0</v>
      </c>
      <c r="Z18" s="4"/>
      <c r="AA18" s="285"/>
      <c r="AB18" s="286"/>
      <c r="AC18" s="434">
        <f>SUM(AA18:AB18)</f>
        <v>0</v>
      </c>
      <c r="AD18" s="285"/>
      <c r="AE18" s="286"/>
      <c r="AF18" s="434">
        <f>SUM(AD18:AE18)</f>
        <v>0</v>
      </c>
      <c r="AG18" s="285"/>
      <c r="AH18" s="286"/>
      <c r="AI18" s="434">
        <f>SUM(AG18:AH18)</f>
        <v>0</v>
      </c>
      <c r="AJ18" s="444"/>
      <c r="AK18" s="435"/>
      <c r="AL18" s="434">
        <f>SUM(AJ18:AK18)</f>
        <v>0</v>
      </c>
      <c r="AM18" s="285"/>
      <c r="AN18" s="286"/>
      <c r="AO18" s="434">
        <f>SUM(AM18:AN18)</f>
        <v>0</v>
      </c>
      <c r="AP18" s="285"/>
      <c r="AQ18" s="286"/>
      <c r="AR18" s="434">
        <f>SUM(AP18:AQ18)</f>
        <v>0</v>
      </c>
      <c r="AS18" s="4"/>
      <c r="AT18" s="285"/>
      <c r="AU18" s="286"/>
      <c r="AV18" s="434">
        <f>SUM(AT18:AU18)</f>
        <v>0</v>
      </c>
      <c r="AW18" s="285"/>
      <c r="AX18" s="286"/>
      <c r="AY18" s="434">
        <f>SUM(AW18:AX18)</f>
        <v>0</v>
      </c>
      <c r="AZ18" s="285"/>
      <c r="BA18" s="286"/>
      <c r="BB18" s="434">
        <f>SUM(AZ18:BA18)</f>
        <v>0</v>
      </c>
      <c r="BC18" s="444"/>
      <c r="BD18" s="435"/>
      <c r="BE18" s="434">
        <f>SUM(BC18:BD18)</f>
        <v>0</v>
      </c>
      <c r="BF18" s="285"/>
      <c r="BG18" s="286"/>
      <c r="BH18" s="434">
        <f>SUM(BF18:BG18)</f>
        <v>0</v>
      </c>
      <c r="BI18" s="285"/>
      <c r="BJ18" s="286"/>
      <c r="BK18" s="434">
        <f>SUM(BI18:BJ18)</f>
        <v>0</v>
      </c>
      <c r="BL18" s="4"/>
      <c r="BM18" s="446"/>
      <c r="BN18" s="136"/>
      <c r="BO18" s="189"/>
      <c r="BP18" s="125" t="str">
        <f t="shared" si="0"/>
        <v>Please complete all cells in row</v>
      </c>
      <c r="BQ18" s="125"/>
      <c r="BR18" s="189"/>
      <c r="BS18" s="90"/>
      <c r="BT18" s="89"/>
      <c r="BU18" s="89"/>
      <c r="BV18" s="126">
        <v>1</v>
      </c>
      <c r="BW18" s="126">
        <v>1</v>
      </c>
      <c r="BX18" s="126">
        <v>1</v>
      </c>
      <c r="BY18" s="126">
        <v>1</v>
      </c>
      <c r="BZ18" s="126">
        <v>1</v>
      </c>
      <c r="CA18" s="432"/>
      <c r="CB18" s="126">
        <v>1</v>
      </c>
      <c r="CC18" s="126">
        <v>1</v>
      </c>
      <c r="CD18" s="126">
        <v>1</v>
      </c>
      <c r="CE18" s="126">
        <v>1</v>
      </c>
      <c r="CF18" s="126">
        <v>1</v>
      </c>
      <c r="CG18" s="221"/>
      <c r="CH18" s="126">
        <v>1</v>
      </c>
      <c r="CI18" s="126">
        <v>1</v>
      </c>
      <c r="CJ18" s="126">
        <v>1</v>
      </c>
      <c r="CK18" s="126">
        <v>1</v>
      </c>
      <c r="CL18" s="126">
        <v>1</v>
      </c>
      <c r="CM18" s="221"/>
      <c r="CN18" s="126">
        <v>1</v>
      </c>
      <c r="CO18" s="126">
        <v>1</v>
      </c>
      <c r="CP18" s="126">
        <v>1</v>
      </c>
      <c r="CQ18" s="126">
        <v>1</v>
      </c>
      <c r="CR18" s="126">
        <v>1</v>
      </c>
      <c r="CS18" s="221"/>
      <c r="CT18" s="126">
        <v>1</v>
      </c>
      <c r="CU18" s="126">
        <v>1</v>
      </c>
      <c r="CV18" s="126">
        <v>1</v>
      </c>
      <c r="CW18" s="126">
        <v>1</v>
      </c>
      <c r="CX18" s="126">
        <v>1</v>
      </c>
      <c r="CY18" s="221"/>
      <c r="CZ18" s="126">
        <v>1</v>
      </c>
      <c r="DA18" s="126">
        <v>1</v>
      </c>
      <c r="DB18" s="126">
        <v>1</v>
      </c>
      <c r="DC18" s="126">
        <v>1</v>
      </c>
      <c r="DD18" s="126">
        <v>1</v>
      </c>
      <c r="DE18" s="221"/>
      <c r="DF18" s="126">
        <v>1</v>
      </c>
      <c r="DG18" s="126">
        <v>1</v>
      </c>
      <c r="DH18" s="126">
        <v>1</v>
      </c>
      <c r="DI18" s="126">
        <v>1</v>
      </c>
      <c r="DJ18" s="126">
        <v>1</v>
      </c>
      <c r="DK18" s="221"/>
      <c r="DL18" s="126">
        <v>1</v>
      </c>
      <c r="DM18" s="126">
        <v>1</v>
      </c>
      <c r="DN18" s="126">
        <v>1</v>
      </c>
      <c r="DO18" s="126">
        <v>1</v>
      </c>
      <c r="DP18" s="126">
        <v>1</v>
      </c>
      <c r="DQ18" s="221"/>
      <c r="DR18" s="90"/>
      <c r="DS18" s="221"/>
      <c r="DT18" s="221"/>
      <c r="DU18" s="221"/>
      <c r="DV18" s="221"/>
      <c r="DW18" s="221"/>
      <c r="DX18" s="432"/>
      <c r="DY18" s="221"/>
      <c r="DZ18" s="221"/>
      <c r="EA18" s="221"/>
      <c r="EB18" s="221"/>
      <c r="EC18" s="221"/>
      <c r="ED18" s="221"/>
      <c r="EE18" s="221"/>
      <c r="EF18" s="221"/>
      <c r="EG18" s="221"/>
      <c r="EH18" s="221"/>
      <c r="EI18" s="221"/>
      <c r="EJ18" s="221"/>
      <c r="EK18" s="221"/>
      <c r="EL18" s="221"/>
      <c r="EM18" s="221"/>
      <c r="EN18" s="221"/>
      <c r="EO18" s="221"/>
      <c r="EP18" s="221"/>
      <c r="EQ18" s="221"/>
      <c r="ER18" s="221"/>
      <c r="ES18" s="221"/>
      <c r="ET18" s="221"/>
      <c r="EU18" s="221"/>
      <c r="EV18" s="221"/>
      <c r="EW18" s="221"/>
      <c r="EX18" s="221"/>
      <c r="EY18" s="221"/>
      <c r="EZ18" s="221"/>
      <c r="FA18" s="221"/>
      <c r="FB18" s="221"/>
      <c r="FC18" s="221"/>
      <c r="FD18" s="221"/>
      <c r="FE18" s="221"/>
      <c r="FF18" s="221"/>
      <c r="FG18" s="221"/>
      <c r="FH18" s="221"/>
      <c r="FI18" s="221"/>
      <c r="FJ18" s="221"/>
      <c r="FK18" s="221"/>
      <c r="FL18" s="221"/>
      <c r="FM18" s="221"/>
      <c r="FN18" s="416"/>
    </row>
    <row r="19" spans="2:170" s="407" customFormat="1" ht="17" thickBot="1" x14ac:dyDescent="0.55000000000000004">
      <c r="B19" s="252">
        <v>9</v>
      </c>
      <c r="C19" s="447" t="s">
        <v>446</v>
      </c>
      <c r="D19" s="254"/>
      <c r="E19" s="254" t="s">
        <v>28</v>
      </c>
      <c r="F19" s="465">
        <v>3</v>
      </c>
      <c r="G19" s="255"/>
      <c r="H19" s="448">
        <f t="shared" ref="H19:Y19" si="1">SUM(H10:H13,H15:H18)</f>
        <v>0</v>
      </c>
      <c r="I19" s="449">
        <f t="shared" si="1"/>
        <v>0</v>
      </c>
      <c r="J19" s="450">
        <f t="shared" si="1"/>
        <v>0</v>
      </c>
      <c r="K19" s="448">
        <f t="shared" si="1"/>
        <v>0</v>
      </c>
      <c r="L19" s="449">
        <f t="shared" si="1"/>
        <v>0</v>
      </c>
      <c r="M19" s="450">
        <f t="shared" si="1"/>
        <v>0</v>
      </c>
      <c r="N19" s="448">
        <f t="shared" si="1"/>
        <v>0</v>
      </c>
      <c r="O19" s="449">
        <f t="shared" si="1"/>
        <v>0</v>
      </c>
      <c r="P19" s="450">
        <f t="shared" si="1"/>
        <v>0</v>
      </c>
      <c r="Q19" s="448">
        <f t="shared" si="1"/>
        <v>0</v>
      </c>
      <c r="R19" s="449">
        <f t="shared" si="1"/>
        <v>0</v>
      </c>
      <c r="S19" s="450">
        <f t="shared" si="1"/>
        <v>0</v>
      </c>
      <c r="T19" s="448">
        <f t="shared" si="1"/>
        <v>0</v>
      </c>
      <c r="U19" s="449">
        <f t="shared" si="1"/>
        <v>0</v>
      </c>
      <c r="V19" s="450">
        <f t="shared" si="1"/>
        <v>0</v>
      </c>
      <c r="W19" s="448">
        <f t="shared" si="1"/>
        <v>0</v>
      </c>
      <c r="X19" s="449">
        <f t="shared" si="1"/>
        <v>0</v>
      </c>
      <c r="Y19" s="450">
        <f t="shared" si="1"/>
        <v>0</v>
      </c>
      <c r="Z19" s="4"/>
      <c r="AA19" s="448">
        <f t="shared" ref="AA19:AR19" si="2">SUM(AA10:AA13,AA15:AA18)</f>
        <v>0</v>
      </c>
      <c r="AB19" s="449">
        <f t="shared" si="2"/>
        <v>0</v>
      </c>
      <c r="AC19" s="450">
        <f t="shared" si="2"/>
        <v>0</v>
      </c>
      <c r="AD19" s="448">
        <f t="shared" si="2"/>
        <v>0</v>
      </c>
      <c r="AE19" s="449">
        <f t="shared" si="2"/>
        <v>0</v>
      </c>
      <c r="AF19" s="450">
        <f t="shared" si="2"/>
        <v>0</v>
      </c>
      <c r="AG19" s="448">
        <f t="shared" si="2"/>
        <v>0</v>
      </c>
      <c r="AH19" s="449">
        <f t="shared" si="2"/>
        <v>0</v>
      </c>
      <c r="AI19" s="450">
        <f t="shared" si="2"/>
        <v>0</v>
      </c>
      <c r="AJ19" s="448">
        <f t="shared" si="2"/>
        <v>0</v>
      </c>
      <c r="AK19" s="449">
        <f t="shared" si="2"/>
        <v>0</v>
      </c>
      <c r="AL19" s="450">
        <f t="shared" si="2"/>
        <v>0</v>
      </c>
      <c r="AM19" s="448">
        <f t="shared" si="2"/>
        <v>0</v>
      </c>
      <c r="AN19" s="449">
        <f t="shared" si="2"/>
        <v>0</v>
      </c>
      <c r="AO19" s="450">
        <f t="shared" si="2"/>
        <v>0</v>
      </c>
      <c r="AP19" s="448">
        <f t="shared" si="2"/>
        <v>0</v>
      </c>
      <c r="AQ19" s="449">
        <f t="shared" si="2"/>
        <v>0</v>
      </c>
      <c r="AR19" s="450">
        <f t="shared" si="2"/>
        <v>0</v>
      </c>
      <c r="AS19" s="4"/>
      <c r="AT19" s="448">
        <f t="shared" ref="AT19:BK19" si="3">SUM(AT10:AT13,AT15:AT18)</f>
        <v>0</v>
      </c>
      <c r="AU19" s="449">
        <f t="shared" si="3"/>
        <v>0</v>
      </c>
      <c r="AV19" s="450">
        <f t="shared" si="3"/>
        <v>0</v>
      </c>
      <c r="AW19" s="448">
        <f t="shared" si="3"/>
        <v>0</v>
      </c>
      <c r="AX19" s="449">
        <f t="shared" si="3"/>
        <v>0</v>
      </c>
      <c r="AY19" s="450">
        <f t="shared" si="3"/>
        <v>0</v>
      </c>
      <c r="AZ19" s="448">
        <f t="shared" si="3"/>
        <v>0</v>
      </c>
      <c r="BA19" s="449">
        <f t="shared" si="3"/>
        <v>0</v>
      </c>
      <c r="BB19" s="450">
        <f t="shared" si="3"/>
        <v>0</v>
      </c>
      <c r="BC19" s="448">
        <f t="shared" si="3"/>
        <v>0</v>
      </c>
      <c r="BD19" s="449">
        <f t="shared" si="3"/>
        <v>0</v>
      </c>
      <c r="BE19" s="450">
        <f t="shared" si="3"/>
        <v>0</v>
      </c>
      <c r="BF19" s="448">
        <f t="shared" si="3"/>
        <v>0</v>
      </c>
      <c r="BG19" s="449">
        <f t="shared" si="3"/>
        <v>0</v>
      </c>
      <c r="BH19" s="450">
        <f t="shared" si="3"/>
        <v>0</v>
      </c>
      <c r="BI19" s="448">
        <f t="shared" si="3"/>
        <v>0</v>
      </c>
      <c r="BJ19" s="449">
        <f t="shared" si="3"/>
        <v>0</v>
      </c>
      <c r="BK19" s="450">
        <f t="shared" si="3"/>
        <v>0</v>
      </c>
      <c r="BL19" s="4"/>
      <c r="BM19" s="451" t="s">
        <v>447</v>
      </c>
      <c r="BN19" s="154"/>
      <c r="BO19" s="189"/>
      <c r="BP19" s="125"/>
      <c r="BQ19" s="125">
        <f>IF(SUM(DS19:FN19)=0,0,$DS$6)</f>
        <v>0</v>
      </c>
      <c r="BR19" s="189"/>
      <c r="BS19" s="90"/>
      <c r="BT19" s="89"/>
      <c r="BU19" s="89"/>
      <c r="BV19" s="221"/>
      <c r="BW19" s="221"/>
      <c r="BX19" s="221"/>
      <c r="BY19" s="221"/>
      <c r="BZ19" s="221"/>
      <c r="CA19" s="432"/>
      <c r="CB19" s="221"/>
      <c r="CC19" s="221"/>
      <c r="CD19" s="221"/>
      <c r="CE19" s="221"/>
      <c r="CF19" s="221"/>
      <c r="CG19" s="221"/>
      <c r="CH19" s="221"/>
      <c r="CI19" s="221"/>
      <c r="CJ19" s="221"/>
      <c r="CK19" s="221"/>
      <c r="CL19" s="221"/>
      <c r="CM19" s="221"/>
      <c r="CN19" s="221"/>
      <c r="CO19" s="221"/>
      <c r="CP19" s="221"/>
      <c r="CQ19" s="221"/>
      <c r="CR19" s="221"/>
      <c r="CS19" s="221"/>
      <c r="CT19" s="221"/>
      <c r="CU19" s="221"/>
      <c r="CV19" s="221"/>
      <c r="CW19" s="221"/>
      <c r="CX19" s="221"/>
      <c r="CY19" s="221"/>
      <c r="CZ19" s="221"/>
      <c r="DA19" s="221"/>
      <c r="DB19" s="221"/>
      <c r="DC19" s="221"/>
      <c r="DD19" s="221"/>
      <c r="DE19" s="221"/>
      <c r="DF19" s="221"/>
      <c r="DG19" s="221"/>
      <c r="DH19" s="221"/>
      <c r="DI19" s="221"/>
      <c r="DJ19" s="221"/>
      <c r="DK19" s="221"/>
      <c r="DL19" s="221"/>
      <c r="DM19" s="221"/>
      <c r="DN19" s="221"/>
      <c r="DO19" s="221"/>
      <c r="DP19" s="221"/>
      <c r="DQ19" s="221"/>
      <c r="DR19" s="90"/>
      <c r="DS19" s="221"/>
      <c r="DT19" s="221"/>
      <c r="DU19" s="221"/>
      <c r="DV19" s="221"/>
      <c r="DW19" s="221"/>
      <c r="DX19" s="436">
        <v>0</v>
      </c>
      <c r="DY19" s="221"/>
      <c r="DZ19" s="221"/>
      <c r="EA19" s="221"/>
      <c r="EB19" s="221"/>
      <c r="EC19" s="221"/>
      <c r="ED19" s="436">
        <v>0</v>
      </c>
      <c r="EE19" s="221"/>
      <c r="EF19" s="221"/>
      <c r="EG19" s="221"/>
      <c r="EH19" s="221"/>
      <c r="EI19" s="221"/>
      <c r="EJ19" s="436">
        <v>0</v>
      </c>
      <c r="EK19" s="221"/>
      <c r="EL19" s="221"/>
      <c r="EM19" s="221"/>
      <c r="EN19" s="221"/>
      <c r="EO19" s="221"/>
      <c r="EP19" s="436">
        <v>0</v>
      </c>
      <c r="EQ19" s="221"/>
      <c r="ER19" s="221"/>
      <c r="ES19" s="221"/>
      <c r="ET19" s="221"/>
      <c r="EU19" s="221"/>
      <c r="EV19" s="436">
        <v>0</v>
      </c>
      <c r="EW19" s="221"/>
      <c r="EX19" s="221"/>
      <c r="EY19" s="221"/>
      <c r="EZ19" s="221"/>
      <c r="FA19" s="221"/>
      <c r="FB19" s="436">
        <v>0</v>
      </c>
      <c r="FC19" s="221"/>
      <c r="FD19" s="221"/>
      <c r="FE19" s="221"/>
      <c r="FF19" s="221"/>
      <c r="FG19" s="221"/>
      <c r="FH19" s="436">
        <v>0</v>
      </c>
      <c r="FI19" s="221"/>
      <c r="FJ19" s="221"/>
      <c r="FK19" s="221"/>
      <c r="FL19" s="221"/>
      <c r="FM19" s="221"/>
      <c r="FN19" s="436">
        <v>0</v>
      </c>
    </row>
    <row r="20" spans="2:170" s="407" customFormat="1" ht="17" thickBot="1" x14ac:dyDescent="0.55000000000000004">
      <c r="B20" s="10"/>
      <c r="C20" s="10"/>
      <c r="D20" s="11"/>
      <c r="E20" s="10"/>
      <c r="F20" s="10"/>
      <c r="G20" s="10"/>
      <c r="H20" s="12"/>
      <c r="I20" s="12"/>
      <c r="J20" s="12"/>
      <c r="K20" s="12"/>
      <c r="L20" s="12"/>
      <c r="M20" s="12"/>
      <c r="N20" s="12"/>
      <c r="O20" s="12"/>
      <c r="P20" s="12"/>
      <c r="Q20" s="12"/>
      <c r="R20" s="12"/>
      <c r="S20" s="12"/>
      <c r="T20" s="12"/>
      <c r="U20" s="12"/>
      <c r="V20" s="12"/>
      <c r="W20" s="12"/>
      <c r="X20" s="12"/>
      <c r="Y20" s="12"/>
      <c r="Z20" s="4"/>
      <c r="AA20" s="12"/>
      <c r="AB20" s="12"/>
      <c r="AC20" s="12"/>
      <c r="AD20" s="12"/>
      <c r="AE20" s="12"/>
      <c r="AF20" s="12"/>
      <c r="AG20" s="12"/>
      <c r="AH20" s="12"/>
      <c r="AI20" s="12"/>
      <c r="AJ20" s="12"/>
      <c r="AK20" s="12"/>
      <c r="AL20" s="12"/>
      <c r="AM20" s="12"/>
      <c r="AN20" s="12"/>
      <c r="AO20" s="12"/>
      <c r="AP20" s="12"/>
      <c r="AQ20" s="12"/>
      <c r="AR20" s="12"/>
      <c r="AS20" s="4"/>
      <c r="AT20" s="12"/>
      <c r="AU20" s="12"/>
      <c r="AV20" s="12"/>
      <c r="AW20" s="12"/>
      <c r="AX20" s="12"/>
      <c r="AY20" s="12"/>
      <c r="AZ20" s="12"/>
      <c r="BA20" s="12"/>
      <c r="BB20" s="12"/>
      <c r="BC20" s="12"/>
      <c r="BD20" s="12"/>
      <c r="BE20" s="12"/>
      <c r="BF20" s="12"/>
      <c r="BG20" s="12"/>
      <c r="BH20" s="12"/>
      <c r="BI20" s="12"/>
      <c r="BJ20" s="12"/>
      <c r="BK20" s="12"/>
      <c r="BL20" s="4"/>
      <c r="BM20" s="452"/>
      <c r="BN20" s="441"/>
      <c r="BO20" s="189"/>
      <c r="BP20" s="125"/>
      <c r="BQ20" s="125"/>
      <c r="BR20" s="189"/>
      <c r="BS20" s="90"/>
      <c r="BT20" s="89"/>
      <c r="BU20" s="89"/>
      <c r="BV20" s="221"/>
      <c r="BW20" s="221"/>
      <c r="BX20" s="221"/>
      <c r="BY20" s="221"/>
      <c r="BZ20" s="221"/>
      <c r="CA20" s="432"/>
      <c r="CB20" s="221"/>
      <c r="CC20" s="221"/>
      <c r="CD20" s="221"/>
      <c r="CE20" s="221"/>
      <c r="CF20" s="221"/>
      <c r="CG20" s="221"/>
      <c r="CH20" s="221"/>
      <c r="CI20" s="221"/>
      <c r="CJ20" s="221"/>
      <c r="CK20" s="221"/>
      <c r="CL20" s="221"/>
      <c r="CM20" s="221"/>
      <c r="CN20" s="221"/>
      <c r="CO20" s="221"/>
      <c r="CP20" s="221"/>
      <c r="CQ20" s="221"/>
      <c r="CR20" s="221"/>
      <c r="CS20" s="221"/>
      <c r="CT20" s="221"/>
      <c r="CU20" s="221"/>
      <c r="CV20" s="221"/>
      <c r="CW20" s="221"/>
      <c r="CX20" s="221"/>
      <c r="CY20" s="221"/>
      <c r="CZ20" s="221"/>
      <c r="DA20" s="221"/>
      <c r="DB20" s="221"/>
      <c r="DC20" s="221"/>
      <c r="DD20" s="221"/>
      <c r="DE20" s="221"/>
      <c r="DF20" s="221"/>
      <c r="DG20" s="221"/>
      <c r="DH20" s="221"/>
      <c r="DI20" s="221"/>
      <c r="DJ20" s="221"/>
      <c r="DK20" s="221"/>
      <c r="DL20" s="221"/>
      <c r="DM20" s="221"/>
      <c r="DN20" s="221"/>
      <c r="DO20" s="221"/>
      <c r="DP20" s="221"/>
      <c r="DQ20" s="221"/>
      <c r="DR20" s="90"/>
      <c r="DS20" s="221"/>
      <c r="DT20" s="221"/>
      <c r="DU20" s="221"/>
      <c r="DV20" s="221"/>
      <c r="DW20" s="221"/>
      <c r="DX20" s="432"/>
      <c r="DY20" s="221"/>
      <c r="DZ20" s="221"/>
      <c r="EA20" s="221"/>
      <c r="EB20" s="221"/>
      <c r="EC20" s="221"/>
      <c r="ED20" s="221"/>
      <c r="EE20" s="221"/>
      <c r="EF20" s="221"/>
      <c r="EG20" s="221"/>
      <c r="EH20" s="221"/>
      <c r="EI20" s="221"/>
      <c r="EJ20" s="221"/>
      <c r="EK20" s="221"/>
      <c r="EL20" s="221"/>
      <c r="EM20" s="221"/>
      <c r="EN20" s="221"/>
      <c r="EO20" s="221"/>
      <c r="EP20" s="221"/>
      <c r="EQ20" s="221"/>
      <c r="ER20" s="221"/>
      <c r="ES20" s="221"/>
      <c r="ET20" s="221"/>
      <c r="EU20" s="221"/>
      <c r="EV20" s="221"/>
      <c r="EW20" s="221"/>
      <c r="EX20" s="221"/>
      <c r="EY20" s="221"/>
      <c r="EZ20" s="221"/>
      <c r="FA20" s="221"/>
      <c r="FB20" s="221"/>
      <c r="FC20" s="221"/>
      <c r="FD20" s="221"/>
      <c r="FE20" s="221"/>
      <c r="FF20" s="221"/>
      <c r="FG20" s="221"/>
      <c r="FH20" s="221"/>
      <c r="FI20" s="221"/>
      <c r="FJ20" s="221"/>
      <c r="FK20" s="221"/>
      <c r="FL20" s="221"/>
      <c r="FM20" s="221"/>
      <c r="FN20" s="416"/>
    </row>
    <row r="21" spans="2:170" s="407" customFormat="1" x14ac:dyDescent="0.5">
      <c r="B21" s="207">
        <v>10</v>
      </c>
      <c r="C21" s="278" t="s">
        <v>42</v>
      </c>
      <c r="D21" s="209"/>
      <c r="E21" s="209" t="s">
        <v>28</v>
      </c>
      <c r="F21" s="462">
        <v>3</v>
      </c>
      <c r="G21" s="210"/>
      <c r="H21" s="279"/>
      <c r="I21" s="280"/>
      <c r="J21" s="428">
        <f>SUM(H21:I21)</f>
        <v>0</v>
      </c>
      <c r="K21" s="279"/>
      <c r="L21" s="280"/>
      <c r="M21" s="428">
        <f>SUM(K21:L21)</f>
        <v>0</v>
      </c>
      <c r="N21" s="279"/>
      <c r="O21" s="280"/>
      <c r="P21" s="428">
        <f>SUM(N21:O21)</f>
        <v>0</v>
      </c>
      <c r="Q21" s="279"/>
      <c r="R21" s="280"/>
      <c r="S21" s="428">
        <f>SUM(Q21:R21)</f>
        <v>0</v>
      </c>
      <c r="T21" s="279"/>
      <c r="U21" s="280"/>
      <c r="V21" s="428">
        <f>SUM(T21:U21)</f>
        <v>0</v>
      </c>
      <c r="W21" s="279"/>
      <c r="X21" s="280"/>
      <c r="Y21" s="428">
        <f>SUM(W21:X21)</f>
        <v>0</v>
      </c>
      <c r="Z21" s="4"/>
      <c r="AA21" s="279"/>
      <c r="AB21" s="280"/>
      <c r="AC21" s="428">
        <f>SUM(AA21:AB21)</f>
        <v>0</v>
      </c>
      <c r="AD21" s="279"/>
      <c r="AE21" s="280"/>
      <c r="AF21" s="428">
        <f>SUM(AD21:AE21)</f>
        <v>0</v>
      </c>
      <c r="AG21" s="279"/>
      <c r="AH21" s="280"/>
      <c r="AI21" s="428">
        <f>SUM(AG21:AH21)</f>
        <v>0</v>
      </c>
      <c r="AJ21" s="279"/>
      <c r="AK21" s="280"/>
      <c r="AL21" s="428">
        <f>SUM(AJ21:AK21)</f>
        <v>0</v>
      </c>
      <c r="AM21" s="279"/>
      <c r="AN21" s="280"/>
      <c r="AO21" s="428">
        <f>SUM(AM21:AN21)</f>
        <v>0</v>
      </c>
      <c r="AP21" s="279"/>
      <c r="AQ21" s="280"/>
      <c r="AR21" s="428">
        <f>SUM(AP21:AQ21)</f>
        <v>0</v>
      </c>
      <c r="AS21" s="4"/>
      <c r="AT21" s="279"/>
      <c r="AU21" s="280"/>
      <c r="AV21" s="428">
        <f>SUM(AT21:AU21)</f>
        <v>0</v>
      </c>
      <c r="AW21" s="279"/>
      <c r="AX21" s="280"/>
      <c r="AY21" s="428">
        <f>SUM(AW21:AX21)</f>
        <v>0</v>
      </c>
      <c r="AZ21" s="279"/>
      <c r="BA21" s="280"/>
      <c r="BB21" s="428">
        <f>SUM(AZ21:BA21)</f>
        <v>0</v>
      </c>
      <c r="BC21" s="279"/>
      <c r="BD21" s="280"/>
      <c r="BE21" s="428">
        <f>SUM(BC21:BD21)</f>
        <v>0</v>
      </c>
      <c r="BF21" s="279"/>
      <c r="BG21" s="280"/>
      <c r="BH21" s="428">
        <f>SUM(BF21:BG21)</f>
        <v>0</v>
      </c>
      <c r="BI21" s="279"/>
      <c r="BJ21" s="280"/>
      <c r="BK21" s="428">
        <f>SUM(BI21:BJ21)</f>
        <v>0</v>
      </c>
      <c r="BL21" s="4"/>
      <c r="BM21" s="400"/>
      <c r="BN21" s="124"/>
      <c r="BO21" s="189"/>
      <c r="BP21" s="125" t="str">
        <f xml:space="preserve"> IF( SUM( BV21:DP21 ) = 0, 0, $BV$5 )</f>
        <v>Please complete all cells in row</v>
      </c>
      <c r="BQ21" s="125">
        <f>IF(SUM(DS21:FN21)=0,0,$DS$5)</f>
        <v>0</v>
      </c>
      <c r="BR21" s="189"/>
      <c r="BS21" s="90"/>
      <c r="BT21" s="89"/>
      <c r="BU21" s="89"/>
      <c r="BV21" s="126">
        <v>1</v>
      </c>
      <c r="BW21" s="126">
        <v>1</v>
      </c>
      <c r="BX21" s="126">
        <v>1</v>
      </c>
      <c r="BY21" s="126">
        <v>1</v>
      </c>
      <c r="BZ21" s="126">
        <v>1</v>
      </c>
      <c r="CA21" s="432"/>
      <c r="CB21" s="126">
        <v>1</v>
      </c>
      <c r="CC21" s="126">
        <v>1</v>
      </c>
      <c r="CD21" s="126">
        <v>1</v>
      </c>
      <c r="CE21" s="126">
        <v>1</v>
      </c>
      <c r="CF21" s="126">
        <v>1</v>
      </c>
      <c r="CG21" s="221"/>
      <c r="CH21" s="126">
        <v>1</v>
      </c>
      <c r="CI21" s="126">
        <v>1</v>
      </c>
      <c r="CJ21" s="126">
        <v>1</v>
      </c>
      <c r="CK21" s="126">
        <v>1</v>
      </c>
      <c r="CL21" s="126">
        <v>1</v>
      </c>
      <c r="CM21" s="221"/>
      <c r="CN21" s="126">
        <v>1</v>
      </c>
      <c r="CO21" s="126">
        <v>1</v>
      </c>
      <c r="CP21" s="126">
        <v>1</v>
      </c>
      <c r="CQ21" s="126">
        <v>1</v>
      </c>
      <c r="CR21" s="126">
        <v>1</v>
      </c>
      <c r="CS21" s="221"/>
      <c r="CT21" s="126">
        <v>1</v>
      </c>
      <c r="CU21" s="126">
        <v>1</v>
      </c>
      <c r="CV21" s="126">
        <v>1</v>
      </c>
      <c r="CW21" s="126">
        <v>1</v>
      </c>
      <c r="CX21" s="126">
        <v>1</v>
      </c>
      <c r="CY21" s="221"/>
      <c r="CZ21" s="126">
        <v>1</v>
      </c>
      <c r="DA21" s="126">
        <v>1</v>
      </c>
      <c r="DB21" s="126">
        <v>1</v>
      </c>
      <c r="DC21" s="126">
        <v>1</v>
      </c>
      <c r="DD21" s="126">
        <v>1</v>
      </c>
      <c r="DE21" s="221"/>
      <c r="DF21" s="126">
        <v>1</v>
      </c>
      <c r="DG21" s="126">
        <v>1</v>
      </c>
      <c r="DH21" s="126">
        <v>1</v>
      </c>
      <c r="DI21" s="126">
        <v>1</v>
      </c>
      <c r="DJ21" s="126">
        <v>1</v>
      </c>
      <c r="DK21" s="221"/>
      <c r="DL21" s="126">
        <v>1</v>
      </c>
      <c r="DM21" s="126">
        <v>1</v>
      </c>
      <c r="DN21" s="126">
        <v>1</v>
      </c>
      <c r="DO21" s="126">
        <v>1</v>
      </c>
      <c r="DP21" s="126">
        <v>1</v>
      </c>
      <c r="DQ21" s="221"/>
      <c r="DR21" s="90"/>
      <c r="DS21" s="436">
        <v>0</v>
      </c>
      <c r="DT21" s="436">
        <v>0</v>
      </c>
      <c r="DU21" s="436">
        <v>0</v>
      </c>
      <c r="DV21" s="436">
        <v>0</v>
      </c>
      <c r="DW21" s="436">
        <v>0</v>
      </c>
      <c r="DX21" s="436">
        <v>0</v>
      </c>
      <c r="DY21" s="436">
        <v>0</v>
      </c>
      <c r="DZ21" s="436">
        <v>0</v>
      </c>
      <c r="EA21" s="436">
        <v>0</v>
      </c>
      <c r="EB21" s="436">
        <v>0</v>
      </c>
      <c r="EC21" s="436">
        <v>0</v>
      </c>
      <c r="ED21" s="436">
        <v>0</v>
      </c>
      <c r="EE21" s="436">
        <v>0</v>
      </c>
      <c r="EF21" s="436">
        <v>0</v>
      </c>
      <c r="EG21" s="436">
        <v>0</v>
      </c>
      <c r="EH21" s="436">
        <v>0</v>
      </c>
      <c r="EI21" s="436">
        <v>0</v>
      </c>
      <c r="EJ21" s="436">
        <v>0</v>
      </c>
      <c r="EK21" s="436">
        <v>0</v>
      </c>
      <c r="EL21" s="436">
        <v>0</v>
      </c>
      <c r="EM21" s="436">
        <v>0</v>
      </c>
      <c r="EN21" s="436">
        <v>0</v>
      </c>
      <c r="EO21" s="436">
        <v>0</v>
      </c>
      <c r="EP21" s="436">
        <v>0</v>
      </c>
      <c r="EQ21" s="436">
        <v>0</v>
      </c>
      <c r="ER21" s="436">
        <v>0</v>
      </c>
      <c r="ES21" s="436">
        <v>0</v>
      </c>
      <c r="ET21" s="436">
        <v>0</v>
      </c>
      <c r="EU21" s="436">
        <v>0</v>
      </c>
      <c r="EV21" s="436">
        <v>0</v>
      </c>
      <c r="EW21" s="436">
        <v>0</v>
      </c>
      <c r="EX21" s="436">
        <v>0</v>
      </c>
      <c r="EY21" s="436">
        <v>0</v>
      </c>
      <c r="EZ21" s="436">
        <v>0</v>
      </c>
      <c r="FA21" s="436">
        <v>0</v>
      </c>
      <c r="FB21" s="436">
        <v>0</v>
      </c>
      <c r="FC21" s="436">
        <v>0</v>
      </c>
      <c r="FD21" s="436">
        <v>0</v>
      </c>
      <c r="FE21" s="436">
        <v>0</v>
      </c>
      <c r="FF21" s="436">
        <v>0</v>
      </c>
      <c r="FG21" s="436">
        <v>0</v>
      </c>
      <c r="FH21" s="436">
        <v>0</v>
      </c>
      <c r="FI21" s="436">
        <v>0</v>
      </c>
      <c r="FJ21" s="436">
        <v>0</v>
      </c>
      <c r="FK21" s="436">
        <v>0</v>
      </c>
      <c r="FL21" s="436">
        <v>0</v>
      </c>
      <c r="FM21" s="436">
        <v>0</v>
      </c>
      <c r="FN21" s="436">
        <v>0</v>
      </c>
    </row>
    <row r="22" spans="2:170" s="407" customFormat="1" ht="17" thickBot="1" x14ac:dyDescent="0.55000000000000004">
      <c r="B22" s="252">
        <v>11</v>
      </c>
      <c r="C22" s="447" t="s">
        <v>43</v>
      </c>
      <c r="D22" s="254"/>
      <c r="E22" s="254" t="s">
        <v>28</v>
      </c>
      <c r="F22" s="465">
        <v>3</v>
      </c>
      <c r="G22" s="255"/>
      <c r="H22" s="448">
        <f t="shared" ref="H22:Y22" si="4">H19+H21</f>
        <v>0</v>
      </c>
      <c r="I22" s="449">
        <f t="shared" si="4"/>
        <v>0</v>
      </c>
      <c r="J22" s="450">
        <f t="shared" si="4"/>
        <v>0</v>
      </c>
      <c r="K22" s="448">
        <f t="shared" si="4"/>
        <v>0</v>
      </c>
      <c r="L22" s="449">
        <f t="shared" si="4"/>
        <v>0</v>
      </c>
      <c r="M22" s="450">
        <f t="shared" si="4"/>
        <v>0</v>
      </c>
      <c r="N22" s="448">
        <f t="shared" si="4"/>
        <v>0</v>
      </c>
      <c r="O22" s="449">
        <f t="shared" si="4"/>
        <v>0</v>
      </c>
      <c r="P22" s="450">
        <f t="shared" si="4"/>
        <v>0</v>
      </c>
      <c r="Q22" s="448">
        <f t="shared" si="4"/>
        <v>0</v>
      </c>
      <c r="R22" s="449">
        <f t="shared" si="4"/>
        <v>0</v>
      </c>
      <c r="S22" s="450">
        <f t="shared" si="4"/>
        <v>0</v>
      </c>
      <c r="T22" s="448">
        <f t="shared" si="4"/>
        <v>0</v>
      </c>
      <c r="U22" s="449">
        <f t="shared" si="4"/>
        <v>0</v>
      </c>
      <c r="V22" s="450">
        <f t="shared" si="4"/>
        <v>0</v>
      </c>
      <c r="W22" s="448">
        <f t="shared" si="4"/>
        <v>0</v>
      </c>
      <c r="X22" s="449">
        <f t="shared" si="4"/>
        <v>0</v>
      </c>
      <c r="Y22" s="450">
        <f t="shared" si="4"/>
        <v>0</v>
      </c>
      <c r="Z22" s="4"/>
      <c r="AA22" s="448">
        <f t="shared" ref="AA22:AR22" si="5">AA19+AA21</f>
        <v>0</v>
      </c>
      <c r="AB22" s="449">
        <f t="shared" si="5"/>
        <v>0</v>
      </c>
      <c r="AC22" s="450">
        <f t="shared" si="5"/>
        <v>0</v>
      </c>
      <c r="AD22" s="448">
        <f t="shared" si="5"/>
        <v>0</v>
      </c>
      <c r="AE22" s="449">
        <f t="shared" si="5"/>
        <v>0</v>
      </c>
      <c r="AF22" s="450">
        <f t="shared" si="5"/>
        <v>0</v>
      </c>
      <c r="AG22" s="448">
        <f t="shared" si="5"/>
        <v>0</v>
      </c>
      <c r="AH22" s="449">
        <f t="shared" si="5"/>
        <v>0</v>
      </c>
      <c r="AI22" s="450">
        <f t="shared" si="5"/>
        <v>0</v>
      </c>
      <c r="AJ22" s="448">
        <f t="shared" si="5"/>
        <v>0</v>
      </c>
      <c r="AK22" s="449">
        <f t="shared" si="5"/>
        <v>0</v>
      </c>
      <c r="AL22" s="450">
        <f t="shared" si="5"/>
        <v>0</v>
      </c>
      <c r="AM22" s="448">
        <f t="shared" si="5"/>
        <v>0</v>
      </c>
      <c r="AN22" s="449">
        <f t="shared" si="5"/>
        <v>0</v>
      </c>
      <c r="AO22" s="450">
        <f t="shared" si="5"/>
        <v>0</v>
      </c>
      <c r="AP22" s="448">
        <f t="shared" si="5"/>
        <v>0</v>
      </c>
      <c r="AQ22" s="449">
        <f t="shared" si="5"/>
        <v>0</v>
      </c>
      <c r="AR22" s="450">
        <f t="shared" si="5"/>
        <v>0</v>
      </c>
      <c r="AS22" s="4"/>
      <c r="AT22" s="448">
        <f t="shared" ref="AT22:BK22" si="6">AT19+AT21</f>
        <v>0</v>
      </c>
      <c r="AU22" s="449">
        <f t="shared" si="6"/>
        <v>0</v>
      </c>
      <c r="AV22" s="450">
        <f t="shared" si="6"/>
        <v>0</v>
      </c>
      <c r="AW22" s="448">
        <f t="shared" si="6"/>
        <v>0</v>
      </c>
      <c r="AX22" s="449">
        <f t="shared" si="6"/>
        <v>0</v>
      </c>
      <c r="AY22" s="450">
        <f t="shared" si="6"/>
        <v>0</v>
      </c>
      <c r="AZ22" s="448">
        <f t="shared" si="6"/>
        <v>0</v>
      </c>
      <c r="BA22" s="449">
        <f t="shared" si="6"/>
        <v>0</v>
      </c>
      <c r="BB22" s="450">
        <f t="shared" si="6"/>
        <v>0</v>
      </c>
      <c r="BC22" s="448">
        <f t="shared" si="6"/>
        <v>0</v>
      </c>
      <c r="BD22" s="449">
        <f t="shared" si="6"/>
        <v>0</v>
      </c>
      <c r="BE22" s="450">
        <f t="shared" si="6"/>
        <v>0</v>
      </c>
      <c r="BF22" s="448">
        <f t="shared" si="6"/>
        <v>0</v>
      </c>
      <c r="BG22" s="449">
        <f t="shared" si="6"/>
        <v>0</v>
      </c>
      <c r="BH22" s="450">
        <f t="shared" si="6"/>
        <v>0</v>
      </c>
      <c r="BI22" s="448">
        <f t="shared" si="6"/>
        <v>0</v>
      </c>
      <c r="BJ22" s="449">
        <f t="shared" si="6"/>
        <v>0</v>
      </c>
      <c r="BK22" s="450">
        <f t="shared" si="6"/>
        <v>0</v>
      </c>
      <c r="BL22" s="4"/>
      <c r="BM22" s="453" t="s">
        <v>44</v>
      </c>
      <c r="BN22" s="154"/>
      <c r="BO22" s="189"/>
      <c r="BP22" s="125"/>
      <c r="BQ22" s="125"/>
      <c r="BR22" s="189"/>
      <c r="BS22" s="90"/>
      <c r="BT22" s="89"/>
      <c r="BU22" s="89"/>
      <c r="BV22" s="221"/>
      <c r="BW22" s="221"/>
      <c r="BX22" s="221"/>
      <c r="BY22" s="221"/>
      <c r="BZ22" s="221"/>
      <c r="CA22" s="432"/>
      <c r="CB22" s="221"/>
      <c r="CC22" s="221"/>
      <c r="CD22" s="221"/>
      <c r="CE22" s="221"/>
      <c r="CF22" s="221"/>
      <c r="CG22" s="221"/>
      <c r="CH22" s="221"/>
      <c r="CI22" s="221"/>
      <c r="CJ22" s="221"/>
      <c r="CK22" s="221"/>
      <c r="CL22" s="221"/>
      <c r="CM22" s="221"/>
      <c r="CN22" s="221"/>
      <c r="CO22" s="221"/>
      <c r="CP22" s="221"/>
      <c r="CQ22" s="221"/>
      <c r="CR22" s="221"/>
      <c r="CS22" s="221"/>
      <c r="CT22" s="221"/>
      <c r="CU22" s="221"/>
      <c r="CV22" s="221"/>
      <c r="CW22" s="221"/>
      <c r="CX22" s="221"/>
      <c r="CY22" s="221"/>
      <c r="CZ22" s="221"/>
      <c r="DA22" s="221"/>
      <c r="DB22" s="221"/>
      <c r="DC22" s="221"/>
      <c r="DD22" s="221"/>
      <c r="DE22" s="221"/>
      <c r="DF22" s="221"/>
      <c r="DG22" s="221"/>
      <c r="DH22" s="221"/>
      <c r="DI22" s="221"/>
      <c r="DJ22" s="221"/>
      <c r="DK22" s="221"/>
      <c r="DL22" s="221"/>
      <c r="DM22" s="221"/>
      <c r="DN22" s="221"/>
      <c r="DO22" s="221"/>
      <c r="DP22" s="221"/>
      <c r="DQ22" s="221"/>
      <c r="DR22" s="90"/>
      <c r="DS22" s="221"/>
      <c r="DT22" s="221"/>
      <c r="DU22" s="221"/>
      <c r="DV22" s="221"/>
      <c r="DW22" s="221"/>
      <c r="DX22" s="432"/>
      <c r="DY22" s="221"/>
      <c r="DZ22" s="221"/>
      <c r="EA22" s="221"/>
      <c r="EB22" s="221"/>
      <c r="EC22" s="221"/>
      <c r="ED22" s="221"/>
      <c r="EE22" s="221"/>
      <c r="EF22" s="221"/>
      <c r="EG22" s="221"/>
      <c r="EH22" s="221"/>
      <c r="EI22" s="221"/>
      <c r="EJ22" s="221"/>
      <c r="EK22" s="221"/>
      <c r="EL22" s="221"/>
      <c r="EM22" s="221"/>
      <c r="EN22" s="221"/>
      <c r="EO22" s="221"/>
      <c r="EP22" s="221"/>
      <c r="EQ22" s="221"/>
      <c r="ER22" s="221"/>
      <c r="ES22" s="221"/>
      <c r="ET22" s="221"/>
      <c r="EU22" s="221"/>
      <c r="EV22" s="221"/>
      <c r="EW22" s="221"/>
      <c r="EX22" s="221"/>
      <c r="EY22" s="221"/>
      <c r="EZ22" s="221"/>
      <c r="FA22" s="221"/>
      <c r="FB22" s="221"/>
      <c r="FC22" s="221"/>
      <c r="FD22" s="221"/>
      <c r="FE22" s="221"/>
      <c r="FF22" s="221"/>
      <c r="FG22" s="221"/>
      <c r="FH22" s="221"/>
      <c r="FI22" s="221"/>
      <c r="FJ22" s="221"/>
      <c r="FK22" s="221"/>
      <c r="FL22" s="221"/>
      <c r="FM22" s="221"/>
      <c r="FN22" s="416"/>
    </row>
    <row r="23" spans="2:170" s="407" customFormat="1" ht="17" thickBot="1" x14ac:dyDescent="0.55000000000000004">
      <c r="B23" s="10"/>
      <c r="C23" s="10"/>
      <c r="D23" s="8"/>
      <c r="E23" s="8"/>
      <c r="F23" s="8"/>
      <c r="G23" s="8"/>
      <c r="H23" s="9"/>
      <c r="I23" s="9"/>
      <c r="J23" s="9"/>
      <c r="K23" s="9"/>
      <c r="L23" s="9"/>
      <c r="M23" s="9"/>
      <c r="N23" s="9"/>
      <c r="O23" s="9"/>
      <c r="P23" s="9"/>
      <c r="Q23" s="9"/>
      <c r="R23" s="9"/>
      <c r="S23" s="9"/>
      <c r="T23" s="9"/>
      <c r="U23" s="9"/>
      <c r="V23" s="9"/>
      <c r="W23" s="9"/>
      <c r="X23" s="9"/>
      <c r="Y23" s="9"/>
      <c r="Z23" s="4"/>
      <c r="AA23" s="9"/>
      <c r="AB23" s="9"/>
      <c r="AC23" s="9"/>
      <c r="AD23" s="9"/>
      <c r="AE23" s="9"/>
      <c r="AF23" s="9"/>
      <c r="AG23" s="9"/>
      <c r="AH23" s="9"/>
      <c r="AI23" s="9"/>
      <c r="AJ23" s="9"/>
      <c r="AK23" s="9"/>
      <c r="AL23" s="9"/>
      <c r="AM23" s="9"/>
      <c r="AN23" s="9"/>
      <c r="AO23" s="9"/>
      <c r="AP23" s="9"/>
      <c r="AQ23" s="9"/>
      <c r="AR23" s="9"/>
      <c r="AS23" s="4"/>
      <c r="AT23" s="9"/>
      <c r="AU23" s="9"/>
      <c r="AV23" s="9"/>
      <c r="AW23" s="9"/>
      <c r="AX23" s="9"/>
      <c r="AY23" s="9"/>
      <c r="AZ23" s="9"/>
      <c r="BA23" s="9"/>
      <c r="BB23" s="9"/>
      <c r="BC23" s="9"/>
      <c r="BD23" s="9"/>
      <c r="BE23" s="9"/>
      <c r="BF23" s="9"/>
      <c r="BG23" s="9"/>
      <c r="BH23" s="9"/>
      <c r="BI23" s="9"/>
      <c r="BJ23" s="9"/>
      <c r="BK23" s="9"/>
      <c r="BL23" s="4"/>
      <c r="BM23" s="13"/>
      <c r="BN23" s="441"/>
      <c r="BO23" s="189"/>
      <c r="BP23" s="125"/>
      <c r="BQ23" s="125"/>
      <c r="BR23" s="189"/>
      <c r="BS23" s="90"/>
      <c r="BT23" s="89"/>
      <c r="BU23" s="89"/>
      <c r="BV23" s="221"/>
      <c r="BW23" s="221"/>
      <c r="BX23" s="221"/>
      <c r="BY23" s="221"/>
      <c r="BZ23" s="221"/>
      <c r="CA23" s="432"/>
      <c r="CB23" s="221"/>
      <c r="CC23" s="221"/>
      <c r="CD23" s="221"/>
      <c r="CE23" s="221"/>
      <c r="CF23" s="221"/>
      <c r="CG23" s="221"/>
      <c r="CH23" s="221"/>
      <c r="CI23" s="221"/>
      <c r="CJ23" s="221"/>
      <c r="CK23" s="221"/>
      <c r="CL23" s="221"/>
      <c r="CM23" s="221"/>
      <c r="CN23" s="221"/>
      <c r="CO23" s="221"/>
      <c r="CP23" s="221"/>
      <c r="CQ23" s="221"/>
      <c r="CR23" s="221"/>
      <c r="CS23" s="221"/>
      <c r="CT23" s="221"/>
      <c r="CU23" s="221"/>
      <c r="CV23" s="221"/>
      <c r="CW23" s="221"/>
      <c r="CX23" s="221"/>
      <c r="CY23" s="221"/>
      <c r="CZ23" s="221"/>
      <c r="DA23" s="221"/>
      <c r="DB23" s="221"/>
      <c r="DC23" s="221"/>
      <c r="DD23" s="221"/>
      <c r="DE23" s="221"/>
      <c r="DF23" s="221"/>
      <c r="DG23" s="221"/>
      <c r="DH23" s="221"/>
      <c r="DI23" s="221"/>
      <c r="DJ23" s="221"/>
      <c r="DK23" s="221"/>
      <c r="DL23" s="221"/>
      <c r="DM23" s="221"/>
      <c r="DN23" s="221"/>
      <c r="DO23" s="221"/>
      <c r="DP23" s="221"/>
      <c r="DQ23" s="221"/>
      <c r="DR23" s="90"/>
      <c r="DS23" s="221"/>
      <c r="DT23" s="221"/>
      <c r="DU23" s="221"/>
      <c r="DV23" s="221"/>
      <c r="DW23" s="221"/>
      <c r="DX23" s="432"/>
      <c r="DY23" s="221"/>
      <c r="DZ23" s="221"/>
      <c r="EA23" s="221"/>
      <c r="EB23" s="221"/>
      <c r="EC23" s="221"/>
      <c r="ED23" s="221"/>
      <c r="EE23" s="221"/>
      <c r="EF23" s="221"/>
      <c r="EG23" s="221"/>
      <c r="EH23" s="221"/>
      <c r="EI23" s="221"/>
      <c r="EJ23" s="221"/>
      <c r="EK23" s="221"/>
      <c r="EL23" s="221"/>
      <c r="EM23" s="221"/>
      <c r="EN23" s="221"/>
      <c r="EO23" s="221"/>
      <c r="EP23" s="221"/>
      <c r="EQ23" s="221"/>
      <c r="ER23" s="221"/>
      <c r="ES23" s="221"/>
      <c r="ET23" s="221"/>
      <c r="EU23" s="221"/>
      <c r="EV23" s="221"/>
      <c r="EW23" s="221"/>
      <c r="EX23" s="221"/>
      <c r="EY23" s="221"/>
      <c r="EZ23" s="221"/>
      <c r="FA23" s="221"/>
      <c r="FB23" s="221"/>
      <c r="FC23" s="221"/>
      <c r="FD23" s="221"/>
      <c r="FE23" s="221"/>
      <c r="FF23" s="221"/>
      <c r="FG23" s="221"/>
      <c r="FH23" s="221"/>
      <c r="FI23" s="221"/>
      <c r="FJ23" s="221"/>
      <c r="FK23" s="221"/>
      <c r="FL23" s="221"/>
      <c r="FM23" s="221"/>
      <c r="FN23" s="416"/>
    </row>
    <row r="24" spans="2:170" s="407" customFormat="1" ht="17" thickBot="1" x14ac:dyDescent="0.55000000000000004">
      <c r="B24" s="103" t="s">
        <v>45</v>
      </c>
      <c r="C24" s="205" t="s">
        <v>448</v>
      </c>
      <c r="D24" s="201"/>
      <c r="E24" s="5"/>
      <c r="F24" s="5"/>
      <c r="G24" s="5"/>
      <c r="H24" s="12"/>
      <c r="I24" s="12"/>
      <c r="J24" s="12"/>
      <c r="K24" s="12"/>
      <c r="L24" s="12"/>
      <c r="M24" s="12"/>
      <c r="N24" s="12"/>
      <c r="O24" s="12"/>
      <c r="P24" s="12"/>
      <c r="Q24" s="12"/>
      <c r="R24" s="12"/>
      <c r="S24" s="12"/>
      <c r="T24" s="12"/>
      <c r="U24" s="12"/>
      <c r="V24" s="12"/>
      <c r="W24" s="12"/>
      <c r="X24" s="12"/>
      <c r="Y24" s="12"/>
      <c r="Z24" s="4"/>
      <c r="AA24" s="12"/>
      <c r="AB24" s="12"/>
      <c r="AC24" s="12"/>
      <c r="AD24" s="12"/>
      <c r="AE24" s="12"/>
      <c r="AF24" s="12"/>
      <c r="AG24" s="12"/>
      <c r="AH24" s="12"/>
      <c r="AI24" s="12"/>
      <c r="AJ24" s="12"/>
      <c r="AK24" s="12"/>
      <c r="AL24" s="12"/>
      <c r="AM24" s="12"/>
      <c r="AN24" s="12"/>
      <c r="AO24" s="12"/>
      <c r="AP24" s="12"/>
      <c r="AQ24" s="12"/>
      <c r="AR24" s="12"/>
      <c r="AS24" s="4"/>
      <c r="AT24" s="12"/>
      <c r="AU24" s="12"/>
      <c r="AV24" s="12"/>
      <c r="AW24" s="12"/>
      <c r="AX24" s="12"/>
      <c r="AY24" s="12"/>
      <c r="AZ24" s="12"/>
      <c r="BA24" s="12"/>
      <c r="BB24" s="12"/>
      <c r="BC24" s="12"/>
      <c r="BD24" s="12"/>
      <c r="BE24" s="12"/>
      <c r="BF24" s="12"/>
      <c r="BG24" s="12"/>
      <c r="BH24" s="12"/>
      <c r="BI24" s="12"/>
      <c r="BJ24" s="12"/>
      <c r="BK24" s="12"/>
      <c r="BL24" s="4"/>
      <c r="BM24" s="13"/>
      <c r="BN24" s="441"/>
      <c r="BO24" s="189"/>
      <c r="BP24" s="125"/>
      <c r="BQ24" s="125"/>
      <c r="BR24" s="189"/>
      <c r="BS24" s="90"/>
      <c r="BT24" s="89"/>
      <c r="BU24" s="89"/>
      <c r="BV24" s="221"/>
      <c r="BW24" s="221"/>
      <c r="BX24" s="221"/>
      <c r="BY24" s="221"/>
      <c r="BZ24" s="221"/>
      <c r="CA24" s="432"/>
      <c r="CB24" s="221"/>
      <c r="CC24" s="221"/>
      <c r="CD24" s="221"/>
      <c r="CE24" s="221"/>
      <c r="CF24" s="221"/>
      <c r="CG24" s="221"/>
      <c r="CH24" s="221"/>
      <c r="CI24" s="221"/>
      <c r="CJ24" s="221"/>
      <c r="CK24" s="221"/>
      <c r="CL24" s="221"/>
      <c r="CM24" s="221"/>
      <c r="CN24" s="221"/>
      <c r="CO24" s="221"/>
      <c r="CP24" s="221"/>
      <c r="CQ24" s="221"/>
      <c r="CR24" s="221"/>
      <c r="CS24" s="221"/>
      <c r="CT24" s="221"/>
      <c r="CU24" s="221"/>
      <c r="CV24" s="221"/>
      <c r="CW24" s="221"/>
      <c r="CX24" s="221"/>
      <c r="CY24" s="221"/>
      <c r="CZ24" s="221"/>
      <c r="DA24" s="221"/>
      <c r="DB24" s="221"/>
      <c r="DC24" s="221"/>
      <c r="DD24" s="221"/>
      <c r="DE24" s="221"/>
      <c r="DF24" s="221"/>
      <c r="DG24" s="221"/>
      <c r="DH24" s="221"/>
      <c r="DI24" s="221"/>
      <c r="DJ24" s="221"/>
      <c r="DK24" s="221"/>
      <c r="DL24" s="221"/>
      <c r="DM24" s="221"/>
      <c r="DN24" s="221"/>
      <c r="DO24" s="221"/>
      <c r="DP24" s="221"/>
      <c r="DQ24" s="221"/>
      <c r="DR24" s="266"/>
      <c r="DS24" s="221"/>
      <c r="DT24" s="221"/>
      <c r="DU24" s="221"/>
      <c r="DV24" s="221"/>
      <c r="DW24" s="221"/>
      <c r="DX24" s="432"/>
      <c r="DY24" s="221"/>
      <c r="DZ24" s="221"/>
      <c r="EA24" s="221"/>
      <c r="EB24" s="221"/>
      <c r="EC24" s="221"/>
      <c r="ED24" s="221"/>
      <c r="EE24" s="221"/>
      <c r="EF24" s="221"/>
      <c r="EG24" s="221"/>
      <c r="EH24" s="221"/>
      <c r="EI24" s="221"/>
      <c r="EJ24" s="221"/>
      <c r="EK24" s="221"/>
      <c r="EL24" s="221"/>
      <c r="EM24" s="221"/>
      <c r="EN24" s="221"/>
      <c r="EO24" s="221"/>
      <c r="EP24" s="221"/>
      <c r="EQ24" s="221"/>
      <c r="ER24" s="221"/>
      <c r="ES24" s="221"/>
      <c r="ET24" s="221"/>
      <c r="EU24" s="221"/>
      <c r="EV24" s="221"/>
      <c r="EW24" s="221"/>
      <c r="EX24" s="221"/>
      <c r="EY24" s="221"/>
      <c r="EZ24" s="221"/>
      <c r="FA24" s="221"/>
      <c r="FB24" s="221"/>
      <c r="FC24" s="221"/>
      <c r="FD24" s="221"/>
      <c r="FE24" s="221"/>
      <c r="FF24" s="221"/>
      <c r="FG24" s="221"/>
      <c r="FH24" s="221"/>
      <c r="FI24" s="221"/>
      <c r="FJ24" s="221"/>
      <c r="FK24" s="221"/>
      <c r="FL24" s="221"/>
      <c r="FM24" s="221"/>
      <c r="FN24" s="416"/>
    </row>
    <row r="25" spans="2:170" s="407" customFormat="1" x14ac:dyDescent="0.5">
      <c r="B25" s="207">
        <f>+B22+1</f>
        <v>12</v>
      </c>
      <c r="C25" s="278" t="s">
        <v>47</v>
      </c>
      <c r="D25" s="209"/>
      <c r="E25" s="209" t="s">
        <v>28</v>
      </c>
      <c r="F25" s="462">
        <v>3</v>
      </c>
      <c r="G25" s="210"/>
      <c r="H25" s="279"/>
      <c r="I25" s="280"/>
      <c r="J25" s="428">
        <f>SUM(H25:I25)</f>
        <v>0</v>
      </c>
      <c r="K25" s="279"/>
      <c r="L25" s="280"/>
      <c r="M25" s="428">
        <f>SUM(K25:L25)</f>
        <v>0</v>
      </c>
      <c r="N25" s="279"/>
      <c r="O25" s="280"/>
      <c r="P25" s="428">
        <f>SUM(N25:O25)</f>
        <v>0</v>
      </c>
      <c r="Q25" s="279"/>
      <c r="R25" s="280"/>
      <c r="S25" s="428">
        <f>SUM(Q25:R25)</f>
        <v>0</v>
      </c>
      <c r="T25" s="279"/>
      <c r="U25" s="280"/>
      <c r="V25" s="428">
        <f>SUM(T25:U25)</f>
        <v>0</v>
      </c>
      <c r="W25" s="279"/>
      <c r="X25" s="280"/>
      <c r="Y25" s="428">
        <f>SUM(W25:X25)</f>
        <v>0</v>
      </c>
      <c r="Z25" s="4"/>
      <c r="AA25" s="279"/>
      <c r="AB25" s="280"/>
      <c r="AC25" s="428">
        <f>SUM(AA25:AB25)</f>
        <v>0</v>
      </c>
      <c r="AD25" s="279"/>
      <c r="AE25" s="280"/>
      <c r="AF25" s="428">
        <f>SUM(AD25:AE25)</f>
        <v>0</v>
      </c>
      <c r="AG25" s="279"/>
      <c r="AH25" s="280"/>
      <c r="AI25" s="428">
        <f>SUM(AG25:AH25)</f>
        <v>0</v>
      </c>
      <c r="AJ25" s="279"/>
      <c r="AK25" s="280"/>
      <c r="AL25" s="428">
        <f>SUM(AJ25:AK25)</f>
        <v>0</v>
      </c>
      <c r="AM25" s="279"/>
      <c r="AN25" s="280"/>
      <c r="AO25" s="428">
        <f>SUM(AM25:AN25)</f>
        <v>0</v>
      </c>
      <c r="AP25" s="279"/>
      <c r="AQ25" s="280"/>
      <c r="AR25" s="428">
        <f>SUM(AP25:AQ25)</f>
        <v>0</v>
      </c>
      <c r="AS25" s="4"/>
      <c r="AT25" s="279"/>
      <c r="AU25" s="280"/>
      <c r="AV25" s="428">
        <f>SUM(AT25:AU25)</f>
        <v>0</v>
      </c>
      <c r="AW25" s="279"/>
      <c r="AX25" s="280"/>
      <c r="AY25" s="428">
        <f>SUM(AW25:AX25)</f>
        <v>0</v>
      </c>
      <c r="AZ25" s="279"/>
      <c r="BA25" s="280"/>
      <c r="BB25" s="428">
        <f>SUM(AZ25:BA25)</f>
        <v>0</v>
      </c>
      <c r="BC25" s="279"/>
      <c r="BD25" s="280"/>
      <c r="BE25" s="428">
        <f>SUM(BC25:BD25)</f>
        <v>0</v>
      </c>
      <c r="BF25" s="279"/>
      <c r="BG25" s="280"/>
      <c r="BH25" s="428">
        <f>SUM(BF25:BG25)</f>
        <v>0</v>
      </c>
      <c r="BI25" s="279"/>
      <c r="BJ25" s="280"/>
      <c r="BK25" s="428">
        <f>SUM(BI25:BJ25)</f>
        <v>0</v>
      </c>
      <c r="BL25" s="4"/>
      <c r="BM25" s="400"/>
      <c r="BN25" s="124"/>
      <c r="BO25" s="189"/>
      <c r="BP25" s="125" t="str">
        <f xml:space="preserve"> IF( SUM( BV25:DP25 ) = 0, 0, $BV$5 )</f>
        <v>Please complete all cells in row</v>
      </c>
      <c r="BQ25" s="125"/>
      <c r="BR25" s="189"/>
      <c r="BS25" s="90"/>
      <c r="BT25" s="89"/>
      <c r="BU25" s="89"/>
      <c r="BV25" s="126">
        <v>1</v>
      </c>
      <c r="BW25" s="126">
        <v>1</v>
      </c>
      <c r="BX25" s="126">
        <v>1</v>
      </c>
      <c r="BY25" s="126">
        <v>1</v>
      </c>
      <c r="BZ25" s="126">
        <v>1</v>
      </c>
      <c r="CA25" s="432"/>
      <c r="CB25" s="126">
        <v>1</v>
      </c>
      <c r="CC25" s="126">
        <v>1</v>
      </c>
      <c r="CD25" s="126">
        <v>1</v>
      </c>
      <c r="CE25" s="126">
        <v>1</v>
      </c>
      <c r="CF25" s="126">
        <v>1</v>
      </c>
      <c r="CG25" s="221"/>
      <c r="CH25" s="126">
        <v>1</v>
      </c>
      <c r="CI25" s="126">
        <v>1</v>
      </c>
      <c r="CJ25" s="126">
        <v>1</v>
      </c>
      <c r="CK25" s="126">
        <v>1</v>
      </c>
      <c r="CL25" s="126">
        <v>1</v>
      </c>
      <c r="CM25" s="221"/>
      <c r="CN25" s="126">
        <v>1</v>
      </c>
      <c r="CO25" s="126">
        <v>1</v>
      </c>
      <c r="CP25" s="126">
        <v>1</v>
      </c>
      <c r="CQ25" s="126">
        <v>1</v>
      </c>
      <c r="CR25" s="126">
        <v>1</v>
      </c>
      <c r="CS25" s="221"/>
      <c r="CT25" s="126">
        <v>1</v>
      </c>
      <c r="CU25" s="126">
        <v>1</v>
      </c>
      <c r="CV25" s="126">
        <v>1</v>
      </c>
      <c r="CW25" s="126">
        <v>1</v>
      </c>
      <c r="CX25" s="126">
        <v>1</v>
      </c>
      <c r="CY25" s="221"/>
      <c r="CZ25" s="126">
        <v>1</v>
      </c>
      <c r="DA25" s="126">
        <v>1</v>
      </c>
      <c r="DB25" s="126">
        <v>1</v>
      </c>
      <c r="DC25" s="126">
        <v>1</v>
      </c>
      <c r="DD25" s="126">
        <v>1</v>
      </c>
      <c r="DE25" s="221"/>
      <c r="DF25" s="126">
        <v>1</v>
      </c>
      <c r="DG25" s="126">
        <v>1</v>
      </c>
      <c r="DH25" s="126">
        <v>1</v>
      </c>
      <c r="DI25" s="126">
        <v>1</v>
      </c>
      <c r="DJ25" s="126">
        <v>1</v>
      </c>
      <c r="DK25" s="221"/>
      <c r="DL25" s="126">
        <v>1</v>
      </c>
      <c r="DM25" s="126">
        <v>1</v>
      </c>
      <c r="DN25" s="126">
        <v>1</v>
      </c>
      <c r="DO25" s="126">
        <v>1</v>
      </c>
      <c r="DP25" s="126">
        <v>1</v>
      </c>
      <c r="DQ25" s="221"/>
      <c r="DR25" s="266"/>
      <c r="DS25" s="221"/>
      <c r="DT25" s="221"/>
      <c r="DU25" s="221"/>
      <c r="DV25" s="221"/>
      <c r="DW25" s="221"/>
      <c r="DX25" s="432"/>
      <c r="DY25" s="221"/>
      <c r="DZ25" s="221"/>
      <c r="EA25" s="221"/>
      <c r="EB25" s="221"/>
      <c r="EC25" s="221"/>
      <c r="ED25" s="221"/>
      <c r="EE25" s="221"/>
      <c r="EF25" s="221"/>
      <c r="EG25" s="221"/>
      <c r="EH25" s="221"/>
      <c r="EI25" s="221"/>
      <c r="EJ25" s="221"/>
      <c r="EK25" s="221"/>
      <c r="EL25" s="221"/>
      <c r="EM25" s="221"/>
      <c r="EN25" s="221"/>
      <c r="EO25" s="221"/>
      <c r="EP25" s="221"/>
      <c r="EQ25" s="221"/>
      <c r="ER25" s="221"/>
      <c r="ES25" s="221"/>
      <c r="ET25" s="221"/>
      <c r="EU25" s="221"/>
      <c r="EV25" s="221"/>
      <c r="EW25" s="221"/>
      <c r="EX25" s="221"/>
      <c r="EY25" s="221"/>
      <c r="EZ25" s="221"/>
      <c r="FA25" s="221"/>
      <c r="FB25" s="221"/>
      <c r="FC25" s="221"/>
      <c r="FD25" s="221"/>
      <c r="FE25" s="221"/>
      <c r="FF25" s="221"/>
      <c r="FG25" s="221"/>
      <c r="FH25" s="221"/>
      <c r="FI25" s="221"/>
      <c r="FJ25" s="221"/>
      <c r="FK25" s="221"/>
      <c r="FL25" s="221"/>
      <c r="FM25" s="221"/>
      <c r="FN25" s="416"/>
    </row>
    <row r="26" spans="2:170" s="407" customFormat="1" x14ac:dyDescent="0.5">
      <c r="B26" s="222">
        <f>+B25+1</f>
        <v>13</v>
      </c>
      <c r="C26" s="433" t="s">
        <v>449</v>
      </c>
      <c r="D26" s="224"/>
      <c r="E26" s="224" t="s">
        <v>28</v>
      </c>
      <c r="F26" s="457">
        <v>3</v>
      </c>
      <c r="G26" s="225"/>
      <c r="H26" s="286"/>
      <c r="I26" s="286"/>
      <c r="J26" s="434">
        <f>SUM(H26:I26)</f>
        <v>0</v>
      </c>
      <c r="K26" s="286"/>
      <c r="L26" s="286"/>
      <c r="M26" s="434">
        <f>SUM(K26:L26)</f>
        <v>0</v>
      </c>
      <c r="N26" s="286"/>
      <c r="O26" s="286"/>
      <c r="P26" s="434">
        <f>SUM(N26:O26)</f>
        <v>0</v>
      </c>
      <c r="Q26" s="286"/>
      <c r="R26" s="286"/>
      <c r="S26" s="434">
        <f>SUM(Q26:R26)</f>
        <v>0</v>
      </c>
      <c r="T26" s="286"/>
      <c r="U26" s="286"/>
      <c r="V26" s="434">
        <f>SUM(T26:U26)</f>
        <v>0</v>
      </c>
      <c r="W26" s="286"/>
      <c r="X26" s="286"/>
      <c r="Y26" s="434">
        <f>SUM(W26:X26)</f>
        <v>0</v>
      </c>
      <c r="Z26" s="4"/>
      <c r="AA26" s="286"/>
      <c r="AB26" s="286"/>
      <c r="AC26" s="434">
        <f>SUM(AA26:AB26)</f>
        <v>0</v>
      </c>
      <c r="AD26" s="286"/>
      <c r="AE26" s="286"/>
      <c r="AF26" s="434">
        <f>SUM(AD26:AE26)</f>
        <v>0</v>
      </c>
      <c r="AG26" s="286"/>
      <c r="AH26" s="286"/>
      <c r="AI26" s="434">
        <f>SUM(AG26:AH26)</f>
        <v>0</v>
      </c>
      <c r="AJ26" s="286"/>
      <c r="AK26" s="286"/>
      <c r="AL26" s="434">
        <f>SUM(AJ26:AK26)</f>
        <v>0</v>
      </c>
      <c r="AM26" s="286"/>
      <c r="AN26" s="286"/>
      <c r="AO26" s="434">
        <f>SUM(AM26:AN26)</f>
        <v>0</v>
      </c>
      <c r="AP26" s="286"/>
      <c r="AQ26" s="286"/>
      <c r="AR26" s="434">
        <f>SUM(AP26:AQ26)</f>
        <v>0</v>
      </c>
      <c r="AS26" s="4"/>
      <c r="AT26" s="286"/>
      <c r="AU26" s="286"/>
      <c r="AV26" s="434">
        <f>SUM(AT26:AU26)</f>
        <v>0</v>
      </c>
      <c r="AW26" s="286"/>
      <c r="AX26" s="286"/>
      <c r="AY26" s="434">
        <f>SUM(AW26:AX26)</f>
        <v>0</v>
      </c>
      <c r="AZ26" s="286"/>
      <c r="BA26" s="286"/>
      <c r="BB26" s="434">
        <f>SUM(AZ26:BA26)</f>
        <v>0</v>
      </c>
      <c r="BC26" s="286"/>
      <c r="BD26" s="286"/>
      <c r="BE26" s="434">
        <f>SUM(BC26:BD26)</f>
        <v>0</v>
      </c>
      <c r="BF26" s="286"/>
      <c r="BG26" s="286"/>
      <c r="BH26" s="434">
        <f>SUM(BF26:BG26)</f>
        <v>0</v>
      </c>
      <c r="BI26" s="286"/>
      <c r="BJ26" s="286"/>
      <c r="BK26" s="434">
        <f>SUM(BI26:BJ26)</f>
        <v>0</v>
      </c>
      <c r="BL26" s="4"/>
      <c r="BM26" s="388"/>
      <c r="BN26" s="136"/>
      <c r="BO26" s="189"/>
      <c r="BP26" s="125" t="str">
        <f xml:space="preserve"> IF( SUM( BV26:DP26 ) = 0, 0, $BV$5 )</f>
        <v>Please complete all cells in row</v>
      </c>
      <c r="BQ26" s="125"/>
      <c r="BR26" s="189"/>
      <c r="BS26" s="90"/>
      <c r="BT26" s="89"/>
      <c r="BU26" s="89"/>
      <c r="BV26" s="126">
        <v>1</v>
      </c>
      <c r="BW26" s="126">
        <v>1</v>
      </c>
      <c r="BX26" s="126">
        <v>1</v>
      </c>
      <c r="BY26" s="126">
        <v>1</v>
      </c>
      <c r="BZ26" s="126">
        <v>1</v>
      </c>
      <c r="CA26" s="432"/>
      <c r="CB26" s="126">
        <v>1</v>
      </c>
      <c r="CC26" s="126">
        <v>1</v>
      </c>
      <c r="CD26" s="126">
        <v>1</v>
      </c>
      <c r="CE26" s="126">
        <v>1</v>
      </c>
      <c r="CF26" s="126">
        <v>1</v>
      </c>
      <c r="CG26" s="221"/>
      <c r="CH26" s="126">
        <v>1</v>
      </c>
      <c r="CI26" s="126">
        <v>1</v>
      </c>
      <c r="CJ26" s="126">
        <v>1</v>
      </c>
      <c r="CK26" s="126">
        <v>1</v>
      </c>
      <c r="CL26" s="126">
        <v>1</v>
      </c>
      <c r="CM26" s="221"/>
      <c r="CN26" s="126">
        <v>1</v>
      </c>
      <c r="CO26" s="126">
        <v>1</v>
      </c>
      <c r="CP26" s="126">
        <v>1</v>
      </c>
      <c r="CQ26" s="126">
        <v>1</v>
      </c>
      <c r="CR26" s="126">
        <v>1</v>
      </c>
      <c r="CS26" s="221"/>
      <c r="CT26" s="126">
        <v>1</v>
      </c>
      <c r="CU26" s="126">
        <v>1</v>
      </c>
      <c r="CV26" s="126">
        <v>1</v>
      </c>
      <c r="CW26" s="126">
        <v>1</v>
      </c>
      <c r="CX26" s="126">
        <v>1</v>
      </c>
      <c r="CY26" s="221"/>
      <c r="CZ26" s="126">
        <v>1</v>
      </c>
      <c r="DA26" s="126">
        <v>1</v>
      </c>
      <c r="DB26" s="126">
        <v>1</v>
      </c>
      <c r="DC26" s="126">
        <v>1</v>
      </c>
      <c r="DD26" s="126">
        <v>1</v>
      </c>
      <c r="DE26" s="221"/>
      <c r="DF26" s="126">
        <v>1</v>
      </c>
      <c r="DG26" s="126">
        <v>1</v>
      </c>
      <c r="DH26" s="126">
        <v>1</v>
      </c>
      <c r="DI26" s="126">
        <v>1</v>
      </c>
      <c r="DJ26" s="126">
        <v>1</v>
      </c>
      <c r="DK26" s="221"/>
      <c r="DL26" s="126">
        <v>1</v>
      </c>
      <c r="DM26" s="126">
        <v>1</v>
      </c>
      <c r="DN26" s="126">
        <v>1</v>
      </c>
      <c r="DO26" s="126">
        <v>1</v>
      </c>
      <c r="DP26" s="126">
        <v>1</v>
      </c>
      <c r="DQ26" s="221"/>
      <c r="DR26" s="266"/>
      <c r="DS26" s="221"/>
      <c r="DT26" s="221"/>
      <c r="DU26" s="221"/>
      <c r="DV26" s="221"/>
      <c r="DW26" s="221"/>
      <c r="DX26" s="432"/>
      <c r="DY26" s="221"/>
      <c r="DZ26" s="221"/>
      <c r="EA26" s="221"/>
      <c r="EB26" s="221"/>
      <c r="EC26" s="221"/>
      <c r="ED26" s="221"/>
      <c r="EE26" s="221"/>
      <c r="EF26" s="221"/>
      <c r="EG26" s="221"/>
      <c r="EH26" s="221"/>
      <c r="EI26" s="221"/>
      <c r="EJ26" s="221"/>
      <c r="EK26" s="221"/>
      <c r="EL26" s="221"/>
      <c r="EM26" s="221"/>
      <c r="EN26" s="221"/>
      <c r="EO26" s="221"/>
      <c r="EP26" s="221"/>
      <c r="EQ26" s="221"/>
      <c r="ER26" s="221"/>
      <c r="ES26" s="221"/>
      <c r="ET26" s="221"/>
      <c r="EU26" s="221"/>
      <c r="EV26" s="221"/>
      <c r="EW26" s="221"/>
      <c r="EX26" s="221"/>
      <c r="EY26" s="221"/>
      <c r="EZ26" s="221"/>
      <c r="FA26" s="221"/>
      <c r="FB26" s="221"/>
      <c r="FC26" s="221"/>
      <c r="FD26" s="221"/>
      <c r="FE26" s="221"/>
      <c r="FF26" s="221"/>
      <c r="FG26" s="221"/>
      <c r="FH26" s="221"/>
      <c r="FI26" s="221"/>
      <c r="FJ26" s="221"/>
      <c r="FK26" s="221"/>
      <c r="FL26" s="221"/>
      <c r="FM26" s="221"/>
      <c r="FN26" s="416"/>
    </row>
    <row r="27" spans="2:170" s="407" customFormat="1" x14ac:dyDescent="0.5">
      <c r="B27" s="222">
        <f t="shared" ref="B27:B34" si="7">+B26+1</f>
        <v>14</v>
      </c>
      <c r="C27" s="223" t="s">
        <v>49</v>
      </c>
      <c r="D27" s="224"/>
      <c r="E27" s="224" t="s">
        <v>28</v>
      </c>
      <c r="F27" s="457">
        <v>3</v>
      </c>
      <c r="G27" s="225"/>
      <c r="H27" s="286"/>
      <c r="I27" s="286"/>
      <c r="J27" s="434">
        <f>SUM(H27:I27)</f>
        <v>0</v>
      </c>
      <c r="K27" s="286"/>
      <c r="L27" s="286"/>
      <c r="M27" s="434">
        <f>SUM(K27:L27)</f>
        <v>0</v>
      </c>
      <c r="N27" s="286"/>
      <c r="O27" s="286"/>
      <c r="P27" s="434">
        <f>SUM(N27:O27)</f>
        <v>0</v>
      </c>
      <c r="Q27" s="286"/>
      <c r="R27" s="286"/>
      <c r="S27" s="434">
        <f>SUM(Q27:R27)</f>
        <v>0</v>
      </c>
      <c r="T27" s="286"/>
      <c r="U27" s="286"/>
      <c r="V27" s="434">
        <f>SUM(T27:U27)</f>
        <v>0</v>
      </c>
      <c r="W27" s="286"/>
      <c r="X27" s="286"/>
      <c r="Y27" s="434">
        <f>SUM(W27:X27)</f>
        <v>0</v>
      </c>
      <c r="Z27" s="4"/>
      <c r="AA27" s="286"/>
      <c r="AB27" s="286"/>
      <c r="AC27" s="434">
        <f>SUM(AA27:AB27)</f>
        <v>0</v>
      </c>
      <c r="AD27" s="286"/>
      <c r="AE27" s="286"/>
      <c r="AF27" s="434">
        <f>SUM(AD27:AE27)</f>
        <v>0</v>
      </c>
      <c r="AG27" s="286"/>
      <c r="AH27" s="286"/>
      <c r="AI27" s="434">
        <f>SUM(AG27:AH27)</f>
        <v>0</v>
      </c>
      <c r="AJ27" s="286"/>
      <c r="AK27" s="286"/>
      <c r="AL27" s="434">
        <f>SUM(AJ27:AK27)</f>
        <v>0</v>
      </c>
      <c r="AM27" s="286"/>
      <c r="AN27" s="286"/>
      <c r="AO27" s="434">
        <f>SUM(AM27:AN27)</f>
        <v>0</v>
      </c>
      <c r="AP27" s="286"/>
      <c r="AQ27" s="286"/>
      <c r="AR27" s="434">
        <f>SUM(AP27:AQ27)</f>
        <v>0</v>
      </c>
      <c r="AS27" s="4"/>
      <c r="AT27" s="286"/>
      <c r="AU27" s="286"/>
      <c r="AV27" s="434">
        <f>SUM(AT27:AU27)</f>
        <v>0</v>
      </c>
      <c r="AW27" s="286"/>
      <c r="AX27" s="286"/>
      <c r="AY27" s="434">
        <f>SUM(AW27:AX27)</f>
        <v>0</v>
      </c>
      <c r="AZ27" s="286"/>
      <c r="BA27" s="286"/>
      <c r="BB27" s="434">
        <f>SUM(AZ27:BA27)</f>
        <v>0</v>
      </c>
      <c r="BC27" s="286"/>
      <c r="BD27" s="286"/>
      <c r="BE27" s="434">
        <f>SUM(BC27:BD27)</f>
        <v>0</v>
      </c>
      <c r="BF27" s="286"/>
      <c r="BG27" s="286"/>
      <c r="BH27" s="434">
        <f>SUM(BF27:BG27)</f>
        <v>0</v>
      </c>
      <c r="BI27" s="286"/>
      <c r="BJ27" s="286"/>
      <c r="BK27" s="434">
        <f>SUM(BI27:BJ27)</f>
        <v>0</v>
      </c>
      <c r="BL27" s="4"/>
      <c r="BM27" s="388"/>
      <c r="BN27" s="136"/>
      <c r="BO27" s="189"/>
      <c r="BP27" s="125" t="str">
        <f xml:space="preserve"> IF( SUM( BV27:DP27 ) = 0, 0, $BV$5 )</f>
        <v>Please complete all cells in row</v>
      </c>
      <c r="BQ27" s="125">
        <f>IF(SUM($DS$27:$FN$27)=0,0,$DS$7)</f>
        <v>0</v>
      </c>
      <c r="BR27" s="189"/>
      <c r="BS27" s="90"/>
      <c r="BT27" s="89"/>
      <c r="BU27" s="89"/>
      <c r="BV27" s="126">
        <v>1</v>
      </c>
      <c r="BW27" s="126">
        <v>1</v>
      </c>
      <c r="BX27" s="126">
        <v>1</v>
      </c>
      <c r="BY27" s="126">
        <v>1</v>
      </c>
      <c r="BZ27" s="126">
        <v>1</v>
      </c>
      <c r="CA27" s="432"/>
      <c r="CB27" s="126">
        <v>1</v>
      </c>
      <c r="CC27" s="126">
        <v>1</v>
      </c>
      <c r="CD27" s="126">
        <v>1</v>
      </c>
      <c r="CE27" s="126">
        <v>1</v>
      </c>
      <c r="CF27" s="126">
        <v>1</v>
      </c>
      <c r="CG27" s="221"/>
      <c r="CH27" s="126">
        <v>1</v>
      </c>
      <c r="CI27" s="126">
        <v>1</v>
      </c>
      <c r="CJ27" s="126">
        <v>1</v>
      </c>
      <c r="CK27" s="126">
        <v>1</v>
      </c>
      <c r="CL27" s="126">
        <v>1</v>
      </c>
      <c r="CM27" s="221"/>
      <c r="CN27" s="126">
        <v>1</v>
      </c>
      <c r="CO27" s="126">
        <v>1</v>
      </c>
      <c r="CP27" s="126">
        <v>1</v>
      </c>
      <c r="CQ27" s="126">
        <v>1</v>
      </c>
      <c r="CR27" s="126">
        <v>1</v>
      </c>
      <c r="CS27" s="221"/>
      <c r="CT27" s="126">
        <v>1</v>
      </c>
      <c r="CU27" s="126">
        <v>1</v>
      </c>
      <c r="CV27" s="126">
        <v>1</v>
      </c>
      <c r="CW27" s="126">
        <v>1</v>
      </c>
      <c r="CX27" s="126">
        <v>1</v>
      </c>
      <c r="CY27" s="221"/>
      <c r="CZ27" s="126">
        <v>1</v>
      </c>
      <c r="DA27" s="126">
        <v>1</v>
      </c>
      <c r="DB27" s="126">
        <v>1</v>
      </c>
      <c r="DC27" s="126">
        <v>1</v>
      </c>
      <c r="DD27" s="126">
        <v>1</v>
      </c>
      <c r="DE27" s="221"/>
      <c r="DF27" s="126">
        <v>1</v>
      </c>
      <c r="DG27" s="126">
        <v>1</v>
      </c>
      <c r="DH27" s="126">
        <v>1</v>
      </c>
      <c r="DI27" s="126">
        <v>1</v>
      </c>
      <c r="DJ27" s="126">
        <v>1</v>
      </c>
      <c r="DK27" s="221"/>
      <c r="DL27" s="126">
        <v>1</v>
      </c>
      <c r="DM27" s="126">
        <v>1</v>
      </c>
      <c r="DN27" s="126">
        <v>1</v>
      </c>
      <c r="DO27" s="126">
        <v>1</v>
      </c>
      <c r="DP27" s="126">
        <v>1</v>
      </c>
      <c r="DQ27" s="221"/>
      <c r="DR27" s="90"/>
      <c r="DS27" s="126">
        <v>0</v>
      </c>
      <c r="DT27" s="126">
        <v>0</v>
      </c>
      <c r="DU27" s="126">
        <v>0</v>
      </c>
      <c r="DV27" s="126">
        <v>0</v>
      </c>
      <c r="DW27" s="126">
        <v>0</v>
      </c>
      <c r="DX27" s="432"/>
      <c r="DY27" s="126">
        <v>0</v>
      </c>
      <c r="DZ27" s="126">
        <v>0</v>
      </c>
      <c r="EA27" s="126">
        <v>0</v>
      </c>
      <c r="EB27" s="126">
        <v>0</v>
      </c>
      <c r="EC27" s="126">
        <v>0</v>
      </c>
      <c r="ED27" s="221"/>
      <c r="EE27" s="126">
        <v>0</v>
      </c>
      <c r="EF27" s="126">
        <v>0</v>
      </c>
      <c r="EG27" s="126">
        <v>0</v>
      </c>
      <c r="EH27" s="126">
        <v>0</v>
      </c>
      <c r="EI27" s="126">
        <v>0</v>
      </c>
      <c r="EJ27" s="221"/>
      <c r="EK27" s="126">
        <v>0</v>
      </c>
      <c r="EL27" s="126">
        <v>0</v>
      </c>
      <c r="EM27" s="126">
        <v>0</v>
      </c>
      <c r="EN27" s="126">
        <v>0</v>
      </c>
      <c r="EO27" s="126">
        <v>0</v>
      </c>
      <c r="EP27" s="221"/>
      <c r="EQ27" s="126">
        <v>0</v>
      </c>
      <c r="ER27" s="126">
        <v>0</v>
      </c>
      <c r="ES27" s="126">
        <v>0</v>
      </c>
      <c r="ET27" s="126">
        <v>0</v>
      </c>
      <c r="EU27" s="126">
        <v>0</v>
      </c>
      <c r="EV27" s="221"/>
      <c r="EW27" s="126">
        <v>0</v>
      </c>
      <c r="EX27" s="126">
        <v>0</v>
      </c>
      <c r="EY27" s="126">
        <v>0</v>
      </c>
      <c r="EZ27" s="126">
        <v>0</v>
      </c>
      <c r="FA27" s="126">
        <v>0</v>
      </c>
      <c r="FB27" s="221"/>
      <c r="FC27" s="126">
        <v>0</v>
      </c>
      <c r="FD27" s="126">
        <v>0</v>
      </c>
      <c r="FE27" s="126">
        <v>0</v>
      </c>
      <c r="FF27" s="126">
        <v>0</v>
      </c>
      <c r="FG27" s="126">
        <v>0</v>
      </c>
      <c r="FH27" s="221"/>
      <c r="FI27" s="126">
        <v>0</v>
      </c>
      <c r="FJ27" s="126">
        <v>0</v>
      </c>
      <c r="FK27" s="126">
        <v>0</v>
      </c>
      <c r="FL27" s="126">
        <v>0</v>
      </c>
      <c r="FM27" s="126">
        <v>0</v>
      </c>
      <c r="FN27" s="416"/>
    </row>
    <row r="28" spans="2:170" s="407" customFormat="1" x14ac:dyDescent="0.5">
      <c r="B28" s="222">
        <f t="shared" si="7"/>
        <v>15</v>
      </c>
      <c r="C28" s="223" t="s">
        <v>450</v>
      </c>
      <c r="D28" s="224"/>
      <c r="E28" s="224" t="s">
        <v>28</v>
      </c>
      <c r="F28" s="457">
        <v>3</v>
      </c>
      <c r="G28" s="225"/>
      <c r="H28" s="286"/>
      <c r="I28" s="286"/>
      <c r="J28" s="434">
        <f>SUM(H28:I28)</f>
        <v>0</v>
      </c>
      <c r="K28" s="286"/>
      <c r="L28" s="286"/>
      <c r="M28" s="434">
        <f>SUM(K28:L28)</f>
        <v>0</v>
      </c>
      <c r="N28" s="286"/>
      <c r="O28" s="286"/>
      <c r="P28" s="434">
        <f>SUM(N28:O28)</f>
        <v>0</v>
      </c>
      <c r="Q28" s="286"/>
      <c r="R28" s="286"/>
      <c r="S28" s="434">
        <f>SUM(Q28:R28)</f>
        <v>0</v>
      </c>
      <c r="T28" s="286"/>
      <c r="U28" s="286"/>
      <c r="V28" s="434">
        <f>SUM(T28:U28)</f>
        <v>0</v>
      </c>
      <c r="W28" s="286"/>
      <c r="X28" s="286"/>
      <c r="Y28" s="434">
        <f>SUM(W28:X28)</f>
        <v>0</v>
      </c>
      <c r="Z28" s="4"/>
      <c r="AA28" s="286"/>
      <c r="AB28" s="286"/>
      <c r="AC28" s="434">
        <f>SUM(AA28:AB28)</f>
        <v>0</v>
      </c>
      <c r="AD28" s="286"/>
      <c r="AE28" s="286"/>
      <c r="AF28" s="434">
        <f>SUM(AD28:AE28)</f>
        <v>0</v>
      </c>
      <c r="AG28" s="286"/>
      <c r="AH28" s="286"/>
      <c r="AI28" s="434">
        <f>SUM(AG28:AH28)</f>
        <v>0</v>
      </c>
      <c r="AJ28" s="286"/>
      <c r="AK28" s="286"/>
      <c r="AL28" s="434">
        <f>SUM(AJ28:AK28)</f>
        <v>0</v>
      </c>
      <c r="AM28" s="286"/>
      <c r="AN28" s="286"/>
      <c r="AO28" s="434">
        <f>SUM(AM28:AN28)</f>
        <v>0</v>
      </c>
      <c r="AP28" s="286"/>
      <c r="AQ28" s="286"/>
      <c r="AR28" s="434">
        <f>SUM(AP28:AQ28)</f>
        <v>0</v>
      </c>
      <c r="AS28" s="4"/>
      <c r="AT28" s="286"/>
      <c r="AU28" s="286"/>
      <c r="AV28" s="434">
        <f>SUM(AT28:AU28)</f>
        <v>0</v>
      </c>
      <c r="AW28" s="286"/>
      <c r="AX28" s="286"/>
      <c r="AY28" s="434">
        <f>SUM(AW28:AX28)</f>
        <v>0</v>
      </c>
      <c r="AZ28" s="286"/>
      <c r="BA28" s="286"/>
      <c r="BB28" s="434">
        <f>SUM(AZ28:BA28)</f>
        <v>0</v>
      </c>
      <c r="BC28" s="286"/>
      <c r="BD28" s="286"/>
      <c r="BE28" s="434">
        <f>SUM(BC28:BD28)</f>
        <v>0</v>
      </c>
      <c r="BF28" s="286"/>
      <c r="BG28" s="286"/>
      <c r="BH28" s="434">
        <f>SUM(BF28:BG28)</f>
        <v>0</v>
      </c>
      <c r="BI28" s="286"/>
      <c r="BJ28" s="286"/>
      <c r="BK28" s="434">
        <f>SUM(BI28:BJ28)</f>
        <v>0</v>
      </c>
      <c r="BL28" s="4"/>
      <c r="BM28" s="446"/>
      <c r="BN28" s="136"/>
      <c r="BO28" s="189"/>
      <c r="BP28" s="125" t="str">
        <f xml:space="preserve"> IF( SUM( BV28:DP28 ) = 0, 0, $BV$5 )</f>
        <v>Please complete all cells in row</v>
      </c>
      <c r="BQ28" s="125">
        <f>IF(SUM($DS$27:$FN$27)=0,0,$DS$7)</f>
        <v>0</v>
      </c>
      <c r="BR28" s="189"/>
      <c r="BS28" s="90"/>
      <c r="BT28" s="89"/>
      <c r="BU28" s="89"/>
      <c r="BV28" s="126">
        <v>1</v>
      </c>
      <c r="BW28" s="126">
        <v>1</v>
      </c>
      <c r="BX28" s="126">
        <v>1</v>
      </c>
      <c r="BY28" s="126">
        <v>1</v>
      </c>
      <c r="BZ28" s="126">
        <v>1</v>
      </c>
      <c r="CA28" s="432"/>
      <c r="CB28" s="126">
        <v>1</v>
      </c>
      <c r="CC28" s="126">
        <v>1</v>
      </c>
      <c r="CD28" s="126">
        <v>1</v>
      </c>
      <c r="CE28" s="126">
        <v>1</v>
      </c>
      <c r="CF28" s="126">
        <v>1</v>
      </c>
      <c r="CG28" s="221"/>
      <c r="CH28" s="126">
        <v>1</v>
      </c>
      <c r="CI28" s="126">
        <v>1</v>
      </c>
      <c r="CJ28" s="126">
        <v>1</v>
      </c>
      <c r="CK28" s="126">
        <v>1</v>
      </c>
      <c r="CL28" s="126">
        <v>1</v>
      </c>
      <c r="CM28" s="221"/>
      <c r="CN28" s="126">
        <v>1</v>
      </c>
      <c r="CO28" s="126">
        <v>1</v>
      </c>
      <c r="CP28" s="126">
        <v>1</v>
      </c>
      <c r="CQ28" s="126">
        <v>1</v>
      </c>
      <c r="CR28" s="126">
        <v>1</v>
      </c>
      <c r="CS28" s="221"/>
      <c r="CT28" s="126">
        <v>1</v>
      </c>
      <c r="CU28" s="126">
        <v>1</v>
      </c>
      <c r="CV28" s="126">
        <v>1</v>
      </c>
      <c r="CW28" s="126">
        <v>1</v>
      </c>
      <c r="CX28" s="126">
        <v>1</v>
      </c>
      <c r="CY28" s="221"/>
      <c r="CZ28" s="126">
        <v>1</v>
      </c>
      <c r="DA28" s="126">
        <v>1</v>
      </c>
      <c r="DB28" s="126">
        <v>1</v>
      </c>
      <c r="DC28" s="126">
        <v>1</v>
      </c>
      <c r="DD28" s="126">
        <v>1</v>
      </c>
      <c r="DE28" s="221"/>
      <c r="DF28" s="126">
        <v>1</v>
      </c>
      <c r="DG28" s="126">
        <v>1</v>
      </c>
      <c r="DH28" s="126">
        <v>1</v>
      </c>
      <c r="DI28" s="126">
        <v>1</v>
      </c>
      <c r="DJ28" s="126">
        <v>1</v>
      </c>
      <c r="DK28" s="221"/>
      <c r="DL28" s="126">
        <v>1</v>
      </c>
      <c r="DM28" s="126">
        <v>1</v>
      </c>
      <c r="DN28" s="126">
        <v>1</v>
      </c>
      <c r="DO28" s="126">
        <v>1</v>
      </c>
      <c r="DP28" s="126">
        <v>1</v>
      </c>
      <c r="DQ28" s="221"/>
      <c r="DR28" s="90"/>
      <c r="DS28" s="221"/>
      <c r="DT28" s="221"/>
      <c r="DU28" s="221"/>
      <c r="DV28" s="221"/>
      <c r="DW28" s="221"/>
      <c r="DX28" s="432"/>
      <c r="DY28" s="221"/>
      <c r="DZ28" s="221"/>
      <c r="EA28" s="221"/>
      <c r="EB28" s="221"/>
      <c r="EC28" s="221"/>
      <c r="ED28" s="221"/>
      <c r="EE28" s="221"/>
      <c r="EF28" s="221"/>
      <c r="EG28" s="221"/>
      <c r="EH28" s="221"/>
      <c r="EI28" s="221"/>
      <c r="EJ28" s="221"/>
      <c r="EK28" s="221"/>
      <c r="EL28" s="221"/>
      <c r="EM28" s="221"/>
      <c r="EN28" s="221"/>
      <c r="EO28" s="221"/>
      <c r="EP28" s="221"/>
      <c r="EQ28" s="221"/>
      <c r="ER28" s="221"/>
      <c r="ES28" s="221"/>
      <c r="ET28" s="221"/>
      <c r="EU28" s="221"/>
      <c r="EV28" s="221"/>
      <c r="EW28" s="221"/>
      <c r="EX28" s="221"/>
      <c r="EY28" s="221"/>
      <c r="EZ28" s="221"/>
      <c r="FA28" s="221"/>
      <c r="FB28" s="221"/>
      <c r="FC28" s="221"/>
      <c r="FD28" s="221"/>
      <c r="FE28" s="221"/>
      <c r="FF28" s="221"/>
      <c r="FG28" s="221"/>
      <c r="FH28" s="221"/>
      <c r="FI28" s="221"/>
      <c r="FJ28" s="221"/>
      <c r="FK28" s="221"/>
      <c r="FL28" s="221"/>
      <c r="FM28" s="221"/>
      <c r="FN28" s="416"/>
    </row>
    <row r="29" spans="2:170" s="407" customFormat="1" x14ac:dyDescent="0.5">
      <c r="B29" s="222">
        <f t="shared" si="7"/>
        <v>16</v>
      </c>
      <c r="C29" s="223" t="s">
        <v>51</v>
      </c>
      <c r="D29" s="224"/>
      <c r="E29" s="224" t="s">
        <v>28</v>
      </c>
      <c r="F29" s="457">
        <v>3</v>
      </c>
      <c r="G29" s="225"/>
      <c r="H29" s="285"/>
      <c r="I29" s="286"/>
      <c r="J29" s="434">
        <f>SUM(H29:I29)</f>
        <v>0</v>
      </c>
      <c r="K29" s="285"/>
      <c r="L29" s="286"/>
      <c r="M29" s="434">
        <f>SUM(K29:L29)</f>
        <v>0</v>
      </c>
      <c r="N29" s="285"/>
      <c r="O29" s="286"/>
      <c r="P29" s="434">
        <f>SUM(N29:O29)</f>
        <v>0</v>
      </c>
      <c r="Q29" s="285"/>
      <c r="R29" s="286"/>
      <c r="S29" s="434">
        <f>SUM(Q29:R29)</f>
        <v>0</v>
      </c>
      <c r="T29" s="285"/>
      <c r="U29" s="286"/>
      <c r="V29" s="434">
        <f>SUM(T29:U29)</f>
        <v>0</v>
      </c>
      <c r="W29" s="285"/>
      <c r="X29" s="286"/>
      <c r="Y29" s="434">
        <f>SUM(W29:X29)</f>
        <v>0</v>
      </c>
      <c r="Z29" s="4"/>
      <c r="AA29" s="285"/>
      <c r="AB29" s="286"/>
      <c r="AC29" s="434">
        <f>SUM(AA29:AB29)</f>
        <v>0</v>
      </c>
      <c r="AD29" s="285"/>
      <c r="AE29" s="286"/>
      <c r="AF29" s="434">
        <f>SUM(AD29:AE29)</f>
        <v>0</v>
      </c>
      <c r="AG29" s="285"/>
      <c r="AH29" s="286"/>
      <c r="AI29" s="434">
        <f>SUM(AG29:AH29)</f>
        <v>0</v>
      </c>
      <c r="AJ29" s="285"/>
      <c r="AK29" s="286"/>
      <c r="AL29" s="434">
        <f>SUM(AJ29:AK29)</f>
        <v>0</v>
      </c>
      <c r="AM29" s="285"/>
      <c r="AN29" s="286"/>
      <c r="AO29" s="434">
        <f>SUM(AM29:AN29)</f>
        <v>0</v>
      </c>
      <c r="AP29" s="285"/>
      <c r="AQ29" s="286"/>
      <c r="AR29" s="434">
        <f>SUM(AP29:AQ29)</f>
        <v>0</v>
      </c>
      <c r="AS29" s="4"/>
      <c r="AT29" s="285"/>
      <c r="AU29" s="286"/>
      <c r="AV29" s="434">
        <f>SUM(AT29:AU29)</f>
        <v>0</v>
      </c>
      <c r="AW29" s="285"/>
      <c r="AX29" s="286"/>
      <c r="AY29" s="434">
        <f>SUM(AW29:AX29)</f>
        <v>0</v>
      </c>
      <c r="AZ29" s="285"/>
      <c r="BA29" s="286"/>
      <c r="BB29" s="434">
        <f>SUM(AZ29:BA29)</f>
        <v>0</v>
      </c>
      <c r="BC29" s="285"/>
      <c r="BD29" s="286"/>
      <c r="BE29" s="434">
        <f>SUM(BC29:BD29)</f>
        <v>0</v>
      </c>
      <c r="BF29" s="285"/>
      <c r="BG29" s="286"/>
      <c r="BH29" s="434">
        <f>SUM(BF29:BG29)</f>
        <v>0</v>
      </c>
      <c r="BI29" s="285"/>
      <c r="BJ29" s="286"/>
      <c r="BK29" s="434">
        <f>SUM(BI29:BJ29)</f>
        <v>0</v>
      </c>
      <c r="BL29" s="4"/>
      <c r="BM29" s="446"/>
      <c r="BN29" s="136"/>
      <c r="BO29" s="189"/>
      <c r="BP29" s="125" t="str">
        <f xml:space="preserve"> IF( SUM( BV29:DP29 ) = 0, 0, $BV$5 )</f>
        <v>Please complete all cells in row</v>
      </c>
      <c r="BQ29" s="125">
        <f>IF(SUM($DS$27:$FN$27)=0,0,$DS$7)</f>
        <v>0</v>
      </c>
      <c r="BR29" s="189"/>
      <c r="BS29" s="90"/>
      <c r="BT29" s="89"/>
      <c r="BU29" s="89"/>
      <c r="BV29" s="126">
        <v>1</v>
      </c>
      <c r="BW29" s="126">
        <v>1</v>
      </c>
      <c r="BX29" s="126">
        <v>1</v>
      </c>
      <c r="BY29" s="126">
        <v>1</v>
      </c>
      <c r="BZ29" s="126">
        <v>1</v>
      </c>
      <c r="CA29" s="432"/>
      <c r="CB29" s="126">
        <v>1</v>
      </c>
      <c r="CC29" s="126">
        <v>1</v>
      </c>
      <c r="CD29" s="126">
        <v>1</v>
      </c>
      <c r="CE29" s="126">
        <v>1</v>
      </c>
      <c r="CF29" s="126">
        <v>1</v>
      </c>
      <c r="CG29" s="221"/>
      <c r="CH29" s="126">
        <v>1</v>
      </c>
      <c r="CI29" s="126">
        <v>1</v>
      </c>
      <c r="CJ29" s="126">
        <v>1</v>
      </c>
      <c r="CK29" s="126">
        <v>1</v>
      </c>
      <c r="CL29" s="126">
        <v>1</v>
      </c>
      <c r="CM29" s="221"/>
      <c r="CN29" s="126">
        <v>1</v>
      </c>
      <c r="CO29" s="126">
        <v>1</v>
      </c>
      <c r="CP29" s="126">
        <v>1</v>
      </c>
      <c r="CQ29" s="126">
        <v>1</v>
      </c>
      <c r="CR29" s="126">
        <v>1</v>
      </c>
      <c r="CS29" s="221"/>
      <c r="CT29" s="126">
        <v>1</v>
      </c>
      <c r="CU29" s="126">
        <v>1</v>
      </c>
      <c r="CV29" s="126">
        <v>1</v>
      </c>
      <c r="CW29" s="126">
        <v>1</v>
      </c>
      <c r="CX29" s="126">
        <v>1</v>
      </c>
      <c r="CY29" s="221"/>
      <c r="CZ29" s="126">
        <v>1</v>
      </c>
      <c r="DA29" s="126">
        <v>1</v>
      </c>
      <c r="DB29" s="126">
        <v>1</v>
      </c>
      <c r="DC29" s="126">
        <v>1</v>
      </c>
      <c r="DD29" s="126">
        <v>1</v>
      </c>
      <c r="DE29" s="221"/>
      <c r="DF29" s="126">
        <v>1</v>
      </c>
      <c r="DG29" s="126">
        <v>1</v>
      </c>
      <c r="DH29" s="126">
        <v>1</v>
      </c>
      <c r="DI29" s="126">
        <v>1</v>
      </c>
      <c r="DJ29" s="126">
        <v>1</v>
      </c>
      <c r="DK29" s="221"/>
      <c r="DL29" s="126">
        <v>1</v>
      </c>
      <c r="DM29" s="126">
        <v>1</v>
      </c>
      <c r="DN29" s="126">
        <v>1</v>
      </c>
      <c r="DO29" s="126">
        <v>1</v>
      </c>
      <c r="DP29" s="126">
        <v>1</v>
      </c>
      <c r="DQ29" s="221"/>
      <c r="DR29" s="90"/>
      <c r="DS29" s="221"/>
      <c r="DT29" s="221"/>
      <c r="DU29" s="221"/>
      <c r="DV29" s="221"/>
      <c r="DW29" s="221"/>
      <c r="DX29" s="432"/>
      <c r="DY29" s="221"/>
      <c r="DZ29" s="221"/>
      <c r="EA29" s="221"/>
      <c r="EB29" s="221"/>
      <c r="EC29" s="221"/>
      <c r="ED29" s="221"/>
      <c r="EE29" s="221"/>
      <c r="EF29" s="221"/>
      <c r="EG29" s="221"/>
      <c r="EH29" s="221"/>
      <c r="EI29" s="221"/>
      <c r="EJ29" s="221"/>
      <c r="EK29" s="221"/>
      <c r="EL29" s="221"/>
      <c r="EM29" s="221"/>
      <c r="EN29" s="221"/>
      <c r="EO29" s="221"/>
      <c r="EP29" s="221"/>
      <c r="EQ29" s="221"/>
      <c r="ER29" s="221"/>
      <c r="ES29" s="221"/>
      <c r="ET29" s="221"/>
      <c r="EU29" s="221"/>
      <c r="EV29" s="221"/>
      <c r="EW29" s="221"/>
      <c r="EX29" s="221"/>
      <c r="EY29" s="221"/>
      <c r="EZ29" s="221"/>
      <c r="FA29" s="221"/>
      <c r="FB29" s="221"/>
      <c r="FC29" s="221"/>
      <c r="FD29" s="221"/>
      <c r="FE29" s="221"/>
      <c r="FF29" s="221"/>
      <c r="FG29" s="221"/>
      <c r="FH29" s="221"/>
      <c r="FI29" s="221"/>
      <c r="FJ29" s="221"/>
      <c r="FK29" s="221"/>
      <c r="FL29" s="221"/>
      <c r="FM29" s="221"/>
      <c r="FN29" s="416"/>
    </row>
    <row r="30" spans="2:170" s="407" customFormat="1" x14ac:dyDescent="0.5">
      <c r="B30" s="222">
        <f t="shared" si="7"/>
        <v>17</v>
      </c>
      <c r="C30" s="223" t="s">
        <v>52</v>
      </c>
      <c r="D30" s="224"/>
      <c r="E30" s="224" t="s">
        <v>28</v>
      </c>
      <c r="F30" s="457">
        <v>3</v>
      </c>
      <c r="G30" s="225"/>
      <c r="H30" s="454">
        <f>SUM(H25:H29)</f>
        <v>0</v>
      </c>
      <c r="I30" s="455">
        <f>SUM(I25:I29)</f>
        <v>0</v>
      </c>
      <c r="J30" s="434">
        <f t="shared" ref="J30:Y30" si="8">SUM(J25:J29)</f>
        <v>0</v>
      </c>
      <c r="K30" s="454">
        <f t="shared" si="8"/>
        <v>0</v>
      </c>
      <c r="L30" s="455">
        <f t="shared" si="8"/>
        <v>0</v>
      </c>
      <c r="M30" s="434">
        <f t="shared" si="8"/>
        <v>0</v>
      </c>
      <c r="N30" s="454">
        <f t="shared" si="8"/>
        <v>0</v>
      </c>
      <c r="O30" s="455">
        <f t="shared" si="8"/>
        <v>0</v>
      </c>
      <c r="P30" s="434">
        <f t="shared" si="8"/>
        <v>0</v>
      </c>
      <c r="Q30" s="454">
        <f t="shared" si="8"/>
        <v>0</v>
      </c>
      <c r="R30" s="455">
        <f t="shared" si="8"/>
        <v>0</v>
      </c>
      <c r="S30" s="434">
        <f t="shared" si="8"/>
        <v>0</v>
      </c>
      <c r="T30" s="454">
        <f t="shared" si="8"/>
        <v>0</v>
      </c>
      <c r="U30" s="455">
        <f t="shared" si="8"/>
        <v>0</v>
      </c>
      <c r="V30" s="434">
        <f t="shared" si="8"/>
        <v>0</v>
      </c>
      <c r="W30" s="454">
        <f t="shared" si="8"/>
        <v>0</v>
      </c>
      <c r="X30" s="455">
        <f t="shared" si="8"/>
        <v>0</v>
      </c>
      <c r="Y30" s="434">
        <f t="shared" si="8"/>
        <v>0</v>
      </c>
      <c r="Z30" s="4"/>
      <c r="AA30" s="454">
        <f>SUM(AA25:AA29)</f>
        <v>0</v>
      </c>
      <c r="AB30" s="455">
        <f>SUM(AB25:AB29)</f>
        <v>0</v>
      </c>
      <c r="AC30" s="434">
        <f t="shared" ref="AC30:AR30" si="9">SUM(AC25:AC29)</f>
        <v>0</v>
      </c>
      <c r="AD30" s="454">
        <f t="shared" si="9"/>
        <v>0</v>
      </c>
      <c r="AE30" s="455">
        <f t="shared" si="9"/>
        <v>0</v>
      </c>
      <c r="AF30" s="434">
        <f t="shared" si="9"/>
        <v>0</v>
      </c>
      <c r="AG30" s="454">
        <f t="shared" si="9"/>
        <v>0</v>
      </c>
      <c r="AH30" s="455">
        <f t="shared" si="9"/>
        <v>0</v>
      </c>
      <c r="AI30" s="434">
        <f t="shared" si="9"/>
        <v>0</v>
      </c>
      <c r="AJ30" s="454">
        <f t="shared" si="9"/>
        <v>0</v>
      </c>
      <c r="AK30" s="455">
        <f t="shared" si="9"/>
        <v>0</v>
      </c>
      <c r="AL30" s="434">
        <f t="shared" si="9"/>
        <v>0</v>
      </c>
      <c r="AM30" s="454">
        <f t="shared" si="9"/>
        <v>0</v>
      </c>
      <c r="AN30" s="455">
        <f t="shared" si="9"/>
        <v>0</v>
      </c>
      <c r="AO30" s="434">
        <f t="shared" si="9"/>
        <v>0</v>
      </c>
      <c r="AP30" s="454">
        <f t="shared" si="9"/>
        <v>0</v>
      </c>
      <c r="AQ30" s="455">
        <f t="shared" si="9"/>
        <v>0</v>
      </c>
      <c r="AR30" s="434">
        <f t="shared" si="9"/>
        <v>0</v>
      </c>
      <c r="AS30" s="4"/>
      <c r="AT30" s="454">
        <f>SUM(AT25:AT29)</f>
        <v>0</v>
      </c>
      <c r="AU30" s="455">
        <f>SUM(AU25:AU29)</f>
        <v>0</v>
      </c>
      <c r="AV30" s="434">
        <f t="shared" ref="AV30:BK30" si="10">SUM(AV25:AV29)</f>
        <v>0</v>
      </c>
      <c r="AW30" s="454">
        <f t="shared" si="10"/>
        <v>0</v>
      </c>
      <c r="AX30" s="455">
        <f t="shared" si="10"/>
        <v>0</v>
      </c>
      <c r="AY30" s="434">
        <f t="shared" si="10"/>
        <v>0</v>
      </c>
      <c r="AZ30" s="454">
        <f t="shared" si="10"/>
        <v>0</v>
      </c>
      <c r="BA30" s="455">
        <f t="shared" si="10"/>
        <v>0</v>
      </c>
      <c r="BB30" s="434">
        <f t="shared" si="10"/>
        <v>0</v>
      </c>
      <c r="BC30" s="454">
        <f t="shared" si="10"/>
        <v>0</v>
      </c>
      <c r="BD30" s="455">
        <f t="shared" si="10"/>
        <v>0</v>
      </c>
      <c r="BE30" s="434">
        <f t="shared" si="10"/>
        <v>0</v>
      </c>
      <c r="BF30" s="454">
        <f t="shared" si="10"/>
        <v>0</v>
      </c>
      <c r="BG30" s="455">
        <f t="shared" si="10"/>
        <v>0</v>
      </c>
      <c r="BH30" s="434">
        <f t="shared" si="10"/>
        <v>0</v>
      </c>
      <c r="BI30" s="454">
        <f t="shared" si="10"/>
        <v>0</v>
      </c>
      <c r="BJ30" s="455">
        <f t="shared" si="10"/>
        <v>0</v>
      </c>
      <c r="BK30" s="434">
        <f t="shared" si="10"/>
        <v>0</v>
      </c>
      <c r="BL30" s="4"/>
      <c r="BM30" s="456" t="s">
        <v>53</v>
      </c>
      <c r="BN30" s="136"/>
      <c r="BO30" s="189"/>
      <c r="BP30" s="125"/>
      <c r="BQ30" s="125"/>
      <c r="BR30" s="189"/>
      <c r="BS30" s="90"/>
      <c r="BT30" s="89"/>
      <c r="BU30" s="89"/>
      <c r="BV30" s="221"/>
      <c r="BW30" s="221"/>
      <c r="BX30" s="221"/>
      <c r="BY30" s="221"/>
      <c r="BZ30" s="221"/>
      <c r="CA30" s="432"/>
      <c r="CB30" s="221"/>
      <c r="CC30" s="221"/>
      <c r="CD30" s="221"/>
      <c r="CE30" s="221"/>
      <c r="CF30" s="221"/>
      <c r="CG30" s="221"/>
      <c r="CH30" s="221"/>
      <c r="CI30" s="221"/>
      <c r="CJ30" s="221"/>
      <c r="CK30" s="221"/>
      <c r="CL30" s="221"/>
      <c r="CM30" s="221"/>
      <c r="CN30" s="221"/>
      <c r="CO30" s="221"/>
      <c r="CP30" s="221"/>
      <c r="CQ30" s="221"/>
      <c r="CR30" s="221"/>
      <c r="CS30" s="221"/>
      <c r="CT30" s="221"/>
      <c r="CU30" s="221"/>
      <c r="CV30" s="221"/>
      <c r="CW30" s="221"/>
      <c r="CX30" s="221"/>
      <c r="CY30" s="221"/>
      <c r="CZ30" s="221"/>
      <c r="DA30" s="221"/>
      <c r="DB30" s="221"/>
      <c r="DC30" s="221"/>
      <c r="DD30" s="221"/>
      <c r="DE30" s="221"/>
      <c r="DF30" s="221"/>
      <c r="DG30" s="221"/>
      <c r="DH30" s="221"/>
      <c r="DI30" s="221"/>
      <c r="DJ30" s="221"/>
      <c r="DK30" s="221"/>
      <c r="DL30" s="221"/>
      <c r="DM30" s="221"/>
      <c r="DN30" s="221"/>
      <c r="DO30" s="221"/>
      <c r="DP30" s="221"/>
      <c r="DQ30" s="221"/>
      <c r="DR30" s="90"/>
      <c r="DS30" s="221"/>
      <c r="DT30" s="221"/>
      <c r="DU30" s="221"/>
      <c r="DV30" s="221"/>
      <c r="DW30" s="221"/>
      <c r="DX30" s="432"/>
      <c r="DY30" s="221"/>
      <c r="DZ30" s="221"/>
      <c r="EA30" s="221"/>
      <c r="EB30" s="221"/>
      <c r="EC30" s="221"/>
      <c r="ED30" s="221"/>
      <c r="EE30" s="221"/>
      <c r="EF30" s="221"/>
      <c r="EG30" s="221"/>
      <c r="EH30" s="221"/>
      <c r="EI30" s="221"/>
      <c r="EJ30" s="221"/>
      <c r="EK30" s="221"/>
      <c r="EL30" s="221"/>
      <c r="EM30" s="221"/>
      <c r="EN30" s="221"/>
      <c r="EO30" s="221"/>
      <c r="EP30" s="221"/>
      <c r="EQ30" s="221"/>
      <c r="ER30" s="221"/>
      <c r="ES30" s="221"/>
      <c r="ET30" s="221"/>
      <c r="EU30" s="221"/>
      <c r="EV30" s="221"/>
      <c r="EW30" s="221"/>
      <c r="EX30" s="221"/>
      <c r="EY30" s="221"/>
      <c r="EZ30" s="221"/>
      <c r="FA30" s="221"/>
      <c r="FB30" s="221"/>
      <c r="FC30" s="221"/>
      <c r="FD30" s="221"/>
      <c r="FE30" s="221"/>
      <c r="FF30" s="221"/>
      <c r="FG30" s="221"/>
      <c r="FH30" s="221"/>
      <c r="FI30" s="221"/>
      <c r="FJ30" s="221"/>
      <c r="FK30" s="221"/>
      <c r="FL30" s="221"/>
      <c r="FM30" s="221"/>
      <c r="FN30" s="416"/>
    </row>
    <row r="31" spans="2:170" s="407" customFormat="1" x14ac:dyDescent="0.5">
      <c r="B31" s="222">
        <f t="shared" si="7"/>
        <v>18</v>
      </c>
      <c r="C31" s="223" t="s">
        <v>42</v>
      </c>
      <c r="D31" s="224"/>
      <c r="E31" s="224" t="s">
        <v>28</v>
      </c>
      <c r="F31" s="457">
        <v>3</v>
      </c>
      <c r="G31" s="225"/>
      <c r="H31" s="285"/>
      <c r="I31" s="286"/>
      <c r="J31" s="434">
        <f>SUM(H31:I31)</f>
        <v>0</v>
      </c>
      <c r="K31" s="285"/>
      <c r="L31" s="286"/>
      <c r="M31" s="434">
        <f>SUM(K31:L31)</f>
        <v>0</v>
      </c>
      <c r="N31" s="285"/>
      <c r="O31" s="286"/>
      <c r="P31" s="434">
        <f>SUM(N31:O31)</f>
        <v>0</v>
      </c>
      <c r="Q31" s="285"/>
      <c r="R31" s="286"/>
      <c r="S31" s="434">
        <f>SUM(Q31:R31)</f>
        <v>0</v>
      </c>
      <c r="T31" s="285"/>
      <c r="U31" s="286"/>
      <c r="V31" s="434">
        <f>SUM(T31:U31)</f>
        <v>0</v>
      </c>
      <c r="W31" s="285"/>
      <c r="X31" s="286"/>
      <c r="Y31" s="434">
        <f>SUM(W31:X31)</f>
        <v>0</v>
      </c>
      <c r="Z31" s="4"/>
      <c r="AA31" s="285"/>
      <c r="AB31" s="286"/>
      <c r="AC31" s="434">
        <f>SUM(AA31:AB31)</f>
        <v>0</v>
      </c>
      <c r="AD31" s="285"/>
      <c r="AE31" s="286"/>
      <c r="AF31" s="434">
        <f>SUM(AD31:AE31)</f>
        <v>0</v>
      </c>
      <c r="AG31" s="285"/>
      <c r="AH31" s="286"/>
      <c r="AI31" s="434">
        <f>SUM(AG31:AH31)</f>
        <v>0</v>
      </c>
      <c r="AJ31" s="285"/>
      <c r="AK31" s="286"/>
      <c r="AL31" s="434">
        <f>SUM(AJ31:AK31)</f>
        <v>0</v>
      </c>
      <c r="AM31" s="285"/>
      <c r="AN31" s="286"/>
      <c r="AO31" s="434">
        <f>SUM(AM31:AN31)</f>
        <v>0</v>
      </c>
      <c r="AP31" s="285"/>
      <c r="AQ31" s="286"/>
      <c r="AR31" s="434">
        <f>SUM(AP31:AQ31)</f>
        <v>0</v>
      </c>
      <c r="AS31" s="4"/>
      <c r="AT31" s="285"/>
      <c r="AU31" s="286"/>
      <c r="AV31" s="434">
        <f>SUM(AT31:AU31)</f>
        <v>0</v>
      </c>
      <c r="AW31" s="285"/>
      <c r="AX31" s="286"/>
      <c r="AY31" s="434">
        <f>SUM(AW31:AX31)</f>
        <v>0</v>
      </c>
      <c r="AZ31" s="285"/>
      <c r="BA31" s="286"/>
      <c r="BB31" s="434">
        <f>SUM(AZ31:BA31)</f>
        <v>0</v>
      </c>
      <c r="BC31" s="285"/>
      <c r="BD31" s="286"/>
      <c r="BE31" s="434">
        <f>SUM(BC31:BD31)</f>
        <v>0</v>
      </c>
      <c r="BF31" s="285"/>
      <c r="BG31" s="286"/>
      <c r="BH31" s="434">
        <f>SUM(BF31:BG31)</f>
        <v>0</v>
      </c>
      <c r="BI31" s="285"/>
      <c r="BJ31" s="286"/>
      <c r="BK31" s="434">
        <f>SUM(BI31:BJ31)</f>
        <v>0</v>
      </c>
      <c r="BL31" s="4"/>
      <c r="BM31" s="388"/>
      <c r="BN31" s="136"/>
      <c r="BO31" s="189"/>
      <c r="BP31" s="125" t="str">
        <f xml:space="preserve"> IF( SUM( BV31:DP31 ) = 0, 0, $BV$5 )</f>
        <v>Please complete all cells in row</v>
      </c>
      <c r="BQ31" s="125"/>
      <c r="BR31" s="189"/>
      <c r="BS31" s="90"/>
      <c r="BT31" s="89"/>
      <c r="BU31" s="89"/>
      <c r="BV31" s="126">
        <v>1</v>
      </c>
      <c r="BW31" s="126">
        <v>1</v>
      </c>
      <c r="BX31" s="126">
        <v>1</v>
      </c>
      <c r="BY31" s="126">
        <v>1</v>
      </c>
      <c r="BZ31" s="126">
        <v>1</v>
      </c>
      <c r="CA31" s="432"/>
      <c r="CB31" s="126">
        <v>1</v>
      </c>
      <c r="CC31" s="126">
        <v>1</v>
      </c>
      <c r="CD31" s="126">
        <v>1</v>
      </c>
      <c r="CE31" s="126">
        <v>1</v>
      </c>
      <c r="CF31" s="126">
        <v>1</v>
      </c>
      <c r="CG31" s="221"/>
      <c r="CH31" s="126">
        <v>1</v>
      </c>
      <c r="CI31" s="126">
        <v>1</v>
      </c>
      <c r="CJ31" s="126">
        <v>1</v>
      </c>
      <c r="CK31" s="126">
        <v>1</v>
      </c>
      <c r="CL31" s="126">
        <v>1</v>
      </c>
      <c r="CM31" s="221"/>
      <c r="CN31" s="126">
        <v>1</v>
      </c>
      <c r="CO31" s="126">
        <v>1</v>
      </c>
      <c r="CP31" s="126">
        <v>1</v>
      </c>
      <c r="CQ31" s="126">
        <v>1</v>
      </c>
      <c r="CR31" s="126">
        <v>1</v>
      </c>
      <c r="CS31" s="221"/>
      <c r="CT31" s="126">
        <v>1</v>
      </c>
      <c r="CU31" s="126">
        <v>1</v>
      </c>
      <c r="CV31" s="126">
        <v>1</v>
      </c>
      <c r="CW31" s="126">
        <v>1</v>
      </c>
      <c r="CX31" s="126">
        <v>1</v>
      </c>
      <c r="CY31" s="221"/>
      <c r="CZ31" s="126">
        <v>1</v>
      </c>
      <c r="DA31" s="126">
        <v>1</v>
      </c>
      <c r="DB31" s="126">
        <v>1</v>
      </c>
      <c r="DC31" s="126">
        <v>1</v>
      </c>
      <c r="DD31" s="126">
        <v>1</v>
      </c>
      <c r="DE31" s="221"/>
      <c r="DF31" s="126">
        <v>1</v>
      </c>
      <c r="DG31" s="126">
        <v>1</v>
      </c>
      <c r="DH31" s="126">
        <v>1</v>
      </c>
      <c r="DI31" s="126">
        <v>1</v>
      </c>
      <c r="DJ31" s="126">
        <v>1</v>
      </c>
      <c r="DK31" s="221"/>
      <c r="DL31" s="126">
        <v>1</v>
      </c>
      <c r="DM31" s="126">
        <v>1</v>
      </c>
      <c r="DN31" s="126">
        <v>1</v>
      </c>
      <c r="DO31" s="126">
        <v>1</v>
      </c>
      <c r="DP31" s="126">
        <v>1</v>
      </c>
      <c r="DQ31" s="221"/>
      <c r="DR31" s="266"/>
      <c r="DS31" s="221"/>
      <c r="DT31" s="221"/>
      <c r="DU31" s="221"/>
      <c r="DV31" s="221"/>
      <c r="DW31" s="221"/>
      <c r="DX31" s="432"/>
      <c r="DY31" s="221"/>
      <c r="DZ31" s="221"/>
      <c r="EA31" s="221"/>
      <c r="EB31" s="221"/>
      <c r="EC31" s="221"/>
      <c r="ED31" s="221"/>
      <c r="EE31" s="221"/>
      <c r="EF31" s="221"/>
      <c r="EG31" s="221"/>
      <c r="EH31" s="221"/>
      <c r="EI31" s="221"/>
      <c r="EJ31" s="221"/>
      <c r="EK31" s="221"/>
      <c r="EL31" s="221"/>
      <c r="EM31" s="221"/>
      <c r="EN31" s="221"/>
      <c r="EO31" s="221"/>
      <c r="EP31" s="221"/>
      <c r="EQ31" s="221"/>
      <c r="ER31" s="221"/>
      <c r="ES31" s="221"/>
      <c r="ET31" s="221"/>
      <c r="EU31" s="221"/>
      <c r="EV31" s="221"/>
      <c r="EW31" s="221"/>
      <c r="EX31" s="221"/>
      <c r="EY31" s="221"/>
      <c r="EZ31" s="221"/>
      <c r="FA31" s="221"/>
      <c r="FB31" s="221"/>
      <c r="FC31" s="221"/>
      <c r="FD31" s="221"/>
      <c r="FE31" s="221"/>
      <c r="FF31" s="221"/>
      <c r="FG31" s="221"/>
      <c r="FH31" s="221"/>
      <c r="FI31" s="221"/>
      <c r="FJ31" s="221"/>
      <c r="FK31" s="221"/>
      <c r="FL31" s="221"/>
      <c r="FM31" s="221"/>
      <c r="FN31" s="416"/>
    </row>
    <row r="32" spans="2:170" s="407" customFormat="1" x14ac:dyDescent="0.5">
      <c r="B32" s="222">
        <f t="shared" si="7"/>
        <v>19</v>
      </c>
      <c r="C32" s="223" t="s">
        <v>54</v>
      </c>
      <c r="D32" s="224"/>
      <c r="E32" s="224" t="s">
        <v>28</v>
      </c>
      <c r="F32" s="457">
        <v>3</v>
      </c>
      <c r="G32" s="225"/>
      <c r="H32" s="454">
        <f>SUM(H30:H31)</f>
        <v>0</v>
      </c>
      <c r="I32" s="455">
        <f t="shared" ref="I32:Y32" si="11">SUM(I30:I31)</f>
        <v>0</v>
      </c>
      <c r="J32" s="434">
        <f t="shared" si="11"/>
        <v>0</v>
      </c>
      <c r="K32" s="454">
        <f t="shared" si="11"/>
        <v>0</v>
      </c>
      <c r="L32" s="455">
        <f t="shared" si="11"/>
        <v>0</v>
      </c>
      <c r="M32" s="434">
        <f t="shared" si="11"/>
        <v>0</v>
      </c>
      <c r="N32" s="454">
        <f t="shared" si="11"/>
        <v>0</v>
      </c>
      <c r="O32" s="455">
        <f t="shared" si="11"/>
        <v>0</v>
      </c>
      <c r="P32" s="434">
        <f t="shared" si="11"/>
        <v>0</v>
      </c>
      <c r="Q32" s="454">
        <f t="shared" si="11"/>
        <v>0</v>
      </c>
      <c r="R32" s="455">
        <f t="shared" si="11"/>
        <v>0</v>
      </c>
      <c r="S32" s="434">
        <f t="shared" si="11"/>
        <v>0</v>
      </c>
      <c r="T32" s="454">
        <f t="shared" si="11"/>
        <v>0</v>
      </c>
      <c r="U32" s="455">
        <f t="shared" si="11"/>
        <v>0</v>
      </c>
      <c r="V32" s="434">
        <f t="shared" si="11"/>
        <v>0</v>
      </c>
      <c r="W32" s="454">
        <f t="shared" si="11"/>
        <v>0</v>
      </c>
      <c r="X32" s="455">
        <f t="shared" si="11"/>
        <v>0</v>
      </c>
      <c r="Y32" s="434">
        <f t="shared" si="11"/>
        <v>0</v>
      </c>
      <c r="Z32" s="4"/>
      <c r="AA32" s="454">
        <f>SUM(AA30:AA31)</f>
        <v>0</v>
      </c>
      <c r="AB32" s="455">
        <f t="shared" ref="AB32:AR32" si="12">SUM(AB30:AB31)</f>
        <v>0</v>
      </c>
      <c r="AC32" s="434">
        <f t="shared" si="12"/>
        <v>0</v>
      </c>
      <c r="AD32" s="454">
        <f t="shared" si="12"/>
        <v>0</v>
      </c>
      <c r="AE32" s="455">
        <f t="shared" si="12"/>
        <v>0</v>
      </c>
      <c r="AF32" s="434">
        <f t="shared" si="12"/>
        <v>0</v>
      </c>
      <c r="AG32" s="454">
        <f t="shared" si="12"/>
        <v>0</v>
      </c>
      <c r="AH32" s="455">
        <f t="shared" si="12"/>
        <v>0</v>
      </c>
      <c r="AI32" s="434">
        <f t="shared" si="12"/>
        <v>0</v>
      </c>
      <c r="AJ32" s="454">
        <f t="shared" si="12"/>
        <v>0</v>
      </c>
      <c r="AK32" s="455">
        <f t="shared" si="12"/>
        <v>0</v>
      </c>
      <c r="AL32" s="434">
        <f t="shared" si="12"/>
        <v>0</v>
      </c>
      <c r="AM32" s="454">
        <f t="shared" si="12"/>
        <v>0</v>
      </c>
      <c r="AN32" s="455">
        <f t="shared" si="12"/>
        <v>0</v>
      </c>
      <c r="AO32" s="434">
        <f t="shared" si="12"/>
        <v>0</v>
      </c>
      <c r="AP32" s="454">
        <f t="shared" si="12"/>
        <v>0</v>
      </c>
      <c r="AQ32" s="455">
        <f t="shared" si="12"/>
        <v>0</v>
      </c>
      <c r="AR32" s="434">
        <f t="shared" si="12"/>
        <v>0</v>
      </c>
      <c r="AS32" s="4"/>
      <c r="AT32" s="454">
        <f>SUM(AT30:AT31)</f>
        <v>0</v>
      </c>
      <c r="AU32" s="455">
        <f t="shared" ref="AU32:BK32" si="13">SUM(AU30:AU31)</f>
        <v>0</v>
      </c>
      <c r="AV32" s="434">
        <f t="shared" si="13"/>
        <v>0</v>
      </c>
      <c r="AW32" s="454">
        <f t="shared" si="13"/>
        <v>0</v>
      </c>
      <c r="AX32" s="455">
        <f t="shared" si="13"/>
        <v>0</v>
      </c>
      <c r="AY32" s="434">
        <f t="shared" si="13"/>
        <v>0</v>
      </c>
      <c r="AZ32" s="454">
        <f t="shared" si="13"/>
        <v>0</v>
      </c>
      <c r="BA32" s="455">
        <f t="shared" si="13"/>
        <v>0</v>
      </c>
      <c r="BB32" s="434">
        <f t="shared" si="13"/>
        <v>0</v>
      </c>
      <c r="BC32" s="454">
        <f t="shared" si="13"/>
        <v>0</v>
      </c>
      <c r="BD32" s="455">
        <f t="shared" si="13"/>
        <v>0</v>
      </c>
      <c r="BE32" s="434">
        <f t="shared" si="13"/>
        <v>0</v>
      </c>
      <c r="BF32" s="454">
        <f t="shared" si="13"/>
        <v>0</v>
      </c>
      <c r="BG32" s="455">
        <f t="shared" si="13"/>
        <v>0</v>
      </c>
      <c r="BH32" s="434">
        <f t="shared" si="13"/>
        <v>0</v>
      </c>
      <c r="BI32" s="454">
        <f t="shared" si="13"/>
        <v>0</v>
      </c>
      <c r="BJ32" s="455">
        <f t="shared" si="13"/>
        <v>0</v>
      </c>
      <c r="BK32" s="434">
        <f t="shared" si="13"/>
        <v>0</v>
      </c>
      <c r="BL32" s="4"/>
      <c r="BM32" s="456" t="s">
        <v>55</v>
      </c>
      <c r="BN32" s="136"/>
      <c r="BO32" s="189"/>
      <c r="BP32" s="125"/>
      <c r="BQ32" s="125"/>
      <c r="BR32" s="189"/>
      <c r="BS32" s="90"/>
      <c r="BT32" s="89"/>
      <c r="BU32" s="89"/>
      <c r="BV32" s="221"/>
      <c r="BW32" s="221"/>
      <c r="BX32" s="221"/>
      <c r="BY32" s="221"/>
      <c r="BZ32" s="221"/>
      <c r="CA32" s="432"/>
      <c r="CB32" s="221"/>
      <c r="CC32" s="221"/>
      <c r="CD32" s="221"/>
      <c r="CE32" s="221"/>
      <c r="CF32" s="221"/>
      <c r="CG32" s="221"/>
      <c r="CH32" s="221"/>
      <c r="CI32" s="221"/>
      <c r="CJ32" s="221"/>
      <c r="CK32" s="221"/>
      <c r="CL32" s="221"/>
      <c r="CM32" s="221"/>
      <c r="CN32" s="221"/>
      <c r="CO32" s="221"/>
      <c r="CP32" s="221"/>
      <c r="CQ32" s="221"/>
      <c r="CR32" s="221"/>
      <c r="CS32" s="221"/>
      <c r="CT32" s="221"/>
      <c r="CU32" s="221"/>
      <c r="CV32" s="221"/>
      <c r="CW32" s="221"/>
      <c r="CX32" s="221"/>
      <c r="CY32" s="221"/>
      <c r="CZ32" s="221"/>
      <c r="DA32" s="221"/>
      <c r="DB32" s="221"/>
      <c r="DC32" s="221"/>
      <c r="DD32" s="221"/>
      <c r="DE32" s="221"/>
      <c r="DF32" s="221"/>
      <c r="DG32" s="221"/>
      <c r="DH32" s="221"/>
      <c r="DI32" s="221"/>
      <c r="DJ32" s="221"/>
      <c r="DK32" s="221"/>
      <c r="DL32" s="221"/>
      <c r="DM32" s="221"/>
      <c r="DN32" s="221"/>
      <c r="DO32" s="221"/>
      <c r="DP32" s="221"/>
      <c r="DQ32" s="221"/>
      <c r="DR32" s="90"/>
      <c r="DS32" s="221"/>
      <c r="DT32" s="221"/>
      <c r="DU32" s="221"/>
      <c r="DV32" s="221"/>
      <c r="DW32" s="221"/>
      <c r="DX32" s="432"/>
      <c r="DY32" s="221"/>
      <c r="DZ32" s="221"/>
      <c r="EA32" s="221"/>
      <c r="EB32" s="221"/>
      <c r="EC32" s="221"/>
      <c r="ED32" s="221"/>
      <c r="EE32" s="221"/>
      <c r="EF32" s="221"/>
      <c r="EG32" s="221"/>
      <c r="EH32" s="221"/>
      <c r="EI32" s="221"/>
      <c r="EJ32" s="221"/>
      <c r="EK32" s="221"/>
      <c r="EL32" s="221"/>
      <c r="EM32" s="221"/>
      <c r="EN32" s="221"/>
      <c r="EO32" s="221"/>
      <c r="EP32" s="221"/>
      <c r="EQ32" s="221"/>
      <c r="ER32" s="221"/>
      <c r="ES32" s="221"/>
      <c r="ET32" s="221"/>
      <c r="EU32" s="221"/>
      <c r="EV32" s="221"/>
      <c r="EW32" s="221"/>
      <c r="EX32" s="221"/>
      <c r="EY32" s="221"/>
      <c r="EZ32" s="221"/>
      <c r="FA32" s="221"/>
      <c r="FB32" s="221"/>
      <c r="FC32" s="221"/>
      <c r="FD32" s="221"/>
      <c r="FE32" s="221"/>
      <c r="FF32" s="221"/>
      <c r="FG32" s="221"/>
      <c r="FH32" s="221"/>
      <c r="FI32" s="221"/>
      <c r="FJ32" s="221"/>
      <c r="FK32" s="221"/>
      <c r="FL32" s="221"/>
      <c r="FM32" s="221"/>
      <c r="FN32" s="416"/>
    </row>
    <row r="33" spans="2:169" x14ac:dyDescent="0.5">
      <c r="B33" s="222">
        <f t="shared" si="7"/>
        <v>20</v>
      </c>
      <c r="C33" s="223" t="s">
        <v>56</v>
      </c>
      <c r="D33" s="224"/>
      <c r="E33" s="224" t="s">
        <v>28</v>
      </c>
      <c r="F33" s="457">
        <v>3</v>
      </c>
      <c r="G33" s="457"/>
      <c r="H33" s="285"/>
      <c r="I33" s="286"/>
      <c r="J33" s="434">
        <f>SUM(H33:I33)</f>
        <v>0</v>
      </c>
      <c r="K33" s="285"/>
      <c r="L33" s="286"/>
      <c r="M33" s="434">
        <f>SUM(K33:L33)</f>
        <v>0</v>
      </c>
      <c r="N33" s="285"/>
      <c r="O33" s="286"/>
      <c r="P33" s="434">
        <f>SUM(N33:O33)</f>
        <v>0</v>
      </c>
      <c r="Q33" s="285"/>
      <c r="R33" s="286"/>
      <c r="S33" s="434">
        <f>SUM(Q33:R33)</f>
        <v>0</v>
      </c>
      <c r="T33" s="285"/>
      <c r="U33" s="286"/>
      <c r="V33" s="434">
        <f>SUM(T33:U33)</f>
        <v>0</v>
      </c>
      <c r="W33" s="285"/>
      <c r="X33" s="286"/>
      <c r="Y33" s="434">
        <f>SUM(W33:X33)</f>
        <v>0</v>
      </c>
      <c r="Z33" s="4"/>
      <c r="AA33" s="285"/>
      <c r="AB33" s="286"/>
      <c r="AC33" s="434">
        <f>SUM(AA33:AB33)</f>
        <v>0</v>
      </c>
      <c r="AD33" s="285"/>
      <c r="AE33" s="286"/>
      <c r="AF33" s="434">
        <f>SUM(AD33:AE33)</f>
        <v>0</v>
      </c>
      <c r="AG33" s="285"/>
      <c r="AH33" s="286"/>
      <c r="AI33" s="434">
        <f>SUM(AG33:AH33)</f>
        <v>0</v>
      </c>
      <c r="AJ33" s="285"/>
      <c r="AK33" s="286"/>
      <c r="AL33" s="434">
        <f>SUM(AJ33:AK33)</f>
        <v>0</v>
      </c>
      <c r="AM33" s="285"/>
      <c r="AN33" s="286"/>
      <c r="AO33" s="434">
        <f>SUM(AM33:AN33)</f>
        <v>0</v>
      </c>
      <c r="AP33" s="285"/>
      <c r="AQ33" s="286"/>
      <c r="AR33" s="434">
        <f>SUM(AP33:AQ33)</f>
        <v>0</v>
      </c>
      <c r="AS33" s="4"/>
      <c r="AT33" s="285"/>
      <c r="AU33" s="286"/>
      <c r="AV33" s="434">
        <f>SUM(AT33:AU33)</f>
        <v>0</v>
      </c>
      <c r="AW33" s="285"/>
      <c r="AX33" s="286"/>
      <c r="AY33" s="434">
        <f>SUM(AW33:AX33)</f>
        <v>0</v>
      </c>
      <c r="AZ33" s="285"/>
      <c r="BA33" s="286"/>
      <c r="BB33" s="434">
        <f>SUM(AZ33:BA33)</f>
        <v>0</v>
      </c>
      <c r="BC33" s="285"/>
      <c r="BD33" s="286"/>
      <c r="BE33" s="434">
        <f>SUM(BC33:BD33)</f>
        <v>0</v>
      </c>
      <c r="BF33" s="285"/>
      <c r="BG33" s="286"/>
      <c r="BH33" s="434">
        <f>SUM(BF33:BG33)</f>
        <v>0</v>
      </c>
      <c r="BI33" s="285"/>
      <c r="BJ33" s="286"/>
      <c r="BK33" s="434">
        <f>SUM(BI33:BJ33)</f>
        <v>0</v>
      </c>
      <c r="BL33" s="4"/>
      <c r="BM33" s="446"/>
      <c r="BN33" s="136"/>
      <c r="BP33" s="125" t="str">
        <f xml:space="preserve"> IF( SUM( BV33:DP33 ) = 0, 0, $BV$5 )</f>
        <v>Please complete all cells in row</v>
      </c>
      <c r="BQ33" s="125"/>
      <c r="BV33" s="126">
        <v>1</v>
      </c>
      <c r="BW33" s="126">
        <v>1</v>
      </c>
      <c r="BX33" s="126">
        <v>1</v>
      </c>
      <c r="BY33" s="126">
        <v>1</v>
      </c>
      <c r="BZ33" s="126">
        <v>1</v>
      </c>
      <c r="CA33" s="432"/>
      <c r="CB33" s="126">
        <v>1</v>
      </c>
      <c r="CC33" s="126">
        <v>1</v>
      </c>
      <c r="CD33" s="126">
        <v>1</v>
      </c>
      <c r="CE33" s="126">
        <v>1</v>
      </c>
      <c r="CF33" s="126">
        <v>1</v>
      </c>
      <c r="CG33" s="221"/>
      <c r="CH33" s="126">
        <v>1</v>
      </c>
      <c r="CI33" s="126">
        <v>1</v>
      </c>
      <c r="CJ33" s="126">
        <v>1</v>
      </c>
      <c r="CK33" s="126">
        <v>1</v>
      </c>
      <c r="CL33" s="126">
        <v>1</v>
      </c>
      <c r="CM33" s="221"/>
      <c r="CN33" s="126">
        <v>1</v>
      </c>
      <c r="CO33" s="126">
        <v>1</v>
      </c>
      <c r="CP33" s="126">
        <v>1</v>
      </c>
      <c r="CQ33" s="126">
        <v>1</v>
      </c>
      <c r="CR33" s="126">
        <v>1</v>
      </c>
      <c r="CS33" s="221"/>
      <c r="CT33" s="126">
        <v>1</v>
      </c>
      <c r="CU33" s="126">
        <v>1</v>
      </c>
      <c r="CV33" s="126">
        <v>1</v>
      </c>
      <c r="CW33" s="126">
        <v>1</v>
      </c>
      <c r="CX33" s="126">
        <v>1</v>
      </c>
      <c r="CY33" s="221"/>
      <c r="CZ33" s="126">
        <v>1</v>
      </c>
      <c r="DA33" s="126">
        <v>1</v>
      </c>
      <c r="DB33" s="126">
        <v>1</v>
      </c>
      <c r="DC33" s="126">
        <v>1</v>
      </c>
      <c r="DD33" s="126">
        <v>1</v>
      </c>
      <c r="DE33" s="221"/>
      <c r="DF33" s="126">
        <v>1</v>
      </c>
      <c r="DG33" s="126">
        <v>1</v>
      </c>
      <c r="DH33" s="126">
        <v>1</v>
      </c>
      <c r="DI33" s="126">
        <v>1</v>
      </c>
      <c r="DJ33" s="126">
        <v>1</v>
      </c>
      <c r="DK33" s="221"/>
      <c r="DL33" s="126">
        <v>1</v>
      </c>
      <c r="DM33" s="126">
        <v>1</v>
      </c>
      <c r="DN33" s="126">
        <v>1</v>
      </c>
      <c r="DO33" s="126">
        <v>1</v>
      </c>
      <c r="DP33" s="126">
        <v>1</v>
      </c>
      <c r="DQ33" s="221"/>
      <c r="DS33" s="221"/>
      <c r="DT33" s="221"/>
      <c r="DU33" s="221"/>
      <c r="DV33" s="221"/>
      <c r="DW33" s="221"/>
      <c r="DX33" s="432"/>
      <c r="DY33" s="221"/>
      <c r="DZ33" s="221"/>
      <c r="EA33" s="221"/>
      <c r="EB33" s="221"/>
      <c r="EC33" s="221"/>
      <c r="ED33" s="221"/>
      <c r="EE33" s="221"/>
      <c r="EF33" s="221"/>
      <c r="EG33" s="221"/>
      <c r="EH33" s="221"/>
      <c r="EI33" s="221"/>
      <c r="EJ33" s="221"/>
      <c r="EK33" s="221"/>
      <c r="EL33" s="221"/>
      <c r="EM33" s="221"/>
      <c r="EN33" s="221"/>
      <c r="EO33" s="221"/>
      <c r="EP33" s="221"/>
      <c r="EQ33" s="221"/>
      <c r="ER33" s="221"/>
      <c r="ES33" s="221"/>
      <c r="ET33" s="221"/>
      <c r="EU33" s="221"/>
      <c r="EV33" s="221"/>
      <c r="EW33" s="221"/>
      <c r="EX33" s="221"/>
      <c r="EY33" s="221"/>
      <c r="EZ33" s="221"/>
      <c r="FA33" s="221"/>
      <c r="FB33" s="221"/>
      <c r="FC33" s="221"/>
      <c r="FD33" s="221"/>
      <c r="FE33" s="221"/>
      <c r="FF33" s="221"/>
      <c r="FG33" s="221"/>
      <c r="FH33" s="221"/>
      <c r="FI33" s="221"/>
      <c r="FJ33" s="221"/>
      <c r="FK33" s="221"/>
      <c r="FL33" s="221"/>
      <c r="FM33" s="221"/>
    </row>
    <row r="34" spans="2:169" ht="17" thickBot="1" x14ac:dyDescent="0.55000000000000004">
      <c r="B34" s="252">
        <f t="shared" si="7"/>
        <v>21</v>
      </c>
      <c r="C34" s="253" t="s">
        <v>57</v>
      </c>
      <c r="D34" s="254"/>
      <c r="E34" s="254" t="s">
        <v>28</v>
      </c>
      <c r="F34" s="465">
        <v>3</v>
      </c>
      <c r="G34" s="458"/>
      <c r="H34" s="459">
        <f>H22+H32-H33</f>
        <v>0</v>
      </c>
      <c r="I34" s="449">
        <f t="shared" ref="I34:Y34" si="14">I22+I32-I33</f>
        <v>0</v>
      </c>
      <c r="J34" s="450">
        <f t="shared" si="14"/>
        <v>0</v>
      </c>
      <c r="K34" s="459">
        <f t="shared" si="14"/>
        <v>0</v>
      </c>
      <c r="L34" s="449">
        <f t="shared" si="14"/>
        <v>0</v>
      </c>
      <c r="M34" s="450">
        <f t="shared" si="14"/>
        <v>0</v>
      </c>
      <c r="N34" s="459">
        <f t="shared" si="14"/>
        <v>0</v>
      </c>
      <c r="O34" s="449">
        <f t="shared" si="14"/>
        <v>0</v>
      </c>
      <c r="P34" s="450">
        <f t="shared" si="14"/>
        <v>0</v>
      </c>
      <c r="Q34" s="459">
        <f t="shared" si="14"/>
        <v>0</v>
      </c>
      <c r="R34" s="449">
        <f t="shared" si="14"/>
        <v>0</v>
      </c>
      <c r="S34" s="450">
        <f t="shared" si="14"/>
        <v>0</v>
      </c>
      <c r="T34" s="459">
        <f t="shared" si="14"/>
        <v>0</v>
      </c>
      <c r="U34" s="449">
        <f t="shared" si="14"/>
        <v>0</v>
      </c>
      <c r="V34" s="450">
        <f t="shared" si="14"/>
        <v>0</v>
      </c>
      <c r="W34" s="459">
        <f t="shared" si="14"/>
        <v>0</v>
      </c>
      <c r="X34" s="449">
        <f t="shared" si="14"/>
        <v>0</v>
      </c>
      <c r="Y34" s="450">
        <f t="shared" si="14"/>
        <v>0</v>
      </c>
      <c r="Z34" s="4"/>
      <c r="AA34" s="459">
        <f>AA22+AA32-AA33</f>
        <v>0</v>
      </c>
      <c r="AB34" s="449">
        <f t="shared" ref="AB34:AR34" si="15">AB22+AB32-AB33</f>
        <v>0</v>
      </c>
      <c r="AC34" s="450">
        <f t="shared" si="15"/>
        <v>0</v>
      </c>
      <c r="AD34" s="459">
        <f t="shared" si="15"/>
        <v>0</v>
      </c>
      <c r="AE34" s="449">
        <f t="shared" si="15"/>
        <v>0</v>
      </c>
      <c r="AF34" s="450">
        <f t="shared" si="15"/>
        <v>0</v>
      </c>
      <c r="AG34" s="459">
        <f t="shared" si="15"/>
        <v>0</v>
      </c>
      <c r="AH34" s="449">
        <f t="shared" si="15"/>
        <v>0</v>
      </c>
      <c r="AI34" s="450">
        <f t="shared" si="15"/>
        <v>0</v>
      </c>
      <c r="AJ34" s="459">
        <f t="shared" si="15"/>
        <v>0</v>
      </c>
      <c r="AK34" s="449">
        <f t="shared" si="15"/>
        <v>0</v>
      </c>
      <c r="AL34" s="450">
        <f t="shared" si="15"/>
        <v>0</v>
      </c>
      <c r="AM34" s="459">
        <f t="shared" si="15"/>
        <v>0</v>
      </c>
      <c r="AN34" s="449">
        <f t="shared" si="15"/>
        <v>0</v>
      </c>
      <c r="AO34" s="450">
        <f t="shared" si="15"/>
        <v>0</v>
      </c>
      <c r="AP34" s="459">
        <f t="shared" si="15"/>
        <v>0</v>
      </c>
      <c r="AQ34" s="449">
        <f t="shared" si="15"/>
        <v>0</v>
      </c>
      <c r="AR34" s="450">
        <f t="shared" si="15"/>
        <v>0</v>
      </c>
      <c r="AS34" s="4"/>
      <c r="AT34" s="459">
        <f>AT22+AT32-AT33</f>
        <v>0</v>
      </c>
      <c r="AU34" s="449">
        <f t="shared" ref="AU34:BK34" si="16">AU22+AU32-AU33</f>
        <v>0</v>
      </c>
      <c r="AV34" s="450">
        <f t="shared" si="16"/>
        <v>0</v>
      </c>
      <c r="AW34" s="459">
        <f t="shared" si="16"/>
        <v>0</v>
      </c>
      <c r="AX34" s="449">
        <f t="shared" si="16"/>
        <v>0</v>
      </c>
      <c r="AY34" s="450">
        <f t="shared" si="16"/>
        <v>0</v>
      </c>
      <c r="AZ34" s="459">
        <f t="shared" si="16"/>
        <v>0</v>
      </c>
      <c r="BA34" s="449">
        <f t="shared" si="16"/>
        <v>0</v>
      </c>
      <c r="BB34" s="450">
        <f t="shared" si="16"/>
        <v>0</v>
      </c>
      <c r="BC34" s="459">
        <f t="shared" si="16"/>
        <v>0</v>
      </c>
      <c r="BD34" s="449">
        <f t="shared" si="16"/>
        <v>0</v>
      </c>
      <c r="BE34" s="450">
        <f t="shared" si="16"/>
        <v>0</v>
      </c>
      <c r="BF34" s="459">
        <f t="shared" si="16"/>
        <v>0</v>
      </c>
      <c r="BG34" s="449">
        <f t="shared" si="16"/>
        <v>0</v>
      </c>
      <c r="BH34" s="450">
        <f t="shared" si="16"/>
        <v>0</v>
      </c>
      <c r="BI34" s="459">
        <f t="shared" si="16"/>
        <v>0</v>
      </c>
      <c r="BJ34" s="449">
        <f t="shared" si="16"/>
        <v>0</v>
      </c>
      <c r="BK34" s="450">
        <f t="shared" si="16"/>
        <v>0</v>
      </c>
      <c r="BL34" s="4"/>
      <c r="BM34" s="460" t="s">
        <v>58</v>
      </c>
      <c r="BN34" s="154"/>
      <c r="BP34" s="125"/>
      <c r="BQ34" s="125"/>
      <c r="BV34" s="221"/>
      <c r="BW34" s="221"/>
      <c r="BX34" s="221"/>
      <c r="BY34" s="221"/>
      <c r="BZ34" s="221"/>
      <c r="CA34" s="432"/>
      <c r="CB34" s="221"/>
      <c r="CC34" s="221"/>
      <c r="CD34" s="221"/>
      <c r="CE34" s="221"/>
      <c r="CF34" s="221"/>
      <c r="CG34" s="221"/>
      <c r="CH34" s="221"/>
      <c r="CI34" s="221"/>
      <c r="CJ34" s="221"/>
      <c r="CK34" s="221"/>
      <c r="CL34" s="221"/>
      <c r="CM34" s="221"/>
      <c r="CN34" s="221"/>
      <c r="CO34" s="221"/>
      <c r="CP34" s="221"/>
      <c r="CQ34" s="221"/>
      <c r="CR34" s="221"/>
      <c r="CS34" s="221"/>
      <c r="CT34" s="221"/>
      <c r="CU34" s="221"/>
      <c r="CV34" s="221"/>
      <c r="CW34" s="221"/>
      <c r="CX34" s="221"/>
      <c r="CY34" s="221"/>
      <c r="CZ34" s="221"/>
      <c r="DA34" s="221"/>
      <c r="DB34" s="221"/>
      <c r="DC34" s="221"/>
      <c r="DD34" s="221"/>
      <c r="DE34" s="221"/>
      <c r="DF34" s="221"/>
      <c r="DG34" s="221"/>
      <c r="DH34" s="221"/>
      <c r="DI34" s="221"/>
      <c r="DJ34" s="221"/>
      <c r="DK34" s="221"/>
      <c r="DL34" s="221"/>
      <c r="DM34" s="221"/>
      <c r="DN34" s="221"/>
      <c r="DO34" s="221"/>
      <c r="DP34" s="221"/>
      <c r="DQ34" s="221"/>
      <c r="DS34" s="221"/>
      <c r="DT34" s="221"/>
      <c r="DU34" s="221"/>
      <c r="DV34" s="221"/>
      <c r="DW34" s="221"/>
      <c r="DX34" s="432"/>
      <c r="DY34" s="221"/>
      <c r="DZ34" s="221"/>
      <c r="EA34" s="221"/>
      <c r="EB34" s="221"/>
      <c r="EC34" s="221"/>
      <c r="ED34" s="221"/>
      <c r="EE34" s="221"/>
      <c r="EF34" s="221"/>
      <c r="EG34" s="221"/>
      <c r="EH34" s="221"/>
      <c r="EI34" s="221"/>
      <c r="EJ34" s="221"/>
      <c r="EK34" s="221"/>
      <c r="EL34" s="221"/>
      <c r="EM34" s="221"/>
      <c r="EN34" s="221"/>
      <c r="EO34" s="221"/>
      <c r="EP34" s="221"/>
      <c r="EQ34" s="221"/>
      <c r="ER34" s="221"/>
      <c r="ES34" s="221"/>
      <c r="ET34" s="221"/>
      <c r="EU34" s="221"/>
      <c r="EV34" s="221"/>
      <c r="EW34" s="221"/>
      <c r="EX34" s="221"/>
      <c r="EY34" s="221"/>
      <c r="EZ34" s="221"/>
      <c r="FA34" s="221"/>
      <c r="FB34" s="221"/>
      <c r="FC34" s="221"/>
      <c r="FD34" s="221"/>
      <c r="FE34" s="221"/>
      <c r="FF34" s="221"/>
      <c r="FG34" s="221"/>
      <c r="FH34" s="221"/>
      <c r="FI34" s="221"/>
      <c r="FJ34" s="221"/>
      <c r="FK34" s="221"/>
      <c r="FL34" s="221"/>
      <c r="FM34" s="221"/>
    </row>
    <row r="35" spans="2:169" ht="17" thickBot="1" x14ac:dyDescent="0.55000000000000004">
      <c r="B35" s="4"/>
      <c r="C35" s="4"/>
      <c r="D35" s="8"/>
      <c r="E35" s="8"/>
      <c r="F35" s="8"/>
      <c r="G35" s="8"/>
      <c r="H35" s="9"/>
      <c r="I35" s="9"/>
      <c r="J35" s="9"/>
      <c r="K35" s="9"/>
      <c r="L35" s="9"/>
      <c r="M35" s="9"/>
      <c r="N35" s="9"/>
      <c r="O35" s="9"/>
      <c r="P35" s="9"/>
      <c r="Q35" s="9"/>
      <c r="R35" s="9"/>
      <c r="S35" s="9"/>
      <c r="T35" s="9"/>
      <c r="U35" s="9"/>
      <c r="V35" s="9"/>
      <c r="W35" s="9"/>
      <c r="X35" s="9"/>
      <c r="Y35" s="9"/>
      <c r="Z35" s="4"/>
      <c r="AA35" s="9"/>
      <c r="AB35" s="9"/>
      <c r="AC35" s="9"/>
      <c r="AD35" s="9"/>
      <c r="AE35" s="9"/>
      <c r="AF35" s="9"/>
      <c r="AG35" s="9"/>
      <c r="AH35" s="9"/>
      <c r="AI35" s="9"/>
      <c r="AJ35" s="9"/>
      <c r="AK35" s="9"/>
      <c r="AL35" s="9"/>
      <c r="AM35" s="9"/>
      <c r="AN35" s="9"/>
      <c r="AO35" s="9"/>
      <c r="AP35" s="9"/>
      <c r="AQ35" s="9"/>
      <c r="AR35" s="9"/>
      <c r="AS35" s="4"/>
      <c r="AT35" s="9"/>
      <c r="AU35" s="9"/>
      <c r="AV35" s="9"/>
      <c r="AW35" s="9"/>
      <c r="AX35" s="9"/>
      <c r="AY35" s="9"/>
      <c r="AZ35" s="9"/>
      <c r="BA35" s="9"/>
      <c r="BB35" s="9"/>
      <c r="BC35" s="9"/>
      <c r="BD35" s="9"/>
      <c r="BE35" s="9"/>
      <c r="BF35" s="9"/>
      <c r="BG35" s="9"/>
      <c r="BH35" s="9"/>
      <c r="BI35" s="9"/>
      <c r="BJ35" s="9"/>
      <c r="BK35" s="9"/>
      <c r="BL35" s="4"/>
      <c r="BM35" s="461"/>
      <c r="BN35" s="441"/>
      <c r="BP35" s="125"/>
      <c r="BQ35" s="125"/>
      <c r="BV35" s="221"/>
      <c r="BW35" s="221"/>
      <c r="BX35" s="221"/>
      <c r="BY35" s="221"/>
      <c r="BZ35" s="221"/>
      <c r="CA35" s="432"/>
      <c r="CB35" s="221"/>
      <c r="CC35" s="221"/>
      <c r="CD35" s="221"/>
      <c r="CE35" s="221"/>
      <c r="CF35" s="221"/>
      <c r="CG35" s="221"/>
      <c r="CH35" s="221"/>
      <c r="CI35" s="221"/>
      <c r="CJ35" s="221"/>
      <c r="CK35" s="221"/>
      <c r="CL35" s="221"/>
      <c r="CM35" s="221"/>
      <c r="CN35" s="221"/>
      <c r="CO35" s="221"/>
      <c r="CP35" s="221"/>
      <c r="CQ35" s="221"/>
      <c r="CR35" s="221"/>
      <c r="CS35" s="221"/>
      <c r="CT35" s="221"/>
      <c r="CU35" s="221"/>
      <c r="CV35" s="221"/>
      <c r="CW35" s="221"/>
      <c r="CX35" s="221"/>
      <c r="CY35" s="221"/>
      <c r="CZ35" s="221"/>
      <c r="DA35" s="221"/>
      <c r="DB35" s="221"/>
      <c r="DC35" s="221"/>
      <c r="DD35" s="221"/>
      <c r="DE35" s="221"/>
      <c r="DF35" s="221"/>
      <c r="DG35" s="221"/>
      <c r="DH35" s="221"/>
      <c r="DI35" s="221"/>
      <c r="DJ35" s="221"/>
      <c r="DK35" s="221"/>
      <c r="DL35" s="221"/>
      <c r="DM35" s="221"/>
      <c r="DN35" s="221"/>
      <c r="DO35" s="221"/>
      <c r="DP35" s="221"/>
      <c r="DQ35" s="221"/>
      <c r="DS35" s="221"/>
      <c r="DT35" s="221"/>
      <c r="DU35" s="221"/>
      <c r="DV35" s="221"/>
      <c r="DW35" s="221"/>
      <c r="DX35" s="432"/>
      <c r="DY35" s="221"/>
      <c r="DZ35" s="221"/>
      <c r="EA35" s="221"/>
      <c r="EB35" s="221"/>
      <c r="EC35" s="221"/>
      <c r="ED35" s="221"/>
      <c r="EE35" s="221"/>
      <c r="EF35" s="221"/>
      <c r="EG35" s="221"/>
      <c r="EH35" s="221"/>
      <c r="EI35" s="221"/>
      <c r="EJ35" s="221"/>
      <c r="EK35" s="221"/>
      <c r="EL35" s="221"/>
      <c r="EM35" s="221"/>
      <c r="EN35" s="221"/>
      <c r="EO35" s="221"/>
      <c r="EP35" s="221"/>
      <c r="EQ35" s="221"/>
      <c r="ER35" s="221"/>
      <c r="ES35" s="221"/>
      <c r="ET35" s="221"/>
      <c r="EU35" s="221"/>
      <c r="EV35" s="221"/>
      <c r="EW35" s="221"/>
      <c r="EX35" s="221"/>
      <c r="EY35" s="221"/>
      <c r="EZ35" s="221"/>
      <c r="FA35" s="221"/>
      <c r="FB35" s="221"/>
      <c r="FC35" s="221"/>
      <c r="FD35" s="221"/>
      <c r="FE35" s="221"/>
      <c r="FF35" s="221"/>
      <c r="FG35" s="221"/>
      <c r="FH35" s="221"/>
      <c r="FI35" s="221"/>
      <c r="FJ35" s="221"/>
      <c r="FK35" s="221"/>
      <c r="FL35" s="221"/>
      <c r="FM35" s="221"/>
    </row>
    <row r="36" spans="2:169" ht="17" thickBot="1" x14ac:dyDescent="0.55000000000000004">
      <c r="B36" s="103" t="s">
        <v>59</v>
      </c>
      <c r="C36" s="205" t="s">
        <v>451</v>
      </c>
      <c r="D36" s="201"/>
      <c r="E36" s="5"/>
      <c r="F36" s="5"/>
      <c r="G36" s="5"/>
      <c r="H36" s="12"/>
      <c r="I36" s="12"/>
      <c r="J36" s="12"/>
      <c r="K36" s="12"/>
      <c r="L36" s="12"/>
      <c r="M36" s="12"/>
      <c r="N36" s="12"/>
      <c r="O36" s="12"/>
      <c r="P36" s="12"/>
      <c r="Q36" s="12"/>
      <c r="R36" s="12"/>
      <c r="S36" s="12"/>
      <c r="T36" s="12"/>
      <c r="U36" s="12"/>
      <c r="V36" s="12"/>
      <c r="W36" s="12"/>
      <c r="X36" s="12"/>
      <c r="Y36" s="12"/>
      <c r="Z36" s="4"/>
      <c r="AA36" s="12"/>
      <c r="AB36" s="12"/>
      <c r="AC36" s="12"/>
      <c r="AD36" s="12"/>
      <c r="AE36" s="12"/>
      <c r="AF36" s="12"/>
      <c r="AG36" s="12"/>
      <c r="AH36" s="12"/>
      <c r="AI36" s="12"/>
      <c r="AJ36" s="12"/>
      <c r="AK36" s="12"/>
      <c r="AL36" s="12"/>
      <c r="AM36" s="12"/>
      <c r="AN36" s="12"/>
      <c r="AO36" s="12"/>
      <c r="AP36" s="12"/>
      <c r="AQ36" s="12"/>
      <c r="AR36" s="12"/>
      <c r="AS36" s="4"/>
      <c r="AT36" s="12"/>
      <c r="AU36" s="12"/>
      <c r="AV36" s="12"/>
      <c r="AW36" s="12"/>
      <c r="AX36" s="12"/>
      <c r="AY36" s="12"/>
      <c r="AZ36" s="12"/>
      <c r="BA36" s="12"/>
      <c r="BB36" s="12"/>
      <c r="BC36" s="12"/>
      <c r="BD36" s="12"/>
      <c r="BE36" s="12"/>
      <c r="BF36" s="12"/>
      <c r="BG36" s="12"/>
      <c r="BH36" s="12"/>
      <c r="BI36" s="12"/>
      <c r="BJ36" s="12"/>
      <c r="BK36" s="12"/>
      <c r="BL36" s="4"/>
      <c r="BM36" s="452"/>
      <c r="BN36" s="441"/>
      <c r="BP36" s="125"/>
      <c r="BQ36" s="125"/>
      <c r="BV36" s="221"/>
      <c r="BW36" s="221"/>
      <c r="BX36" s="221"/>
      <c r="BY36" s="221"/>
      <c r="BZ36" s="221"/>
      <c r="CA36" s="432"/>
      <c r="CB36" s="221"/>
      <c r="CC36" s="221"/>
      <c r="CD36" s="221"/>
      <c r="CE36" s="221"/>
      <c r="CF36" s="221"/>
      <c r="CG36" s="221"/>
      <c r="CH36" s="221"/>
      <c r="CI36" s="221"/>
      <c r="CJ36" s="221"/>
      <c r="CK36" s="221"/>
      <c r="CL36" s="221"/>
      <c r="CM36" s="221"/>
      <c r="CN36" s="221"/>
      <c r="CO36" s="221"/>
      <c r="CP36" s="221"/>
      <c r="CQ36" s="221"/>
      <c r="CR36" s="221"/>
      <c r="CS36" s="221"/>
      <c r="CT36" s="221"/>
      <c r="CU36" s="221"/>
      <c r="CV36" s="221"/>
      <c r="CW36" s="221"/>
      <c r="CX36" s="221"/>
      <c r="CY36" s="221"/>
      <c r="CZ36" s="221"/>
      <c r="DA36" s="221"/>
      <c r="DB36" s="221"/>
      <c r="DC36" s="221"/>
      <c r="DD36" s="221"/>
      <c r="DE36" s="221"/>
      <c r="DF36" s="221"/>
      <c r="DG36" s="221"/>
      <c r="DH36" s="221"/>
      <c r="DI36" s="221"/>
      <c r="DJ36" s="221"/>
      <c r="DK36" s="221"/>
      <c r="DL36" s="221"/>
      <c r="DM36" s="221"/>
      <c r="DN36" s="221"/>
      <c r="DO36" s="221"/>
      <c r="DP36" s="221"/>
      <c r="DQ36" s="221"/>
      <c r="DS36" s="221"/>
      <c r="DT36" s="221"/>
      <c r="DU36" s="221"/>
      <c r="DV36" s="221"/>
      <c r="DW36" s="221"/>
      <c r="DX36" s="432"/>
      <c r="DY36" s="221"/>
      <c r="DZ36" s="221"/>
      <c r="EA36" s="221"/>
      <c r="EB36" s="221"/>
      <c r="EC36" s="221"/>
      <c r="ED36" s="221"/>
      <c r="EE36" s="221"/>
      <c r="EF36" s="221"/>
      <c r="EG36" s="221"/>
      <c r="EH36" s="221"/>
      <c r="EI36" s="221"/>
      <c r="EJ36" s="221"/>
      <c r="EK36" s="221"/>
      <c r="EL36" s="221"/>
      <c r="EM36" s="221"/>
      <c r="EN36" s="221"/>
      <c r="EO36" s="221"/>
      <c r="EP36" s="221"/>
      <c r="EQ36" s="221"/>
      <c r="ER36" s="221"/>
      <c r="ES36" s="221"/>
      <c r="ET36" s="221"/>
      <c r="EU36" s="221"/>
      <c r="EV36" s="221"/>
      <c r="EW36" s="221"/>
      <c r="EX36" s="221"/>
      <c r="EY36" s="221"/>
      <c r="EZ36" s="221"/>
      <c r="FA36" s="221"/>
      <c r="FB36" s="221"/>
      <c r="FC36" s="221"/>
      <c r="FD36" s="221"/>
      <c r="FE36" s="221"/>
      <c r="FF36" s="221"/>
      <c r="FG36" s="221"/>
      <c r="FH36" s="221"/>
      <c r="FI36" s="221"/>
      <c r="FJ36" s="221"/>
      <c r="FK36" s="221"/>
      <c r="FL36" s="221"/>
      <c r="FM36" s="221"/>
    </row>
    <row r="37" spans="2:169" x14ac:dyDescent="0.5">
      <c r="B37" s="207">
        <f>+B34+1</f>
        <v>22</v>
      </c>
      <c r="C37" s="278" t="s">
        <v>61</v>
      </c>
      <c r="D37" s="209"/>
      <c r="E37" s="209" t="s">
        <v>28</v>
      </c>
      <c r="F37" s="462">
        <v>3</v>
      </c>
      <c r="G37" s="462"/>
      <c r="H37" s="279"/>
      <c r="I37" s="280"/>
      <c r="J37" s="463">
        <f>SUM(H37:I37)</f>
        <v>0</v>
      </c>
      <c r="K37" s="279"/>
      <c r="L37" s="280"/>
      <c r="M37" s="463">
        <f>SUM(K37:L37)</f>
        <v>0</v>
      </c>
      <c r="N37" s="279"/>
      <c r="O37" s="280"/>
      <c r="P37" s="463">
        <f>SUM(N37:O37)</f>
        <v>0</v>
      </c>
      <c r="Q37" s="279"/>
      <c r="R37" s="280"/>
      <c r="S37" s="463">
        <f>SUM(Q37:R37)</f>
        <v>0</v>
      </c>
      <c r="T37" s="279"/>
      <c r="U37" s="280"/>
      <c r="V37" s="463">
        <f>SUM(T37:U37)</f>
        <v>0</v>
      </c>
      <c r="W37" s="279"/>
      <c r="X37" s="280"/>
      <c r="Y37" s="463">
        <f>SUM(W37:X37)</f>
        <v>0</v>
      </c>
      <c r="Z37" s="4"/>
      <c r="AA37" s="279"/>
      <c r="AB37" s="280"/>
      <c r="AC37" s="463">
        <f>SUM(AA37:AB37)</f>
        <v>0</v>
      </c>
      <c r="AD37" s="279"/>
      <c r="AE37" s="280"/>
      <c r="AF37" s="463">
        <f>SUM(AD37:AE37)</f>
        <v>0</v>
      </c>
      <c r="AG37" s="279"/>
      <c r="AH37" s="280"/>
      <c r="AI37" s="463">
        <f>SUM(AG37:AH37)</f>
        <v>0</v>
      </c>
      <c r="AJ37" s="279"/>
      <c r="AK37" s="280"/>
      <c r="AL37" s="463">
        <f>SUM(AJ37:AK37)</f>
        <v>0</v>
      </c>
      <c r="AM37" s="279"/>
      <c r="AN37" s="280"/>
      <c r="AO37" s="463">
        <f>SUM(AM37:AN37)</f>
        <v>0</v>
      </c>
      <c r="AP37" s="279"/>
      <c r="AQ37" s="280"/>
      <c r="AR37" s="463">
        <f>SUM(AP37:AQ37)</f>
        <v>0</v>
      </c>
      <c r="AS37" s="4"/>
      <c r="AT37" s="279"/>
      <c r="AU37" s="280"/>
      <c r="AV37" s="463">
        <f>SUM(AT37:AU37)</f>
        <v>0</v>
      </c>
      <c r="AW37" s="279"/>
      <c r="AX37" s="280"/>
      <c r="AY37" s="463">
        <f>SUM(AW37:AX37)</f>
        <v>0</v>
      </c>
      <c r="AZ37" s="279"/>
      <c r="BA37" s="280"/>
      <c r="BB37" s="463">
        <f>SUM(AZ37:BA37)</f>
        <v>0</v>
      </c>
      <c r="BC37" s="279"/>
      <c r="BD37" s="280"/>
      <c r="BE37" s="463">
        <f>SUM(BC37:BD37)</f>
        <v>0</v>
      </c>
      <c r="BF37" s="279"/>
      <c r="BG37" s="280"/>
      <c r="BH37" s="463">
        <f>SUM(BF37:BG37)</f>
        <v>0</v>
      </c>
      <c r="BI37" s="279"/>
      <c r="BJ37" s="280"/>
      <c r="BK37" s="463">
        <f>SUM(BI37:BJ37)</f>
        <v>0</v>
      </c>
      <c r="BL37" s="4"/>
      <c r="BM37" s="400"/>
      <c r="BN37" s="124"/>
      <c r="BP37" s="125" t="str">
        <f xml:space="preserve"> IF( SUM( BV37:DP37 ) = 0, 0, $BV$5 )</f>
        <v>Please complete all cells in row</v>
      </c>
      <c r="BQ37" s="125"/>
      <c r="BV37" s="126">
        <v>1</v>
      </c>
      <c r="BW37" s="126">
        <v>1</v>
      </c>
      <c r="BX37" s="126">
        <v>1</v>
      </c>
      <c r="BY37" s="126">
        <v>1</v>
      </c>
      <c r="BZ37" s="126">
        <v>1</v>
      </c>
      <c r="CA37" s="432"/>
      <c r="CB37" s="126">
        <v>1</v>
      </c>
      <c r="CC37" s="126">
        <v>1</v>
      </c>
      <c r="CD37" s="126">
        <v>1</v>
      </c>
      <c r="CE37" s="126">
        <v>1</v>
      </c>
      <c r="CF37" s="126">
        <v>1</v>
      </c>
      <c r="CG37" s="221"/>
      <c r="CH37" s="126">
        <v>1</v>
      </c>
      <c r="CI37" s="126">
        <v>1</v>
      </c>
      <c r="CJ37" s="126">
        <v>1</v>
      </c>
      <c r="CK37" s="126">
        <v>1</v>
      </c>
      <c r="CL37" s="126">
        <v>1</v>
      </c>
      <c r="CM37" s="221"/>
      <c r="CN37" s="126">
        <v>1</v>
      </c>
      <c r="CO37" s="126">
        <v>1</v>
      </c>
      <c r="CP37" s="126">
        <v>1</v>
      </c>
      <c r="CQ37" s="126">
        <v>1</v>
      </c>
      <c r="CR37" s="126">
        <v>1</v>
      </c>
      <c r="CS37" s="221"/>
      <c r="CT37" s="126">
        <v>1</v>
      </c>
      <c r="CU37" s="126">
        <v>1</v>
      </c>
      <c r="CV37" s="126">
        <v>1</v>
      </c>
      <c r="CW37" s="126">
        <v>1</v>
      </c>
      <c r="CX37" s="126">
        <v>1</v>
      </c>
      <c r="CY37" s="221"/>
      <c r="CZ37" s="126">
        <v>1</v>
      </c>
      <c r="DA37" s="126">
        <v>1</v>
      </c>
      <c r="DB37" s="126">
        <v>1</v>
      </c>
      <c r="DC37" s="126">
        <v>1</v>
      </c>
      <c r="DD37" s="126">
        <v>1</v>
      </c>
      <c r="DE37" s="221"/>
      <c r="DF37" s="126">
        <v>1</v>
      </c>
      <c r="DG37" s="126">
        <v>1</v>
      </c>
      <c r="DH37" s="126">
        <v>1</v>
      </c>
      <c r="DI37" s="126">
        <v>1</v>
      </c>
      <c r="DJ37" s="126">
        <v>1</v>
      </c>
      <c r="DK37" s="221"/>
      <c r="DL37" s="126">
        <v>1</v>
      </c>
      <c r="DM37" s="126">
        <v>1</v>
      </c>
      <c r="DN37" s="126">
        <v>1</v>
      </c>
      <c r="DO37" s="126">
        <v>1</v>
      </c>
      <c r="DP37" s="126">
        <v>1</v>
      </c>
      <c r="DQ37" s="221"/>
      <c r="DR37" s="269"/>
      <c r="DS37" s="221"/>
      <c r="DT37" s="221"/>
      <c r="DU37" s="221"/>
      <c r="DV37" s="221"/>
      <c r="DW37" s="221"/>
      <c r="DX37" s="432"/>
      <c r="DY37" s="221"/>
      <c r="DZ37" s="221"/>
      <c r="EA37" s="221"/>
      <c r="EB37" s="221"/>
      <c r="EC37" s="221"/>
      <c r="ED37" s="221"/>
      <c r="EE37" s="221"/>
      <c r="EF37" s="221"/>
      <c r="EG37" s="221"/>
      <c r="EH37" s="221"/>
      <c r="EI37" s="221"/>
      <c r="EJ37" s="221"/>
      <c r="EK37" s="221"/>
      <c r="EL37" s="221"/>
      <c r="EM37" s="221"/>
      <c r="EN37" s="221"/>
      <c r="EO37" s="221"/>
      <c r="EP37" s="221"/>
      <c r="EQ37" s="221"/>
      <c r="ER37" s="221"/>
      <c r="ES37" s="221"/>
      <c r="ET37" s="221"/>
      <c r="EU37" s="221"/>
      <c r="EV37" s="221"/>
      <c r="EW37" s="221"/>
      <c r="EX37" s="221"/>
      <c r="EY37" s="221"/>
      <c r="EZ37" s="221"/>
      <c r="FA37" s="221"/>
      <c r="FB37" s="221"/>
      <c r="FC37" s="221"/>
      <c r="FD37" s="221"/>
      <c r="FE37" s="221"/>
      <c r="FF37" s="221"/>
      <c r="FG37" s="221"/>
      <c r="FH37" s="221"/>
      <c r="FI37" s="221"/>
      <c r="FJ37" s="221"/>
      <c r="FK37" s="221"/>
      <c r="FL37" s="221"/>
      <c r="FM37" s="221"/>
    </row>
    <row r="38" spans="2:169" x14ac:dyDescent="0.5">
      <c r="B38" s="222">
        <f>+B37+1</f>
        <v>23</v>
      </c>
      <c r="C38" s="433" t="s">
        <v>62</v>
      </c>
      <c r="D38" s="224"/>
      <c r="E38" s="224" t="s">
        <v>28</v>
      </c>
      <c r="F38" s="457">
        <v>3</v>
      </c>
      <c r="G38" s="457"/>
      <c r="H38" s="285"/>
      <c r="I38" s="286"/>
      <c r="J38" s="464">
        <f>SUM(H38:I38)</f>
        <v>0</v>
      </c>
      <c r="K38" s="286"/>
      <c r="L38" s="286"/>
      <c r="M38" s="464">
        <f>SUM(K38:L38)</f>
        <v>0</v>
      </c>
      <c r="N38" s="286"/>
      <c r="O38" s="286"/>
      <c r="P38" s="464">
        <f>SUM(N38:O38)</f>
        <v>0</v>
      </c>
      <c r="Q38" s="286"/>
      <c r="R38" s="286"/>
      <c r="S38" s="464">
        <f>SUM(Q38:R38)</f>
        <v>0</v>
      </c>
      <c r="T38" s="286"/>
      <c r="U38" s="286"/>
      <c r="V38" s="464">
        <f>SUM(T38:U38)</f>
        <v>0</v>
      </c>
      <c r="W38" s="286"/>
      <c r="X38" s="286"/>
      <c r="Y38" s="464">
        <f>SUM(W38:X38)</f>
        <v>0</v>
      </c>
      <c r="Z38" s="4"/>
      <c r="AA38" s="285"/>
      <c r="AB38" s="286"/>
      <c r="AC38" s="464">
        <f>SUM(AA38:AB38)</f>
        <v>0</v>
      </c>
      <c r="AD38" s="286"/>
      <c r="AE38" s="286"/>
      <c r="AF38" s="464">
        <f>SUM(AD38:AE38)</f>
        <v>0</v>
      </c>
      <c r="AG38" s="286"/>
      <c r="AH38" s="286"/>
      <c r="AI38" s="464">
        <f>SUM(AG38:AH38)</f>
        <v>0</v>
      </c>
      <c r="AJ38" s="286"/>
      <c r="AK38" s="286"/>
      <c r="AL38" s="464">
        <f>SUM(AJ38:AK38)</f>
        <v>0</v>
      </c>
      <c r="AM38" s="286"/>
      <c r="AN38" s="286"/>
      <c r="AO38" s="464">
        <f>SUM(AM38:AN38)</f>
        <v>0</v>
      </c>
      <c r="AP38" s="286"/>
      <c r="AQ38" s="286"/>
      <c r="AR38" s="464">
        <f>SUM(AP38:AQ38)</f>
        <v>0</v>
      </c>
      <c r="AS38" s="4"/>
      <c r="AT38" s="285"/>
      <c r="AU38" s="286"/>
      <c r="AV38" s="464">
        <f>SUM(AT38:AU38)</f>
        <v>0</v>
      </c>
      <c r="AW38" s="286"/>
      <c r="AX38" s="286"/>
      <c r="AY38" s="464">
        <f>SUM(AW38:AX38)</f>
        <v>0</v>
      </c>
      <c r="AZ38" s="286"/>
      <c r="BA38" s="286"/>
      <c r="BB38" s="464">
        <f>SUM(AZ38:BA38)</f>
        <v>0</v>
      </c>
      <c r="BC38" s="286"/>
      <c r="BD38" s="286"/>
      <c r="BE38" s="464">
        <f>SUM(BC38:BD38)</f>
        <v>0</v>
      </c>
      <c r="BF38" s="286"/>
      <c r="BG38" s="286"/>
      <c r="BH38" s="464">
        <f>SUM(BF38:BG38)</f>
        <v>0</v>
      </c>
      <c r="BI38" s="286"/>
      <c r="BJ38" s="286"/>
      <c r="BK38" s="464">
        <f>SUM(BI38:BJ38)</f>
        <v>0</v>
      </c>
      <c r="BL38" s="4"/>
      <c r="BM38" s="388"/>
      <c r="BN38" s="136"/>
      <c r="BP38" s="125" t="str">
        <f xml:space="preserve"> IF( SUM( BV38:DP38 ) = 0, 0, $BV$5 )</f>
        <v>Please complete all cells in row</v>
      </c>
      <c r="BQ38" s="125"/>
      <c r="BV38" s="126">
        <v>1</v>
      </c>
      <c r="BW38" s="126">
        <v>1</v>
      </c>
      <c r="BX38" s="126">
        <v>1</v>
      </c>
      <c r="BY38" s="126">
        <v>1</v>
      </c>
      <c r="BZ38" s="126">
        <v>1</v>
      </c>
      <c r="CA38" s="432"/>
      <c r="CB38" s="126">
        <v>1</v>
      </c>
      <c r="CC38" s="126">
        <v>1</v>
      </c>
      <c r="CD38" s="126">
        <v>1</v>
      </c>
      <c r="CE38" s="126">
        <v>1</v>
      </c>
      <c r="CF38" s="126">
        <v>1</v>
      </c>
      <c r="CG38" s="221"/>
      <c r="CH38" s="126">
        <v>1</v>
      </c>
      <c r="CI38" s="126">
        <v>1</v>
      </c>
      <c r="CJ38" s="126">
        <v>1</v>
      </c>
      <c r="CK38" s="126">
        <v>1</v>
      </c>
      <c r="CL38" s="126">
        <v>1</v>
      </c>
      <c r="CM38" s="221"/>
      <c r="CN38" s="126">
        <v>1</v>
      </c>
      <c r="CO38" s="126">
        <v>1</v>
      </c>
      <c r="CP38" s="126">
        <v>1</v>
      </c>
      <c r="CQ38" s="126">
        <v>1</v>
      </c>
      <c r="CR38" s="126">
        <v>1</v>
      </c>
      <c r="CS38" s="221"/>
      <c r="CT38" s="126">
        <v>1</v>
      </c>
      <c r="CU38" s="126">
        <v>1</v>
      </c>
      <c r="CV38" s="126">
        <v>1</v>
      </c>
      <c r="CW38" s="126">
        <v>1</v>
      </c>
      <c r="CX38" s="126">
        <v>1</v>
      </c>
      <c r="CY38" s="221"/>
      <c r="CZ38" s="126">
        <v>1</v>
      </c>
      <c r="DA38" s="126">
        <v>1</v>
      </c>
      <c r="DB38" s="126">
        <v>1</v>
      </c>
      <c r="DC38" s="126">
        <v>1</v>
      </c>
      <c r="DD38" s="126">
        <v>1</v>
      </c>
      <c r="DE38" s="221"/>
      <c r="DF38" s="126">
        <v>1</v>
      </c>
      <c r="DG38" s="126">
        <v>1</v>
      </c>
      <c r="DH38" s="126">
        <v>1</v>
      </c>
      <c r="DI38" s="126">
        <v>1</v>
      </c>
      <c r="DJ38" s="126">
        <v>1</v>
      </c>
      <c r="DK38" s="221"/>
      <c r="DL38" s="126">
        <v>1</v>
      </c>
      <c r="DM38" s="126">
        <v>1</v>
      </c>
      <c r="DN38" s="126">
        <v>1</v>
      </c>
      <c r="DO38" s="126">
        <v>1</v>
      </c>
      <c r="DP38" s="126">
        <v>1</v>
      </c>
      <c r="DQ38" s="221"/>
      <c r="DR38" s="269"/>
      <c r="DS38" s="221"/>
      <c r="DT38" s="221"/>
      <c r="DU38" s="221"/>
      <c r="DV38" s="221"/>
      <c r="DW38" s="221"/>
      <c r="DX38" s="432"/>
      <c r="DY38" s="221"/>
      <c r="DZ38" s="221"/>
      <c r="EA38" s="221"/>
      <c r="EB38" s="221"/>
      <c r="EC38" s="221"/>
      <c r="ED38" s="221"/>
      <c r="EE38" s="221"/>
      <c r="EF38" s="221"/>
      <c r="EG38" s="221"/>
      <c r="EH38" s="221"/>
      <c r="EI38" s="221"/>
      <c r="EJ38" s="221"/>
      <c r="EK38" s="221"/>
      <c r="EL38" s="221"/>
      <c r="EM38" s="221"/>
      <c r="EN38" s="221"/>
      <c r="EO38" s="221"/>
      <c r="EP38" s="221"/>
      <c r="EQ38" s="221"/>
      <c r="ER38" s="221"/>
      <c r="ES38" s="221"/>
      <c r="ET38" s="221"/>
      <c r="EU38" s="221"/>
      <c r="EV38" s="221"/>
      <c r="EW38" s="221"/>
      <c r="EX38" s="221"/>
      <c r="EY38" s="221"/>
      <c r="EZ38" s="221"/>
      <c r="FA38" s="221"/>
      <c r="FB38" s="221"/>
      <c r="FC38" s="221"/>
      <c r="FD38" s="221"/>
      <c r="FE38" s="221"/>
      <c r="FF38" s="221"/>
      <c r="FG38" s="221"/>
      <c r="FH38" s="221"/>
      <c r="FI38" s="221"/>
      <c r="FJ38" s="221"/>
      <c r="FK38" s="221"/>
      <c r="FL38" s="221"/>
      <c r="FM38" s="221"/>
    </row>
    <row r="39" spans="2:169" ht="17" thickBot="1" x14ac:dyDescent="0.55000000000000004">
      <c r="B39" s="252">
        <f>+B38+1</f>
        <v>24</v>
      </c>
      <c r="C39" s="447" t="s">
        <v>63</v>
      </c>
      <c r="D39" s="254"/>
      <c r="E39" s="254" t="s">
        <v>28</v>
      </c>
      <c r="F39" s="465">
        <v>3</v>
      </c>
      <c r="G39" s="465"/>
      <c r="H39" s="466">
        <f>H34+H37+H38</f>
        <v>0</v>
      </c>
      <c r="I39" s="467">
        <f t="shared" ref="I39:Y39" si="17">I34+I37+I38</f>
        <v>0</v>
      </c>
      <c r="J39" s="468">
        <f t="shared" si="17"/>
        <v>0</v>
      </c>
      <c r="K39" s="466">
        <f t="shared" si="17"/>
        <v>0</v>
      </c>
      <c r="L39" s="467">
        <f t="shared" si="17"/>
        <v>0</v>
      </c>
      <c r="M39" s="468">
        <f t="shared" si="17"/>
        <v>0</v>
      </c>
      <c r="N39" s="466">
        <f t="shared" si="17"/>
        <v>0</v>
      </c>
      <c r="O39" s="467">
        <f t="shared" si="17"/>
        <v>0</v>
      </c>
      <c r="P39" s="468">
        <f t="shared" si="17"/>
        <v>0</v>
      </c>
      <c r="Q39" s="466">
        <f t="shared" si="17"/>
        <v>0</v>
      </c>
      <c r="R39" s="467">
        <f t="shared" si="17"/>
        <v>0</v>
      </c>
      <c r="S39" s="468">
        <f t="shared" si="17"/>
        <v>0</v>
      </c>
      <c r="T39" s="466">
        <f t="shared" si="17"/>
        <v>0</v>
      </c>
      <c r="U39" s="467">
        <f t="shared" si="17"/>
        <v>0</v>
      </c>
      <c r="V39" s="468">
        <f t="shared" si="17"/>
        <v>0</v>
      </c>
      <c r="W39" s="466">
        <f t="shared" si="17"/>
        <v>0</v>
      </c>
      <c r="X39" s="467">
        <f t="shared" si="17"/>
        <v>0</v>
      </c>
      <c r="Y39" s="468">
        <f t="shared" si="17"/>
        <v>0</v>
      </c>
      <c r="Z39" s="4"/>
      <c r="AA39" s="466">
        <f>AA34+AA37+AA38</f>
        <v>0</v>
      </c>
      <c r="AB39" s="467">
        <f t="shared" ref="AB39:AR39" si="18">AB34+AB37+AB38</f>
        <v>0</v>
      </c>
      <c r="AC39" s="468">
        <f t="shared" si="18"/>
        <v>0</v>
      </c>
      <c r="AD39" s="466">
        <f t="shared" si="18"/>
        <v>0</v>
      </c>
      <c r="AE39" s="467">
        <f t="shared" si="18"/>
        <v>0</v>
      </c>
      <c r="AF39" s="468">
        <f t="shared" si="18"/>
        <v>0</v>
      </c>
      <c r="AG39" s="466">
        <f t="shared" si="18"/>
        <v>0</v>
      </c>
      <c r="AH39" s="467">
        <f t="shared" si="18"/>
        <v>0</v>
      </c>
      <c r="AI39" s="468">
        <f t="shared" si="18"/>
        <v>0</v>
      </c>
      <c r="AJ39" s="466">
        <f t="shared" si="18"/>
        <v>0</v>
      </c>
      <c r="AK39" s="467">
        <f t="shared" si="18"/>
        <v>0</v>
      </c>
      <c r="AL39" s="468">
        <f t="shared" si="18"/>
        <v>0</v>
      </c>
      <c r="AM39" s="466">
        <f t="shared" si="18"/>
        <v>0</v>
      </c>
      <c r="AN39" s="467">
        <f t="shared" si="18"/>
        <v>0</v>
      </c>
      <c r="AO39" s="468">
        <f t="shared" si="18"/>
        <v>0</v>
      </c>
      <c r="AP39" s="466">
        <f t="shared" si="18"/>
        <v>0</v>
      </c>
      <c r="AQ39" s="467">
        <f t="shared" si="18"/>
        <v>0</v>
      </c>
      <c r="AR39" s="468">
        <f t="shared" si="18"/>
        <v>0</v>
      </c>
      <c r="AS39" s="4"/>
      <c r="AT39" s="466">
        <f>AT34+AT37+AT38</f>
        <v>0</v>
      </c>
      <c r="AU39" s="467">
        <f t="shared" ref="AU39:BK39" si="19">AU34+AU37+AU38</f>
        <v>0</v>
      </c>
      <c r="AV39" s="468">
        <f t="shared" si="19"/>
        <v>0</v>
      </c>
      <c r="AW39" s="466">
        <f t="shared" si="19"/>
        <v>0</v>
      </c>
      <c r="AX39" s="467">
        <f t="shared" si="19"/>
        <v>0</v>
      </c>
      <c r="AY39" s="468">
        <f t="shared" si="19"/>
        <v>0</v>
      </c>
      <c r="AZ39" s="466">
        <f t="shared" si="19"/>
        <v>0</v>
      </c>
      <c r="BA39" s="467">
        <f t="shared" si="19"/>
        <v>0</v>
      </c>
      <c r="BB39" s="468">
        <f t="shared" si="19"/>
        <v>0</v>
      </c>
      <c r="BC39" s="466">
        <f t="shared" si="19"/>
        <v>0</v>
      </c>
      <c r="BD39" s="467">
        <f t="shared" si="19"/>
        <v>0</v>
      </c>
      <c r="BE39" s="468">
        <f t="shared" si="19"/>
        <v>0</v>
      </c>
      <c r="BF39" s="466">
        <f t="shared" si="19"/>
        <v>0</v>
      </c>
      <c r="BG39" s="467">
        <f t="shared" si="19"/>
        <v>0</v>
      </c>
      <c r="BH39" s="468">
        <f t="shared" si="19"/>
        <v>0</v>
      </c>
      <c r="BI39" s="466">
        <f t="shared" si="19"/>
        <v>0</v>
      </c>
      <c r="BJ39" s="467">
        <f t="shared" si="19"/>
        <v>0</v>
      </c>
      <c r="BK39" s="468">
        <f t="shared" si="19"/>
        <v>0</v>
      </c>
      <c r="BL39" s="4"/>
      <c r="BM39" s="460" t="s">
        <v>64</v>
      </c>
      <c r="BN39" s="154"/>
      <c r="BP39" s="125"/>
      <c r="BQ39" s="125"/>
      <c r="BV39" s="221"/>
      <c r="BW39" s="221"/>
      <c r="BX39" s="221"/>
      <c r="BY39" s="221"/>
      <c r="BZ39" s="221"/>
      <c r="CA39" s="432"/>
      <c r="CB39" s="221"/>
      <c r="CC39" s="221"/>
      <c r="CD39" s="221"/>
      <c r="CE39" s="221"/>
      <c r="CF39" s="221"/>
      <c r="CG39" s="221"/>
      <c r="CH39" s="221"/>
      <c r="CI39" s="221"/>
      <c r="CJ39" s="221"/>
      <c r="CK39" s="221"/>
      <c r="CL39" s="221"/>
      <c r="CM39" s="221"/>
      <c r="CN39" s="221"/>
      <c r="CO39" s="221"/>
      <c r="CP39" s="221"/>
      <c r="CQ39" s="221"/>
      <c r="CR39" s="221"/>
      <c r="CS39" s="221"/>
      <c r="CT39" s="221"/>
      <c r="CU39" s="221"/>
      <c r="CV39" s="221"/>
      <c r="CW39" s="221"/>
      <c r="CX39" s="221"/>
      <c r="CY39" s="221"/>
      <c r="CZ39" s="221"/>
      <c r="DA39" s="221"/>
      <c r="DB39" s="221"/>
      <c r="DC39" s="221"/>
      <c r="DD39" s="221"/>
      <c r="DE39" s="221"/>
      <c r="DF39" s="221"/>
      <c r="DG39" s="221"/>
      <c r="DH39" s="221"/>
      <c r="DI39" s="221"/>
      <c r="DJ39" s="221"/>
      <c r="DK39" s="221"/>
      <c r="DL39" s="221"/>
      <c r="DM39" s="221"/>
      <c r="DN39" s="221"/>
      <c r="DO39" s="221"/>
      <c r="DP39" s="221"/>
      <c r="DQ39" s="221"/>
      <c r="DR39" s="269"/>
      <c r="DS39" s="221"/>
      <c r="DT39" s="221"/>
      <c r="DU39" s="221"/>
      <c r="DV39" s="221"/>
      <c r="DW39" s="221"/>
      <c r="DX39" s="432"/>
      <c r="DY39" s="221"/>
      <c r="DZ39" s="221"/>
      <c r="EA39" s="221"/>
      <c r="EB39" s="221"/>
      <c r="EC39" s="221"/>
      <c r="ED39" s="221"/>
      <c r="EE39" s="221"/>
      <c r="EF39" s="221"/>
      <c r="EG39" s="221"/>
      <c r="EH39" s="221"/>
      <c r="EI39" s="221"/>
      <c r="EJ39" s="221"/>
      <c r="EK39" s="221"/>
      <c r="EL39" s="221"/>
      <c r="EM39" s="221"/>
      <c r="EN39" s="221"/>
      <c r="EO39" s="221"/>
      <c r="EP39" s="221"/>
      <c r="EQ39" s="221"/>
      <c r="ER39" s="221"/>
      <c r="ES39" s="221"/>
      <c r="ET39" s="221"/>
      <c r="EU39" s="221"/>
      <c r="EV39" s="221"/>
      <c r="EW39" s="221"/>
      <c r="EX39" s="221"/>
      <c r="EY39" s="221"/>
      <c r="EZ39" s="221"/>
      <c r="FA39" s="221"/>
      <c r="FB39" s="221"/>
      <c r="FC39" s="221"/>
      <c r="FD39" s="221"/>
      <c r="FE39" s="221"/>
      <c r="FF39" s="221"/>
      <c r="FG39" s="221"/>
      <c r="FH39" s="221"/>
      <c r="FI39" s="221"/>
      <c r="FJ39" s="221"/>
      <c r="FK39" s="221"/>
      <c r="FL39" s="221"/>
      <c r="FM39" s="221"/>
    </row>
    <row r="40" spans="2:169" ht="17" thickBot="1" x14ac:dyDescent="0.55000000000000004">
      <c r="B40" s="469"/>
      <c r="C40" s="470"/>
      <c r="D40" s="8"/>
      <c r="E40" s="8"/>
      <c r="F40" s="8"/>
      <c r="G40" s="8"/>
      <c r="H40" s="9"/>
      <c r="I40" s="9"/>
      <c r="J40" s="9"/>
      <c r="K40" s="9"/>
      <c r="L40" s="9"/>
      <c r="M40" s="9"/>
      <c r="N40" s="9"/>
      <c r="O40" s="9"/>
      <c r="P40" s="9"/>
      <c r="Q40" s="9"/>
      <c r="R40" s="9"/>
      <c r="S40" s="9"/>
      <c r="T40" s="9"/>
      <c r="U40" s="9"/>
      <c r="V40" s="9"/>
      <c r="W40" s="9"/>
      <c r="X40" s="9"/>
      <c r="Y40" s="9"/>
      <c r="Z40" s="4"/>
      <c r="AA40" s="9"/>
      <c r="AB40" s="9"/>
      <c r="AC40" s="9"/>
      <c r="AD40" s="9"/>
      <c r="AE40" s="9"/>
      <c r="AF40" s="9"/>
      <c r="AG40" s="9"/>
      <c r="AH40" s="9"/>
      <c r="AI40" s="9"/>
      <c r="AJ40" s="9"/>
      <c r="AK40" s="9"/>
      <c r="AL40" s="9"/>
      <c r="AM40" s="9"/>
      <c r="AN40" s="9"/>
      <c r="AO40" s="9"/>
      <c r="AP40" s="9"/>
      <c r="AQ40" s="9"/>
      <c r="AR40" s="9"/>
      <c r="AS40" s="4"/>
      <c r="AT40" s="9"/>
      <c r="AU40" s="9"/>
      <c r="AV40" s="9"/>
      <c r="AW40" s="9"/>
      <c r="AX40" s="9"/>
      <c r="AY40" s="9"/>
      <c r="AZ40" s="9"/>
      <c r="BA40" s="9"/>
      <c r="BB40" s="9"/>
      <c r="BC40" s="9"/>
      <c r="BD40" s="9"/>
      <c r="BE40" s="9"/>
      <c r="BF40" s="9"/>
      <c r="BG40" s="9"/>
      <c r="BH40" s="9"/>
      <c r="BI40" s="9"/>
      <c r="BJ40" s="9"/>
      <c r="BK40" s="9"/>
      <c r="BL40" s="4"/>
      <c r="BM40" s="461"/>
      <c r="BN40" s="441"/>
      <c r="BP40" s="125"/>
      <c r="BQ40" s="125"/>
      <c r="BV40" s="221"/>
      <c r="BW40" s="221"/>
      <c r="BX40" s="221"/>
      <c r="BY40" s="221"/>
      <c r="BZ40" s="221"/>
      <c r="CA40" s="432"/>
      <c r="CB40" s="221"/>
      <c r="CC40" s="221"/>
      <c r="CD40" s="221"/>
      <c r="CE40" s="221"/>
      <c r="CF40" s="221"/>
      <c r="CG40" s="221"/>
      <c r="CH40" s="221"/>
      <c r="CI40" s="221"/>
      <c r="CJ40" s="221"/>
      <c r="CK40" s="221"/>
      <c r="CL40" s="221"/>
      <c r="CM40" s="221"/>
      <c r="CN40" s="221"/>
      <c r="CO40" s="221"/>
      <c r="CP40" s="221"/>
      <c r="CQ40" s="221"/>
      <c r="CR40" s="221"/>
      <c r="CS40" s="221"/>
      <c r="CT40" s="221"/>
      <c r="CU40" s="221"/>
      <c r="CV40" s="221"/>
      <c r="CW40" s="221"/>
      <c r="CX40" s="221"/>
      <c r="CY40" s="221"/>
      <c r="CZ40" s="221"/>
      <c r="DA40" s="221"/>
      <c r="DB40" s="221"/>
      <c r="DC40" s="221"/>
      <c r="DD40" s="221"/>
      <c r="DE40" s="221"/>
      <c r="DF40" s="221"/>
      <c r="DG40" s="221"/>
      <c r="DH40" s="221"/>
      <c r="DI40" s="221"/>
      <c r="DJ40" s="221"/>
      <c r="DK40" s="221"/>
      <c r="DL40" s="221"/>
      <c r="DM40" s="221"/>
      <c r="DN40" s="221"/>
      <c r="DO40" s="221"/>
      <c r="DP40" s="221"/>
      <c r="DQ40" s="221"/>
      <c r="DR40" s="269"/>
      <c r="DS40" s="221"/>
      <c r="DT40" s="221"/>
      <c r="DU40" s="221"/>
      <c r="DV40" s="221"/>
      <c r="DW40" s="221"/>
      <c r="DX40" s="432"/>
      <c r="DY40" s="221"/>
      <c r="DZ40" s="221"/>
      <c r="EA40" s="221"/>
      <c r="EB40" s="221"/>
      <c r="EC40" s="221"/>
      <c r="ED40" s="221"/>
      <c r="EE40" s="221"/>
      <c r="EF40" s="221"/>
      <c r="EG40" s="221"/>
      <c r="EH40" s="221"/>
      <c r="EI40" s="221"/>
      <c r="EJ40" s="221"/>
      <c r="EK40" s="221"/>
      <c r="EL40" s="221"/>
      <c r="EM40" s="221"/>
      <c r="EN40" s="221"/>
      <c r="EO40" s="221"/>
      <c r="EP40" s="221"/>
      <c r="EQ40" s="221"/>
      <c r="ER40" s="221"/>
      <c r="ES40" s="221"/>
      <c r="ET40" s="221"/>
      <c r="EU40" s="221"/>
      <c r="EV40" s="221"/>
      <c r="EW40" s="221"/>
      <c r="EX40" s="221"/>
      <c r="EY40" s="221"/>
      <c r="EZ40" s="221"/>
      <c r="FA40" s="221"/>
      <c r="FB40" s="221"/>
      <c r="FC40" s="221"/>
      <c r="FD40" s="221"/>
      <c r="FE40" s="221"/>
      <c r="FF40" s="221"/>
      <c r="FG40" s="221"/>
      <c r="FH40" s="221"/>
      <c r="FI40" s="221"/>
      <c r="FJ40" s="221"/>
      <c r="FK40" s="221"/>
      <c r="FL40" s="221"/>
      <c r="FM40" s="221"/>
    </row>
    <row r="41" spans="2:169" ht="17" thickBot="1" x14ac:dyDescent="0.55000000000000004">
      <c r="B41" s="103" t="s">
        <v>65</v>
      </c>
      <c r="C41" s="471" t="s">
        <v>66</v>
      </c>
      <c r="D41" s="201"/>
      <c r="E41" s="5"/>
      <c r="F41" s="5"/>
      <c r="G41" s="5"/>
      <c r="H41" s="12"/>
      <c r="I41" s="12"/>
      <c r="J41" s="12"/>
      <c r="K41" s="12"/>
      <c r="L41" s="12"/>
      <c r="M41" s="12"/>
      <c r="N41" s="12"/>
      <c r="O41" s="12"/>
      <c r="P41" s="12"/>
      <c r="Q41" s="12"/>
      <c r="R41" s="12"/>
      <c r="S41" s="12"/>
      <c r="T41" s="12"/>
      <c r="U41" s="12"/>
      <c r="V41" s="12"/>
      <c r="W41" s="12"/>
      <c r="X41" s="12"/>
      <c r="Y41" s="12"/>
      <c r="Z41" s="4"/>
      <c r="AA41" s="12"/>
      <c r="AB41" s="12"/>
      <c r="AC41" s="12"/>
      <c r="AD41" s="12"/>
      <c r="AE41" s="12"/>
      <c r="AF41" s="12"/>
      <c r="AG41" s="12"/>
      <c r="AH41" s="12"/>
      <c r="AI41" s="12"/>
      <c r="AJ41" s="12"/>
      <c r="AK41" s="12"/>
      <c r="AL41" s="12"/>
      <c r="AM41" s="12"/>
      <c r="AN41" s="12"/>
      <c r="AO41" s="12"/>
      <c r="AP41" s="12"/>
      <c r="AQ41" s="12"/>
      <c r="AR41" s="12"/>
      <c r="AS41" s="4"/>
      <c r="AT41" s="12"/>
      <c r="AU41" s="12"/>
      <c r="AV41" s="12"/>
      <c r="AW41" s="12"/>
      <c r="AX41" s="12"/>
      <c r="AY41" s="12"/>
      <c r="AZ41" s="12"/>
      <c r="BA41" s="12"/>
      <c r="BB41" s="12"/>
      <c r="BC41" s="12"/>
      <c r="BD41" s="12"/>
      <c r="BE41" s="12"/>
      <c r="BF41" s="12"/>
      <c r="BG41" s="12"/>
      <c r="BH41" s="12"/>
      <c r="BI41" s="12"/>
      <c r="BJ41" s="12"/>
      <c r="BK41" s="12"/>
      <c r="BL41" s="4"/>
      <c r="BM41" s="452"/>
      <c r="BN41" s="441"/>
      <c r="BP41" s="125"/>
      <c r="BQ41" s="125"/>
      <c r="BV41" s="221"/>
      <c r="BW41" s="221"/>
      <c r="BX41" s="221"/>
      <c r="BY41" s="221"/>
      <c r="BZ41" s="221"/>
      <c r="CA41" s="432"/>
      <c r="CB41" s="221"/>
      <c r="CC41" s="221"/>
      <c r="CD41" s="221"/>
      <c r="CE41" s="221"/>
      <c r="CF41" s="221"/>
      <c r="CG41" s="221"/>
      <c r="CH41" s="221"/>
      <c r="CI41" s="221"/>
      <c r="CJ41" s="221"/>
      <c r="CK41" s="221"/>
      <c r="CL41" s="221"/>
      <c r="CM41" s="221"/>
      <c r="CN41" s="221"/>
      <c r="CO41" s="221"/>
      <c r="CP41" s="221"/>
      <c r="CQ41" s="221"/>
      <c r="CR41" s="221"/>
      <c r="CS41" s="221"/>
      <c r="CT41" s="221"/>
      <c r="CU41" s="221"/>
      <c r="CV41" s="221"/>
      <c r="CW41" s="221"/>
      <c r="CX41" s="221"/>
      <c r="CY41" s="221"/>
      <c r="CZ41" s="221"/>
      <c r="DA41" s="221"/>
      <c r="DB41" s="221"/>
      <c r="DC41" s="221"/>
      <c r="DD41" s="221"/>
      <c r="DE41" s="221"/>
      <c r="DF41" s="221"/>
      <c r="DG41" s="221"/>
      <c r="DH41" s="221"/>
      <c r="DI41" s="221"/>
      <c r="DJ41" s="221"/>
      <c r="DK41" s="221"/>
      <c r="DL41" s="221"/>
      <c r="DM41" s="221"/>
      <c r="DN41" s="221"/>
      <c r="DO41" s="221"/>
      <c r="DP41" s="221"/>
      <c r="DQ41" s="221"/>
      <c r="DR41" s="269"/>
      <c r="DS41" s="221"/>
      <c r="DT41" s="221"/>
      <c r="DU41" s="221"/>
      <c r="DV41" s="221"/>
      <c r="DW41" s="221"/>
      <c r="DX41" s="432"/>
      <c r="DY41" s="221"/>
      <c r="DZ41" s="221"/>
      <c r="EA41" s="221"/>
      <c r="EB41" s="221"/>
      <c r="EC41" s="221"/>
      <c r="ED41" s="221"/>
      <c r="EE41" s="221"/>
      <c r="EF41" s="221"/>
      <c r="EG41" s="221"/>
      <c r="EH41" s="221"/>
      <c r="EI41" s="221"/>
      <c r="EJ41" s="221"/>
      <c r="EK41" s="221"/>
      <c r="EL41" s="221"/>
      <c r="EM41" s="221"/>
      <c r="EN41" s="221"/>
      <c r="EO41" s="221"/>
      <c r="EP41" s="221"/>
      <c r="EQ41" s="221"/>
      <c r="ER41" s="221"/>
      <c r="ES41" s="221"/>
      <c r="ET41" s="221"/>
      <c r="EU41" s="221"/>
      <c r="EV41" s="221"/>
      <c r="EW41" s="221"/>
      <c r="EX41" s="221"/>
      <c r="EY41" s="221"/>
      <c r="EZ41" s="221"/>
      <c r="FA41" s="221"/>
      <c r="FB41" s="221"/>
      <c r="FC41" s="221"/>
      <c r="FD41" s="221"/>
      <c r="FE41" s="221"/>
      <c r="FF41" s="221"/>
      <c r="FG41" s="221"/>
      <c r="FH41" s="221"/>
      <c r="FI41" s="221"/>
      <c r="FJ41" s="221"/>
      <c r="FK41" s="221"/>
      <c r="FL41" s="221"/>
      <c r="FM41" s="221"/>
    </row>
    <row r="42" spans="2:169" x14ac:dyDescent="0.5">
      <c r="B42" s="472">
        <f>+B39+1</f>
        <v>25</v>
      </c>
      <c r="C42" s="473" t="s">
        <v>67</v>
      </c>
      <c r="D42" s="474"/>
      <c r="E42" s="209" t="s">
        <v>28</v>
      </c>
      <c r="F42" s="462">
        <v>3</v>
      </c>
      <c r="G42" s="210"/>
      <c r="H42" s="279"/>
      <c r="I42" s="280"/>
      <c r="J42" s="475">
        <f t="shared" ref="J42:J51" si="20">SUM(H42:I42)</f>
        <v>0</v>
      </c>
      <c r="K42" s="279"/>
      <c r="L42" s="280"/>
      <c r="M42" s="475">
        <f t="shared" ref="M42:M51" si="21">SUM(K42:L42)</f>
        <v>0</v>
      </c>
      <c r="N42" s="279"/>
      <c r="O42" s="280"/>
      <c r="P42" s="475">
        <f t="shared" ref="P42:P51" si="22">SUM(N42:O42)</f>
        <v>0</v>
      </c>
      <c r="Q42" s="279"/>
      <c r="R42" s="280"/>
      <c r="S42" s="475">
        <f t="shared" ref="S42:S51" si="23">SUM(Q42:R42)</f>
        <v>0</v>
      </c>
      <c r="T42" s="279"/>
      <c r="U42" s="280"/>
      <c r="V42" s="475">
        <f t="shared" ref="V42:V51" si="24">SUM(T42:U42)</f>
        <v>0</v>
      </c>
      <c r="W42" s="279"/>
      <c r="X42" s="280"/>
      <c r="Y42" s="475">
        <f t="shared" ref="Y42:Y51" si="25">SUM(W42:X42)</f>
        <v>0</v>
      </c>
      <c r="Z42" s="4"/>
      <c r="AA42" s="279"/>
      <c r="AB42" s="280"/>
      <c r="AC42" s="475">
        <f t="shared" ref="AC42:AC51" si="26">SUM(AA42:AB42)</f>
        <v>0</v>
      </c>
      <c r="AD42" s="279"/>
      <c r="AE42" s="280"/>
      <c r="AF42" s="475">
        <f t="shared" ref="AF42:AF51" si="27">SUM(AD42:AE42)</f>
        <v>0</v>
      </c>
      <c r="AG42" s="279"/>
      <c r="AH42" s="280"/>
      <c r="AI42" s="475">
        <f t="shared" ref="AI42:AI51" si="28">SUM(AG42:AH42)</f>
        <v>0</v>
      </c>
      <c r="AJ42" s="279"/>
      <c r="AK42" s="280"/>
      <c r="AL42" s="475">
        <f t="shared" ref="AL42:AL51" si="29">SUM(AJ42:AK42)</f>
        <v>0</v>
      </c>
      <c r="AM42" s="279"/>
      <c r="AN42" s="280"/>
      <c r="AO42" s="475">
        <f t="shared" ref="AO42:AO51" si="30">SUM(AM42:AN42)</f>
        <v>0</v>
      </c>
      <c r="AP42" s="279"/>
      <c r="AQ42" s="280"/>
      <c r="AR42" s="475">
        <f t="shared" ref="AR42:AR51" si="31">SUM(AP42:AQ42)</f>
        <v>0</v>
      </c>
      <c r="AS42" s="4"/>
      <c r="AT42" s="279"/>
      <c r="AU42" s="280"/>
      <c r="AV42" s="475">
        <f t="shared" ref="AV42:AV51" si="32">SUM(AT42:AU42)</f>
        <v>0</v>
      </c>
      <c r="AW42" s="279"/>
      <c r="AX42" s="280"/>
      <c r="AY42" s="475">
        <f t="shared" ref="AY42:AY51" si="33">SUM(AW42:AX42)</f>
        <v>0</v>
      </c>
      <c r="AZ42" s="279"/>
      <c r="BA42" s="280"/>
      <c r="BB42" s="475">
        <f t="shared" ref="BB42:BB51" si="34">SUM(AZ42:BA42)</f>
        <v>0</v>
      </c>
      <c r="BC42" s="279"/>
      <c r="BD42" s="280"/>
      <c r="BE42" s="475">
        <f t="shared" ref="BE42:BE51" si="35">SUM(BC42:BD42)</f>
        <v>0</v>
      </c>
      <c r="BF42" s="279"/>
      <c r="BG42" s="280"/>
      <c r="BH42" s="475">
        <f t="shared" ref="BH42:BH51" si="36">SUM(BF42:BG42)</f>
        <v>0</v>
      </c>
      <c r="BI42" s="279"/>
      <c r="BJ42" s="280"/>
      <c r="BK42" s="475">
        <f t="shared" ref="BK42:BK51" si="37">SUM(BI42:BJ42)</f>
        <v>0</v>
      </c>
      <c r="BL42" s="4"/>
      <c r="BM42" s="400"/>
      <c r="BN42" s="124" t="s">
        <v>114</v>
      </c>
      <c r="BP42" s="476">
        <f>(IF(SUM(BV42:DP42)=0,IF(BT42=1,$BT$5,0),$BV$5))</f>
        <v>0</v>
      </c>
      <c r="BQ42" s="125"/>
      <c r="BT42" s="477">
        <f t="shared" ref="BT42:BT51" si="38" xml:space="preserve"> IF( AND( OR( C42 = DQ42, C42=""), SUM(H42:Y42) &lt;&gt; 0), 1, 0 )</f>
        <v>0</v>
      </c>
      <c r="BV42" s="126">
        <f xml:space="preserve"> IF( OR( $C$42 = $DQ$42, $C$42 =""), 0, IF( ISNUMBER( H42 ), 0, 1 ))</f>
        <v>0</v>
      </c>
      <c r="BW42" s="126">
        <f xml:space="preserve"> IF( OR( $C$42 = $DQ$42, $C$42 =""), 0, IF( ISNUMBER( I42 ), 0, 1 ))</f>
        <v>0</v>
      </c>
      <c r="BX42" s="126">
        <f xml:space="preserve"> IF( OR( $C$42 = $DQ$42, $C$42 =""), 0, IF( ISNUMBER(#REF! ), 0, 1 ))</f>
        <v>0</v>
      </c>
      <c r="BY42" s="126">
        <f xml:space="preserve"> IF( OR( $C$42 = $DQ$42, $C$42 =""), 0, IF( ISNUMBER(#REF! ), 0, 1 ))</f>
        <v>0</v>
      </c>
      <c r="BZ42" s="126">
        <f xml:space="preserve"> IF( OR( $C$42 = $DQ$42, $C$42 =""), 0, IF( ISNUMBER(#REF! ), 0, 1 ))</f>
        <v>0</v>
      </c>
      <c r="CA42" s="432"/>
      <c r="CB42" s="126">
        <f xml:space="preserve"> IF( OR( $C$42 = $DQ$42, $C$42 =""), 0, IF( ISNUMBER( K42 ), 0, 1 ))</f>
        <v>0</v>
      </c>
      <c r="CC42" s="126">
        <f xml:space="preserve"> IF( OR( $C$42 = $DQ$42, $C$42 =""), 0, IF( ISNUMBER( L42 ), 0, 1 ))</f>
        <v>0</v>
      </c>
      <c r="CD42" s="126">
        <f xml:space="preserve"> IF( OR( $C$42 = $DQ$42, $C$42 =""), 0, IF( ISNUMBER(#REF! ), 0, 1 ))</f>
        <v>0</v>
      </c>
      <c r="CE42" s="126">
        <f xml:space="preserve"> IF( OR( $C$42 = $DQ$42, $C$42 =""), 0, IF( ISNUMBER(#REF! ), 0, 1 ))</f>
        <v>0</v>
      </c>
      <c r="CF42" s="126">
        <f xml:space="preserve"> IF( OR( $C$42 = $DQ$42, $C$42 =""), 0, IF( ISNUMBER(#REF! ), 0, 1 ))</f>
        <v>0</v>
      </c>
      <c r="CG42" s="221"/>
      <c r="CH42" s="126">
        <f xml:space="preserve"> IF( OR( $C$42 = $DQ$42, $C$42 =""), 0, IF( ISNUMBER( N42 ), 0, 1 ))</f>
        <v>0</v>
      </c>
      <c r="CI42" s="126">
        <f xml:space="preserve"> IF( OR( $C$42 = $DQ$42, $C$42 =""), 0, IF( ISNUMBER( O42 ), 0, 1 ))</f>
        <v>0</v>
      </c>
      <c r="CJ42" s="126">
        <f xml:space="preserve"> IF( OR( $C$42 = $DQ$42, $C$42 =""), 0, IF( ISNUMBER(#REF! ), 0, 1 ))</f>
        <v>0</v>
      </c>
      <c r="CK42" s="126">
        <f xml:space="preserve"> IF( OR( $C$42 = $DQ$42, $C$42 =""), 0, IF( ISNUMBER(#REF! ), 0, 1 ))</f>
        <v>0</v>
      </c>
      <c r="CL42" s="126">
        <f xml:space="preserve"> IF( OR( $C$42 = $DQ$42, $C$42 =""), 0, IF( ISNUMBER(#REF! ), 0, 1 ))</f>
        <v>0</v>
      </c>
      <c r="CM42" s="221"/>
      <c r="CN42" s="126">
        <f xml:space="preserve"> IF( OR( $C$42 = $DQ$42, $C$42 =""), 0, IF( ISNUMBER( Q42 ), 0, 1 ))</f>
        <v>0</v>
      </c>
      <c r="CO42" s="126">
        <f xml:space="preserve"> IF( OR( $C$42 = $DQ$42, $C$42 =""), 0, IF( ISNUMBER( R42 ), 0, 1 ))</f>
        <v>0</v>
      </c>
      <c r="CP42" s="126">
        <f xml:space="preserve"> IF( OR( $C$42 = $DQ$42, $C$42 =""), 0, IF( ISNUMBER(#REF! ), 0, 1 ))</f>
        <v>0</v>
      </c>
      <c r="CQ42" s="126">
        <f xml:space="preserve"> IF( OR( $C$42 = $DQ$42, $C$42 =""), 0, IF( ISNUMBER(#REF! ), 0, 1 ))</f>
        <v>0</v>
      </c>
      <c r="CR42" s="126">
        <f xml:space="preserve"> IF( OR( $C$42 = $DQ$42, $C$42 =""), 0, IF( ISNUMBER(#REF! ), 0, 1 ))</f>
        <v>0</v>
      </c>
      <c r="CS42" s="221"/>
      <c r="CT42" s="126">
        <f xml:space="preserve"> IF( OR( $C$42 = $DQ$42, $C$42 =""), 0, IF( ISNUMBER( T42 ), 0, 1 ))</f>
        <v>0</v>
      </c>
      <c r="CU42" s="126">
        <f xml:space="preserve"> IF( OR( $C$42 = $DQ$42, $C$42 =""), 0, IF( ISNUMBER( U42 ), 0, 1 ))</f>
        <v>0</v>
      </c>
      <c r="CV42" s="126">
        <f xml:space="preserve"> IF( OR( $C$42 = $DQ$42, $C$42 =""), 0, IF( ISNUMBER(#REF! ), 0, 1 ))</f>
        <v>0</v>
      </c>
      <c r="CW42" s="126">
        <f xml:space="preserve"> IF( OR( $C$42 = $DQ$42, $C$42 =""), 0, IF( ISNUMBER(#REF! ), 0, 1 ))</f>
        <v>0</v>
      </c>
      <c r="CX42" s="126">
        <f xml:space="preserve"> IF( OR( $C$42 = $DQ$42, $C$42 =""), 0, IF( ISNUMBER(#REF! ), 0, 1 ))</f>
        <v>0</v>
      </c>
      <c r="CY42" s="221"/>
      <c r="CZ42" s="126">
        <f xml:space="preserve"> IF( OR( $C$42 = $DQ$42, $C$42 =""), 0, IF( ISNUMBER( W42 ), 0, 1 ))</f>
        <v>0</v>
      </c>
      <c r="DA42" s="126">
        <f xml:space="preserve"> IF( OR( $C$42 = $DQ$42, $C$42 =""), 0, IF( ISNUMBER( X42 ), 0, 1 ))</f>
        <v>0</v>
      </c>
      <c r="DB42" s="126">
        <f xml:space="preserve"> IF( OR( $C$42 = $DQ$42, $C$42 =""), 0, IF( ISNUMBER(#REF! ), 0, 1 ))</f>
        <v>0</v>
      </c>
      <c r="DC42" s="126">
        <f xml:space="preserve"> IF( OR( $C$42 = $DQ$42, $C$42 =""), 0, IF( ISNUMBER(#REF! ), 0, 1 ))</f>
        <v>0</v>
      </c>
      <c r="DD42" s="126">
        <f xml:space="preserve"> IF( OR( $C$42 = $DQ$42, $C$42 =""), 0, IF( ISNUMBER(#REF! ), 0, 1 ))</f>
        <v>0</v>
      </c>
      <c r="DE42" s="221"/>
      <c r="DF42" s="126">
        <f xml:space="preserve"> IF( OR( $C$42 = $DQ$42, $C$42 =""), 0, IF( ISNUMBER(#REF! ), 0, 1 ))</f>
        <v>0</v>
      </c>
      <c r="DG42" s="126">
        <f xml:space="preserve"> IF( OR( $C$42 = $DQ$42, $C$42 =""), 0, IF( ISNUMBER(#REF! ), 0, 1 ))</f>
        <v>0</v>
      </c>
      <c r="DH42" s="126">
        <f xml:space="preserve"> IF( OR( $C$42 = $DQ$42, $C$42 =""), 0, IF( ISNUMBER(#REF! ), 0, 1 ))</f>
        <v>0</v>
      </c>
      <c r="DI42" s="126">
        <f xml:space="preserve"> IF( OR( $C$42 = $DQ$42, $C$42 =""), 0, IF( ISNUMBER(#REF! ), 0, 1 ))</f>
        <v>0</v>
      </c>
      <c r="DJ42" s="126">
        <f xml:space="preserve"> IF( OR( $C$42 = $DQ$42, $C$42 =""), 0, IF( ISNUMBER(#REF! ), 0, 1 ))</f>
        <v>0</v>
      </c>
      <c r="DK42" s="221"/>
      <c r="DL42" s="126">
        <f xml:space="preserve"> IF( OR( $C$42 = $DQ$42, $C$42 =""), 0, IF( ISNUMBER(#REF! ), 0, 1 ))</f>
        <v>0</v>
      </c>
      <c r="DM42" s="126">
        <f xml:space="preserve"> IF( OR( $C$42 = $DQ$42, $C$42 =""), 0, IF( ISNUMBER(#REF! ), 0, 1 ))</f>
        <v>0</v>
      </c>
      <c r="DN42" s="126">
        <f xml:space="preserve"> IF( OR( $C$42 = $DQ$42, $C$42 =""), 0, IF( ISNUMBER(#REF! ), 0, 1 ))</f>
        <v>0</v>
      </c>
      <c r="DO42" s="126">
        <f xml:space="preserve"> IF( OR( $C$42 = $DQ$42, $C$42 =""), 0, IF( ISNUMBER(#REF! ), 0, 1 ))</f>
        <v>0</v>
      </c>
      <c r="DP42" s="126">
        <f xml:space="preserve"> IF( OR( $C$42 = $DQ$42, $C$42 =""), 0, IF( ISNUMBER(#REF! ), 0, 1 ))</f>
        <v>0</v>
      </c>
      <c r="DQ42" s="221" t="s">
        <v>67</v>
      </c>
      <c r="DR42" s="269"/>
      <c r="DS42" s="221"/>
      <c r="DT42" s="221"/>
      <c r="DU42" s="221"/>
      <c r="DV42" s="221"/>
      <c r="DW42" s="221"/>
      <c r="DX42" s="432"/>
      <c r="DY42" s="221"/>
      <c r="DZ42" s="221"/>
      <c r="EA42" s="221"/>
      <c r="EB42" s="221"/>
      <c r="EC42" s="221"/>
      <c r="ED42" s="221"/>
      <c r="EE42" s="221"/>
      <c r="EF42" s="221"/>
      <c r="EG42" s="221"/>
      <c r="EH42" s="221"/>
      <c r="EI42" s="221"/>
      <c r="EJ42" s="221"/>
      <c r="EK42" s="221"/>
      <c r="EL42" s="221"/>
      <c r="EM42" s="221"/>
      <c r="EN42" s="221"/>
      <c r="EO42" s="221"/>
      <c r="EP42" s="221"/>
      <c r="EQ42" s="221"/>
      <c r="ER42" s="221"/>
      <c r="ES42" s="221"/>
      <c r="ET42" s="221"/>
      <c r="EU42" s="221"/>
      <c r="EV42" s="221"/>
      <c r="EW42" s="221"/>
      <c r="EX42" s="221"/>
      <c r="EY42" s="221"/>
      <c r="EZ42" s="221"/>
      <c r="FA42" s="221"/>
      <c r="FB42" s="221"/>
      <c r="FC42" s="221"/>
      <c r="FD42" s="221"/>
      <c r="FE42" s="221"/>
      <c r="FF42" s="221"/>
      <c r="FG42" s="221"/>
      <c r="FH42" s="221"/>
      <c r="FI42" s="221"/>
      <c r="FJ42" s="221"/>
      <c r="FK42" s="221"/>
      <c r="FL42" s="221"/>
      <c r="FM42" s="221"/>
    </row>
    <row r="43" spans="2:169" x14ac:dyDescent="0.5">
      <c r="B43" s="478">
        <f t="shared" ref="B43:B51" si="39">+B42+1</f>
        <v>26</v>
      </c>
      <c r="C43" s="479" t="s">
        <v>69</v>
      </c>
      <c r="D43" s="480"/>
      <c r="E43" s="224" t="s">
        <v>28</v>
      </c>
      <c r="F43" s="457">
        <v>3</v>
      </c>
      <c r="G43" s="225"/>
      <c r="H43" s="285"/>
      <c r="I43" s="286"/>
      <c r="J43" s="481">
        <f t="shared" si="20"/>
        <v>0</v>
      </c>
      <c r="K43" s="285"/>
      <c r="L43" s="286"/>
      <c r="M43" s="481">
        <f t="shared" si="21"/>
        <v>0</v>
      </c>
      <c r="N43" s="285"/>
      <c r="O43" s="286"/>
      <c r="P43" s="481">
        <f t="shared" si="22"/>
        <v>0</v>
      </c>
      <c r="Q43" s="285"/>
      <c r="R43" s="286"/>
      <c r="S43" s="481">
        <f t="shared" si="23"/>
        <v>0</v>
      </c>
      <c r="T43" s="285"/>
      <c r="U43" s="286"/>
      <c r="V43" s="481">
        <f t="shared" si="24"/>
        <v>0</v>
      </c>
      <c r="W43" s="285"/>
      <c r="X43" s="286"/>
      <c r="Y43" s="481">
        <f t="shared" si="25"/>
        <v>0</v>
      </c>
      <c r="Z43" s="4"/>
      <c r="AA43" s="285"/>
      <c r="AB43" s="286"/>
      <c r="AC43" s="481">
        <f t="shared" si="26"/>
        <v>0</v>
      </c>
      <c r="AD43" s="285"/>
      <c r="AE43" s="286"/>
      <c r="AF43" s="481">
        <f t="shared" si="27"/>
        <v>0</v>
      </c>
      <c r="AG43" s="285"/>
      <c r="AH43" s="286"/>
      <c r="AI43" s="481">
        <f t="shared" si="28"/>
        <v>0</v>
      </c>
      <c r="AJ43" s="285"/>
      <c r="AK43" s="286"/>
      <c r="AL43" s="481">
        <f t="shared" si="29"/>
        <v>0</v>
      </c>
      <c r="AM43" s="285"/>
      <c r="AN43" s="286"/>
      <c r="AO43" s="481">
        <f t="shared" si="30"/>
        <v>0</v>
      </c>
      <c r="AP43" s="285"/>
      <c r="AQ43" s="286"/>
      <c r="AR43" s="481">
        <f t="shared" si="31"/>
        <v>0</v>
      </c>
      <c r="AS43" s="4"/>
      <c r="AT43" s="285"/>
      <c r="AU43" s="286"/>
      <c r="AV43" s="481">
        <f t="shared" si="32"/>
        <v>0</v>
      </c>
      <c r="AW43" s="285"/>
      <c r="AX43" s="286"/>
      <c r="AY43" s="481">
        <f t="shared" si="33"/>
        <v>0</v>
      </c>
      <c r="AZ43" s="285"/>
      <c r="BA43" s="286"/>
      <c r="BB43" s="481">
        <f t="shared" si="34"/>
        <v>0</v>
      </c>
      <c r="BC43" s="285"/>
      <c r="BD43" s="286"/>
      <c r="BE43" s="481">
        <f t="shared" si="35"/>
        <v>0</v>
      </c>
      <c r="BF43" s="285"/>
      <c r="BG43" s="286"/>
      <c r="BH43" s="481">
        <f t="shared" si="36"/>
        <v>0</v>
      </c>
      <c r="BI43" s="285"/>
      <c r="BJ43" s="286"/>
      <c r="BK43" s="481">
        <f t="shared" si="37"/>
        <v>0</v>
      </c>
      <c r="BL43" s="4"/>
      <c r="BM43" s="388"/>
      <c r="BN43" s="136" t="s">
        <v>114</v>
      </c>
      <c r="BP43" s="476">
        <f t="shared" ref="BP43:BP51" si="40">(IF(SUM(BV43:DP43)=0,IF(BT43=1,$BT$5,0),$BV$5))</f>
        <v>0</v>
      </c>
      <c r="BQ43" s="125"/>
      <c r="BT43" s="477">
        <f t="shared" si="38"/>
        <v>0</v>
      </c>
      <c r="BV43" s="126">
        <f xml:space="preserve"> IF( OR( $C$43 = $DQ$43, $C$43 =""), 0, IF( ISNUMBER( H43 ), 0, 1 ))</f>
        <v>0</v>
      </c>
      <c r="BW43" s="126">
        <f xml:space="preserve"> IF( OR( $C$43 = $DQ$43, $C$43 =""), 0, IF( ISNUMBER( I43 ), 0, 1 ))</f>
        <v>0</v>
      </c>
      <c r="BX43" s="126">
        <f xml:space="preserve"> IF( OR( $C$43 = $DQ$43, $C$43 =""), 0, IF( ISNUMBER(#REF! ), 0, 1 ))</f>
        <v>0</v>
      </c>
      <c r="BY43" s="126">
        <f xml:space="preserve"> IF( OR( $C$43 = $DQ$43, $C$43 =""), 0, IF( ISNUMBER(#REF! ), 0, 1 ))</f>
        <v>0</v>
      </c>
      <c r="BZ43" s="126">
        <f xml:space="preserve"> IF( OR( $C$43 = $DQ$43, $C$43 =""), 0, IF( ISNUMBER(#REF! ), 0, 1 ))</f>
        <v>0</v>
      </c>
      <c r="CA43" s="432"/>
      <c r="CB43" s="126">
        <f xml:space="preserve"> IF( OR( $C$43 = $DQ$43, $C$43 =""), 0, IF( ISNUMBER( K43 ), 0, 1 ))</f>
        <v>0</v>
      </c>
      <c r="CC43" s="126">
        <f xml:space="preserve"> IF( OR( $C$43 = $DQ$43, $C$43 =""), 0, IF( ISNUMBER( L43 ), 0, 1 ))</f>
        <v>0</v>
      </c>
      <c r="CD43" s="126">
        <f xml:space="preserve"> IF( OR( $C$43 = $DQ$43, $C$43 =""), 0, IF( ISNUMBER(#REF! ), 0, 1 ))</f>
        <v>0</v>
      </c>
      <c r="CE43" s="126">
        <f xml:space="preserve"> IF( OR( $C$43 = $DQ$43, $C$43 =""), 0, IF( ISNUMBER(#REF! ), 0, 1 ))</f>
        <v>0</v>
      </c>
      <c r="CF43" s="126">
        <f xml:space="preserve"> IF( OR( $C$43 = $DQ$43, $C$43 =""), 0, IF( ISNUMBER(#REF! ), 0, 1 ))</f>
        <v>0</v>
      </c>
      <c r="CG43" s="221"/>
      <c r="CH43" s="126">
        <f xml:space="preserve"> IF( OR( $C$43 = $DQ$43, $C$43 =""), 0, IF( ISNUMBER( N43 ), 0, 1 ))</f>
        <v>0</v>
      </c>
      <c r="CI43" s="126">
        <f xml:space="preserve"> IF( OR( $C$43 = $DQ$43, $C$43 =""), 0, IF( ISNUMBER( O43 ), 0, 1 ))</f>
        <v>0</v>
      </c>
      <c r="CJ43" s="126">
        <f xml:space="preserve"> IF( OR( $C$43 = $DQ$43, $C$43 =""), 0, IF( ISNUMBER(#REF! ), 0, 1 ))</f>
        <v>0</v>
      </c>
      <c r="CK43" s="126">
        <f xml:space="preserve"> IF( OR( $C$43 = $DQ$43, $C$43 =""), 0, IF( ISNUMBER(#REF! ), 0, 1 ))</f>
        <v>0</v>
      </c>
      <c r="CL43" s="126">
        <f xml:space="preserve"> IF( OR( $C$43 = $DQ$43, $C$43 =""), 0, IF( ISNUMBER(#REF! ), 0, 1 ))</f>
        <v>0</v>
      </c>
      <c r="CM43" s="221"/>
      <c r="CN43" s="126">
        <f xml:space="preserve"> IF( OR( $C$43 = $DQ$43, $C$43 =""), 0, IF( ISNUMBER( Q43 ), 0, 1 ))</f>
        <v>0</v>
      </c>
      <c r="CO43" s="126">
        <f xml:space="preserve"> IF( OR( $C$43 = $DQ$43, $C$43 =""), 0, IF( ISNUMBER( R43 ), 0, 1 ))</f>
        <v>0</v>
      </c>
      <c r="CP43" s="126">
        <f xml:space="preserve"> IF( OR( $C$43 = $DQ$43, $C$43 =""), 0, IF( ISNUMBER(#REF! ), 0, 1 ))</f>
        <v>0</v>
      </c>
      <c r="CQ43" s="126">
        <f xml:space="preserve"> IF( OR( $C$43 = $DQ$43, $C$43 =""), 0, IF( ISNUMBER(#REF! ), 0, 1 ))</f>
        <v>0</v>
      </c>
      <c r="CR43" s="126">
        <f xml:space="preserve"> IF( OR( $C$43 = $DQ$43, $C$43 =""), 0, IF( ISNUMBER(#REF! ), 0, 1 ))</f>
        <v>0</v>
      </c>
      <c r="CS43" s="221"/>
      <c r="CT43" s="126">
        <f xml:space="preserve"> IF( OR( $C$43 = $DQ$43, $C$43 =""), 0, IF( ISNUMBER( T43 ), 0, 1 ))</f>
        <v>0</v>
      </c>
      <c r="CU43" s="126">
        <f xml:space="preserve"> IF( OR( $C$43 = $DQ$43, $C$43 =""), 0, IF( ISNUMBER( U43 ), 0, 1 ))</f>
        <v>0</v>
      </c>
      <c r="CV43" s="126">
        <f xml:space="preserve"> IF( OR( $C$43 = $DQ$43, $C$43 =""), 0, IF( ISNUMBER(#REF! ), 0, 1 ))</f>
        <v>0</v>
      </c>
      <c r="CW43" s="126">
        <f xml:space="preserve"> IF( OR( $C$43 = $DQ$43, $C$43 =""), 0, IF( ISNUMBER(#REF! ), 0, 1 ))</f>
        <v>0</v>
      </c>
      <c r="CX43" s="126">
        <f xml:space="preserve"> IF( OR( $C$43 = $DQ$43, $C$43 =""), 0, IF( ISNUMBER(#REF! ), 0, 1 ))</f>
        <v>0</v>
      </c>
      <c r="CY43" s="221"/>
      <c r="CZ43" s="126">
        <f xml:space="preserve"> IF( OR( $C$43 = $DQ$43, $C$43 =""), 0, IF( ISNUMBER( W43 ), 0, 1 ))</f>
        <v>0</v>
      </c>
      <c r="DA43" s="126">
        <f xml:space="preserve"> IF( OR( $C$43 = $DQ$43, $C$43 =""), 0, IF( ISNUMBER( X43 ), 0, 1 ))</f>
        <v>0</v>
      </c>
      <c r="DB43" s="126">
        <f xml:space="preserve"> IF( OR( $C$43 = $DQ$43, $C$43 =""), 0, IF( ISNUMBER(#REF! ), 0, 1 ))</f>
        <v>0</v>
      </c>
      <c r="DC43" s="126">
        <f xml:space="preserve"> IF( OR( $C$43 = $DQ$43, $C$43 =""), 0, IF( ISNUMBER(#REF! ), 0, 1 ))</f>
        <v>0</v>
      </c>
      <c r="DD43" s="126">
        <f xml:space="preserve"> IF( OR( $C$43 = $DQ$43, $C$43 =""), 0, IF( ISNUMBER(#REF! ), 0, 1 ))</f>
        <v>0</v>
      </c>
      <c r="DE43" s="221"/>
      <c r="DF43" s="126">
        <f xml:space="preserve"> IF( OR( $C$43 = $DQ$43, $C$43 =""), 0, IF( ISNUMBER(#REF! ), 0, 1 ))</f>
        <v>0</v>
      </c>
      <c r="DG43" s="126">
        <f xml:space="preserve"> IF( OR( $C$43 = $DQ$43, $C$43 =""), 0, IF( ISNUMBER(#REF! ), 0, 1 ))</f>
        <v>0</v>
      </c>
      <c r="DH43" s="126">
        <f xml:space="preserve"> IF( OR( $C$43 = $DQ$43, $C$43 =""), 0, IF( ISNUMBER(#REF! ), 0, 1 ))</f>
        <v>0</v>
      </c>
      <c r="DI43" s="126">
        <f xml:space="preserve"> IF( OR( $C$43 = $DQ$43, $C$43 =""), 0, IF( ISNUMBER(#REF! ), 0, 1 ))</f>
        <v>0</v>
      </c>
      <c r="DJ43" s="126">
        <f xml:space="preserve"> IF( OR( $C$43 = $DQ$43, $C$43 =""), 0, IF( ISNUMBER(#REF! ), 0, 1 ))</f>
        <v>0</v>
      </c>
      <c r="DK43" s="221"/>
      <c r="DL43" s="126">
        <f xml:space="preserve"> IF( OR( $C$43 = $DQ$43, $C$43 =""), 0, IF( ISNUMBER(#REF! ), 0, 1 ))</f>
        <v>0</v>
      </c>
      <c r="DM43" s="126">
        <f xml:space="preserve"> IF( OR( $C$43 = $DQ$43, $C$43 =""), 0, IF( ISNUMBER(#REF! ), 0, 1 ))</f>
        <v>0</v>
      </c>
      <c r="DN43" s="126">
        <f xml:space="preserve"> IF( OR( $C$43 = $DQ$43, $C$43 =""), 0, IF( ISNUMBER(#REF! ), 0, 1 ))</f>
        <v>0</v>
      </c>
      <c r="DO43" s="126">
        <f xml:space="preserve"> IF( OR( $C$43 = $DQ$43, $C$43 =""), 0, IF( ISNUMBER(#REF! ), 0, 1 ))</f>
        <v>0</v>
      </c>
      <c r="DP43" s="126">
        <f xml:space="preserve"> IF( OR( $C$43 = $DQ$43, $C$43 =""), 0, IF( ISNUMBER(#REF! ), 0, 1 ))</f>
        <v>0</v>
      </c>
      <c r="DQ43" s="221" t="s">
        <v>69</v>
      </c>
      <c r="DR43" s="269"/>
      <c r="DS43" s="221"/>
      <c r="DT43" s="221"/>
      <c r="DU43" s="221"/>
      <c r="DV43" s="221"/>
      <c r="DW43" s="221"/>
      <c r="DX43" s="432"/>
      <c r="DY43" s="221"/>
      <c r="DZ43" s="221"/>
      <c r="EA43" s="221"/>
      <c r="EB43" s="221"/>
      <c r="EC43" s="221"/>
      <c r="ED43" s="221"/>
      <c r="EE43" s="221"/>
      <c r="EF43" s="221"/>
      <c r="EG43" s="221"/>
      <c r="EH43" s="221"/>
      <c r="EI43" s="221"/>
      <c r="EJ43" s="221"/>
      <c r="EK43" s="221"/>
      <c r="EL43" s="221"/>
      <c r="EM43" s="221"/>
      <c r="EN43" s="221"/>
      <c r="EO43" s="221"/>
      <c r="EP43" s="221"/>
      <c r="EQ43" s="221"/>
      <c r="ER43" s="221"/>
      <c r="ES43" s="221"/>
      <c r="ET43" s="221"/>
      <c r="EU43" s="221"/>
      <c r="EV43" s="221"/>
      <c r="EW43" s="221"/>
      <c r="EX43" s="221"/>
      <c r="EY43" s="221"/>
      <c r="EZ43" s="221"/>
      <c r="FA43" s="221"/>
      <c r="FB43" s="221"/>
      <c r="FC43" s="221"/>
      <c r="FD43" s="221"/>
      <c r="FE43" s="221"/>
      <c r="FF43" s="221"/>
      <c r="FG43" s="221"/>
      <c r="FH43" s="221"/>
      <c r="FI43" s="221"/>
      <c r="FJ43" s="221"/>
      <c r="FK43" s="221"/>
      <c r="FL43" s="221"/>
      <c r="FM43" s="221"/>
    </row>
    <row r="44" spans="2:169" x14ac:dyDescent="0.5">
      <c r="B44" s="478">
        <f t="shared" si="39"/>
        <v>27</v>
      </c>
      <c r="C44" s="479" t="s">
        <v>70</v>
      </c>
      <c r="D44" s="480"/>
      <c r="E44" s="224" t="s">
        <v>28</v>
      </c>
      <c r="F44" s="457">
        <v>3</v>
      </c>
      <c r="G44" s="225"/>
      <c r="H44" s="285"/>
      <c r="I44" s="286"/>
      <c r="J44" s="481">
        <f t="shared" si="20"/>
        <v>0</v>
      </c>
      <c r="K44" s="285"/>
      <c r="L44" s="286"/>
      <c r="M44" s="481">
        <f t="shared" si="21"/>
        <v>0</v>
      </c>
      <c r="N44" s="285"/>
      <c r="O44" s="286"/>
      <c r="P44" s="481">
        <f t="shared" si="22"/>
        <v>0</v>
      </c>
      <c r="Q44" s="285"/>
      <c r="R44" s="286"/>
      <c r="S44" s="481">
        <f t="shared" si="23"/>
        <v>0</v>
      </c>
      <c r="T44" s="285"/>
      <c r="U44" s="286"/>
      <c r="V44" s="481">
        <f t="shared" si="24"/>
        <v>0</v>
      </c>
      <c r="W44" s="285"/>
      <c r="X44" s="286"/>
      <c r="Y44" s="481">
        <f t="shared" si="25"/>
        <v>0</v>
      </c>
      <c r="Z44" s="4"/>
      <c r="AA44" s="285"/>
      <c r="AB44" s="286"/>
      <c r="AC44" s="481">
        <f t="shared" si="26"/>
        <v>0</v>
      </c>
      <c r="AD44" s="285"/>
      <c r="AE44" s="286"/>
      <c r="AF44" s="481">
        <f t="shared" si="27"/>
        <v>0</v>
      </c>
      <c r="AG44" s="285"/>
      <c r="AH44" s="286"/>
      <c r="AI44" s="481">
        <f t="shared" si="28"/>
        <v>0</v>
      </c>
      <c r="AJ44" s="285"/>
      <c r="AK44" s="286"/>
      <c r="AL44" s="481">
        <f t="shared" si="29"/>
        <v>0</v>
      </c>
      <c r="AM44" s="285"/>
      <c r="AN44" s="286"/>
      <c r="AO44" s="481">
        <f t="shared" si="30"/>
        <v>0</v>
      </c>
      <c r="AP44" s="285"/>
      <c r="AQ44" s="286"/>
      <c r="AR44" s="481">
        <f t="shared" si="31"/>
        <v>0</v>
      </c>
      <c r="AS44" s="4"/>
      <c r="AT44" s="285"/>
      <c r="AU44" s="286"/>
      <c r="AV44" s="481">
        <f t="shared" si="32"/>
        <v>0</v>
      </c>
      <c r="AW44" s="285"/>
      <c r="AX44" s="286"/>
      <c r="AY44" s="481">
        <f t="shared" si="33"/>
        <v>0</v>
      </c>
      <c r="AZ44" s="285"/>
      <c r="BA44" s="286"/>
      <c r="BB44" s="481">
        <f t="shared" si="34"/>
        <v>0</v>
      </c>
      <c r="BC44" s="285"/>
      <c r="BD44" s="286"/>
      <c r="BE44" s="481">
        <f t="shared" si="35"/>
        <v>0</v>
      </c>
      <c r="BF44" s="285"/>
      <c r="BG44" s="286"/>
      <c r="BH44" s="481">
        <f t="shared" si="36"/>
        <v>0</v>
      </c>
      <c r="BI44" s="285"/>
      <c r="BJ44" s="286"/>
      <c r="BK44" s="481">
        <f t="shared" si="37"/>
        <v>0</v>
      </c>
      <c r="BL44" s="4"/>
      <c r="BM44" s="388"/>
      <c r="BN44" s="136" t="s">
        <v>114</v>
      </c>
      <c r="BP44" s="476">
        <f t="shared" si="40"/>
        <v>0</v>
      </c>
      <c r="BQ44" s="125"/>
      <c r="BT44" s="477">
        <f t="shared" si="38"/>
        <v>0</v>
      </c>
      <c r="BV44" s="126">
        <f xml:space="preserve"> IF( OR( $C$44 = $DQ$44, $C$44 =""), 0, IF( ISNUMBER( H44 ), 0, 1 ))</f>
        <v>0</v>
      </c>
      <c r="BW44" s="126">
        <f xml:space="preserve"> IF( OR( $C$44 = $DQ$44, $C$44 =""), 0, IF( ISNUMBER( I44 ), 0, 1 ))</f>
        <v>0</v>
      </c>
      <c r="BX44" s="126">
        <f xml:space="preserve"> IF( OR( $C$44 = $DQ$44, $C$44 =""), 0, IF( ISNUMBER(#REF! ), 0, 1 ))</f>
        <v>0</v>
      </c>
      <c r="BY44" s="126">
        <f xml:space="preserve"> IF( OR( $C$44 = $DQ$44, $C$44 =""), 0, IF( ISNUMBER(#REF! ), 0, 1 ))</f>
        <v>0</v>
      </c>
      <c r="BZ44" s="126">
        <f xml:space="preserve"> IF( OR( $C$44 = $DQ$44, $C$44 =""), 0, IF( ISNUMBER(#REF! ), 0, 1 ))</f>
        <v>0</v>
      </c>
      <c r="CA44" s="432"/>
      <c r="CB44" s="126">
        <f xml:space="preserve"> IF( OR( $C$44 = $DQ$44, $C$44 =""), 0, IF( ISNUMBER( K44 ), 0, 1 ))</f>
        <v>0</v>
      </c>
      <c r="CC44" s="126">
        <f xml:space="preserve"> IF( OR( $C$44 = $DQ$44, $C$44 =""), 0, IF( ISNUMBER( L44 ), 0, 1 ))</f>
        <v>0</v>
      </c>
      <c r="CD44" s="126">
        <f xml:space="preserve"> IF( OR( $C$44 = $DQ$44, $C$44 =""), 0, IF( ISNUMBER(#REF! ), 0, 1 ))</f>
        <v>0</v>
      </c>
      <c r="CE44" s="126">
        <f xml:space="preserve"> IF( OR( $C$44 = $DQ$44, $C$44 =""), 0, IF( ISNUMBER(#REF! ), 0, 1 ))</f>
        <v>0</v>
      </c>
      <c r="CF44" s="126">
        <f xml:space="preserve"> IF( OR( $C$44 = $DQ$44, $C$44 =""), 0, IF( ISNUMBER(#REF! ), 0, 1 ))</f>
        <v>0</v>
      </c>
      <c r="CG44" s="221"/>
      <c r="CH44" s="126">
        <f xml:space="preserve"> IF( OR( $C$44 = $DQ$44, $C$44 =""), 0, IF( ISNUMBER( N44 ), 0, 1 ))</f>
        <v>0</v>
      </c>
      <c r="CI44" s="126">
        <f xml:space="preserve"> IF( OR( $C$44 = $DQ$44, $C$44 =""), 0, IF( ISNUMBER( O44 ), 0, 1 ))</f>
        <v>0</v>
      </c>
      <c r="CJ44" s="126">
        <f xml:space="preserve"> IF( OR( $C$44 = $DQ$44, $C$44 =""), 0, IF( ISNUMBER(#REF! ), 0, 1 ))</f>
        <v>0</v>
      </c>
      <c r="CK44" s="126">
        <f xml:space="preserve"> IF( OR( $C$44 = $DQ$44, $C$44 =""), 0, IF( ISNUMBER(#REF! ), 0, 1 ))</f>
        <v>0</v>
      </c>
      <c r="CL44" s="126">
        <f xml:space="preserve"> IF( OR( $C$44 = $DQ$44, $C$44 =""), 0, IF( ISNUMBER(#REF! ), 0, 1 ))</f>
        <v>0</v>
      </c>
      <c r="CM44" s="221"/>
      <c r="CN44" s="126">
        <f xml:space="preserve"> IF( OR( $C$44 = $DQ$44, $C$44 =""), 0, IF( ISNUMBER( Q44 ), 0, 1 ))</f>
        <v>0</v>
      </c>
      <c r="CO44" s="126">
        <f xml:space="preserve"> IF( OR( $C$44 = $DQ$44, $C$44 =""), 0, IF( ISNUMBER( R44 ), 0, 1 ))</f>
        <v>0</v>
      </c>
      <c r="CP44" s="126">
        <f xml:space="preserve"> IF( OR( $C$44 = $DQ$44, $C$44 =""), 0, IF( ISNUMBER(#REF! ), 0, 1 ))</f>
        <v>0</v>
      </c>
      <c r="CQ44" s="126">
        <f xml:space="preserve"> IF( OR( $C$44 = $DQ$44, $C$44 =""), 0, IF( ISNUMBER(#REF! ), 0, 1 ))</f>
        <v>0</v>
      </c>
      <c r="CR44" s="126">
        <f xml:space="preserve"> IF( OR( $C$44 = $DQ$44, $C$44 =""), 0, IF( ISNUMBER(#REF! ), 0, 1 ))</f>
        <v>0</v>
      </c>
      <c r="CS44" s="221"/>
      <c r="CT44" s="126">
        <f xml:space="preserve"> IF( OR( $C$44 = $DQ$44, $C$44 =""), 0, IF( ISNUMBER( T44 ), 0, 1 ))</f>
        <v>0</v>
      </c>
      <c r="CU44" s="126">
        <f xml:space="preserve"> IF( OR( $C$44 = $DQ$44, $C$44 =""), 0, IF( ISNUMBER( U44 ), 0, 1 ))</f>
        <v>0</v>
      </c>
      <c r="CV44" s="126">
        <f xml:space="preserve"> IF( OR( $C$44 = $DQ$44, $C$44 =""), 0, IF( ISNUMBER(#REF! ), 0, 1 ))</f>
        <v>0</v>
      </c>
      <c r="CW44" s="126">
        <f xml:space="preserve"> IF( OR( $C$44 = $DQ$44, $C$44 =""), 0, IF( ISNUMBER(#REF! ), 0, 1 ))</f>
        <v>0</v>
      </c>
      <c r="CX44" s="126">
        <f xml:space="preserve"> IF( OR( $C$44 = $DQ$44, $C$44 =""), 0, IF( ISNUMBER(#REF! ), 0, 1 ))</f>
        <v>0</v>
      </c>
      <c r="CY44" s="221"/>
      <c r="CZ44" s="126">
        <f xml:space="preserve"> IF( OR( $C$44 = $DQ$44, $C$44 =""), 0, IF( ISNUMBER( W44 ), 0, 1 ))</f>
        <v>0</v>
      </c>
      <c r="DA44" s="126">
        <f xml:space="preserve"> IF( OR( $C$44 = $DQ$44, $C$44 =""), 0, IF( ISNUMBER( X44 ), 0, 1 ))</f>
        <v>0</v>
      </c>
      <c r="DB44" s="126">
        <f xml:space="preserve"> IF( OR( $C$44 = $DQ$44, $C$44 =""), 0, IF( ISNUMBER(#REF! ), 0, 1 ))</f>
        <v>0</v>
      </c>
      <c r="DC44" s="126">
        <f xml:space="preserve"> IF( OR( $C$44 = $DQ$44, $C$44 =""), 0, IF( ISNUMBER(#REF! ), 0, 1 ))</f>
        <v>0</v>
      </c>
      <c r="DD44" s="126">
        <f xml:space="preserve"> IF( OR( $C$44 = $DQ$44, $C$44 =""), 0, IF( ISNUMBER(#REF! ), 0, 1 ))</f>
        <v>0</v>
      </c>
      <c r="DE44" s="221"/>
      <c r="DF44" s="126">
        <f xml:space="preserve"> IF( OR( $C$44 = $DQ$44, $C$44 =""), 0, IF( ISNUMBER(#REF! ), 0, 1 ))</f>
        <v>0</v>
      </c>
      <c r="DG44" s="126">
        <f xml:space="preserve"> IF( OR( $C$44 = $DQ$44, $C$44 =""), 0, IF( ISNUMBER(#REF! ), 0, 1 ))</f>
        <v>0</v>
      </c>
      <c r="DH44" s="126">
        <f xml:space="preserve"> IF( OR( $C$44 = $DQ$44, $C$44 =""), 0, IF( ISNUMBER(#REF! ), 0, 1 ))</f>
        <v>0</v>
      </c>
      <c r="DI44" s="126">
        <f xml:space="preserve"> IF( OR( $C$44 = $DQ$44, $C$44 =""), 0, IF( ISNUMBER(#REF! ), 0, 1 ))</f>
        <v>0</v>
      </c>
      <c r="DJ44" s="126">
        <f xml:space="preserve"> IF( OR( $C$44 = $DQ$44, $C$44 =""), 0, IF( ISNUMBER(#REF! ), 0, 1 ))</f>
        <v>0</v>
      </c>
      <c r="DK44" s="221"/>
      <c r="DL44" s="126">
        <f xml:space="preserve"> IF( OR( $C$44 = $DQ$44, $C$44 =""), 0, IF( ISNUMBER(#REF! ), 0, 1 ))</f>
        <v>0</v>
      </c>
      <c r="DM44" s="126">
        <f xml:space="preserve"> IF( OR( $C$44 = $DQ$44, $C$44 =""), 0, IF( ISNUMBER(#REF! ), 0, 1 ))</f>
        <v>0</v>
      </c>
      <c r="DN44" s="126">
        <f xml:space="preserve"> IF( OR( $C$44 = $DQ$44, $C$44 =""), 0, IF( ISNUMBER(#REF! ), 0, 1 ))</f>
        <v>0</v>
      </c>
      <c r="DO44" s="126">
        <f xml:space="preserve"> IF( OR( $C$44 = $DQ$44, $C$44 =""), 0, IF( ISNUMBER(#REF! ), 0, 1 ))</f>
        <v>0</v>
      </c>
      <c r="DP44" s="126">
        <f xml:space="preserve"> IF( OR( $C$44 = $DQ$44, $C$44 =""), 0, IF( ISNUMBER(#REF! ), 0, 1 ))</f>
        <v>0</v>
      </c>
      <c r="DQ44" s="221" t="s">
        <v>70</v>
      </c>
      <c r="DR44" s="269"/>
      <c r="DS44" s="221"/>
      <c r="DT44" s="221"/>
      <c r="DU44" s="221"/>
      <c r="DV44" s="221"/>
      <c r="DW44" s="221"/>
      <c r="DX44" s="432"/>
      <c r="DY44" s="221"/>
      <c r="DZ44" s="221"/>
      <c r="EA44" s="221"/>
      <c r="EB44" s="221"/>
      <c r="EC44" s="221"/>
      <c r="ED44" s="221"/>
      <c r="EE44" s="221"/>
      <c r="EF44" s="221"/>
      <c r="EG44" s="221"/>
      <c r="EH44" s="221"/>
      <c r="EI44" s="221"/>
      <c r="EJ44" s="221"/>
      <c r="EK44" s="221"/>
      <c r="EL44" s="221"/>
      <c r="EM44" s="221"/>
      <c r="EN44" s="221"/>
      <c r="EO44" s="221"/>
      <c r="EP44" s="221"/>
      <c r="EQ44" s="221"/>
      <c r="ER44" s="221"/>
      <c r="ES44" s="221"/>
      <c r="ET44" s="221"/>
      <c r="EU44" s="221"/>
      <c r="EV44" s="221"/>
      <c r="EW44" s="221"/>
      <c r="EX44" s="221"/>
      <c r="EY44" s="221"/>
      <c r="EZ44" s="221"/>
      <c r="FA44" s="221"/>
      <c r="FB44" s="221"/>
      <c r="FC44" s="221"/>
      <c r="FD44" s="221"/>
      <c r="FE44" s="221"/>
      <c r="FF44" s="221"/>
      <c r="FG44" s="221"/>
      <c r="FH44" s="221"/>
      <c r="FI44" s="221"/>
      <c r="FJ44" s="221"/>
      <c r="FK44" s="221"/>
      <c r="FL44" s="221"/>
      <c r="FM44" s="221"/>
    </row>
    <row r="45" spans="2:169" x14ac:dyDescent="0.5">
      <c r="B45" s="482">
        <f t="shared" si="39"/>
        <v>28</v>
      </c>
      <c r="C45" s="479" t="s">
        <v>71</v>
      </c>
      <c r="D45" s="480"/>
      <c r="E45" s="224" t="s">
        <v>28</v>
      </c>
      <c r="F45" s="457">
        <v>3</v>
      </c>
      <c r="G45" s="225"/>
      <c r="H45" s="285"/>
      <c r="I45" s="286"/>
      <c r="J45" s="481">
        <f t="shared" si="20"/>
        <v>0</v>
      </c>
      <c r="K45" s="285"/>
      <c r="L45" s="286"/>
      <c r="M45" s="481">
        <f t="shared" si="21"/>
        <v>0</v>
      </c>
      <c r="N45" s="285"/>
      <c r="O45" s="286"/>
      <c r="P45" s="481">
        <f t="shared" si="22"/>
        <v>0</v>
      </c>
      <c r="Q45" s="285"/>
      <c r="R45" s="286"/>
      <c r="S45" s="481">
        <f t="shared" si="23"/>
        <v>0</v>
      </c>
      <c r="T45" s="285"/>
      <c r="U45" s="286"/>
      <c r="V45" s="481">
        <f t="shared" si="24"/>
        <v>0</v>
      </c>
      <c r="W45" s="285"/>
      <c r="X45" s="286"/>
      <c r="Y45" s="481">
        <f t="shared" si="25"/>
        <v>0</v>
      </c>
      <c r="Z45" s="4"/>
      <c r="AA45" s="285"/>
      <c r="AB45" s="286"/>
      <c r="AC45" s="481">
        <f t="shared" si="26"/>
        <v>0</v>
      </c>
      <c r="AD45" s="285"/>
      <c r="AE45" s="286"/>
      <c r="AF45" s="481">
        <f t="shared" si="27"/>
        <v>0</v>
      </c>
      <c r="AG45" s="285"/>
      <c r="AH45" s="286"/>
      <c r="AI45" s="481">
        <f t="shared" si="28"/>
        <v>0</v>
      </c>
      <c r="AJ45" s="285"/>
      <c r="AK45" s="286"/>
      <c r="AL45" s="481">
        <f t="shared" si="29"/>
        <v>0</v>
      </c>
      <c r="AM45" s="285"/>
      <c r="AN45" s="286"/>
      <c r="AO45" s="481">
        <f t="shared" si="30"/>
        <v>0</v>
      </c>
      <c r="AP45" s="285"/>
      <c r="AQ45" s="286"/>
      <c r="AR45" s="481">
        <f t="shared" si="31"/>
        <v>0</v>
      </c>
      <c r="AS45" s="4"/>
      <c r="AT45" s="285"/>
      <c r="AU45" s="286"/>
      <c r="AV45" s="481">
        <f t="shared" si="32"/>
        <v>0</v>
      </c>
      <c r="AW45" s="285"/>
      <c r="AX45" s="286"/>
      <c r="AY45" s="481">
        <f t="shared" si="33"/>
        <v>0</v>
      </c>
      <c r="AZ45" s="285"/>
      <c r="BA45" s="286"/>
      <c r="BB45" s="481">
        <f t="shared" si="34"/>
        <v>0</v>
      </c>
      <c r="BC45" s="285"/>
      <c r="BD45" s="286"/>
      <c r="BE45" s="481">
        <f t="shared" si="35"/>
        <v>0</v>
      </c>
      <c r="BF45" s="285"/>
      <c r="BG45" s="286"/>
      <c r="BH45" s="481">
        <f t="shared" si="36"/>
        <v>0</v>
      </c>
      <c r="BI45" s="285"/>
      <c r="BJ45" s="286"/>
      <c r="BK45" s="481">
        <f t="shared" si="37"/>
        <v>0</v>
      </c>
      <c r="BL45" s="4"/>
      <c r="BM45" s="388"/>
      <c r="BN45" s="136" t="s">
        <v>114</v>
      </c>
      <c r="BP45" s="476">
        <f t="shared" si="40"/>
        <v>0</v>
      </c>
      <c r="BQ45" s="125"/>
      <c r="BT45" s="477">
        <f t="shared" si="38"/>
        <v>0</v>
      </c>
      <c r="BV45" s="126">
        <f xml:space="preserve"> IF( OR( $C$45 = $DQ$45, $C$45 =""), 0, IF( ISNUMBER( H45 ), 0, 1 ))</f>
        <v>0</v>
      </c>
      <c r="BW45" s="126">
        <f xml:space="preserve"> IF( OR( $C$45 = $DQ$45, $C$45 =""), 0, IF( ISNUMBER( I45 ), 0, 1 ))</f>
        <v>0</v>
      </c>
      <c r="BX45" s="126">
        <f xml:space="preserve"> IF( OR( $C$45 = $DQ$45, $C$45 =""), 0, IF( ISNUMBER(#REF! ), 0, 1 ))</f>
        <v>0</v>
      </c>
      <c r="BY45" s="126">
        <f xml:space="preserve"> IF( OR( $C$45 = $DQ$45, $C$45 =""), 0, IF( ISNUMBER(#REF! ), 0, 1 ))</f>
        <v>0</v>
      </c>
      <c r="BZ45" s="126">
        <f xml:space="preserve"> IF( OR( $C$45 = $DQ$45, $C$45 =""), 0, IF( ISNUMBER(#REF! ), 0, 1 ))</f>
        <v>0</v>
      </c>
      <c r="CA45" s="432"/>
      <c r="CB45" s="126">
        <f xml:space="preserve"> IF( OR( $C$45 = $DQ$45, $C$45 =""), 0, IF( ISNUMBER( K45 ), 0, 1 ))</f>
        <v>0</v>
      </c>
      <c r="CC45" s="126">
        <f xml:space="preserve"> IF( OR( $C$45 = $DQ$45, $C$45 =""), 0, IF( ISNUMBER( L45 ), 0, 1 ))</f>
        <v>0</v>
      </c>
      <c r="CD45" s="126">
        <f xml:space="preserve"> IF( OR( $C$45 = $DQ$45, $C$45 =""), 0, IF( ISNUMBER(#REF! ), 0, 1 ))</f>
        <v>0</v>
      </c>
      <c r="CE45" s="126">
        <f xml:space="preserve"> IF( OR( $C$45 = $DQ$45, $C$45 =""), 0, IF( ISNUMBER(#REF! ), 0, 1 ))</f>
        <v>0</v>
      </c>
      <c r="CF45" s="126">
        <f xml:space="preserve"> IF( OR( $C$45 = $DQ$45, $C$45 =""), 0, IF( ISNUMBER(#REF! ), 0, 1 ))</f>
        <v>0</v>
      </c>
      <c r="CG45" s="221"/>
      <c r="CH45" s="126">
        <f xml:space="preserve"> IF( OR( $C$45 = $DQ$45, $C$45 =""), 0, IF( ISNUMBER( N45 ), 0, 1 ))</f>
        <v>0</v>
      </c>
      <c r="CI45" s="126">
        <f xml:space="preserve"> IF( OR( $C$45 = $DQ$45, $C$45 =""), 0, IF( ISNUMBER( O45 ), 0, 1 ))</f>
        <v>0</v>
      </c>
      <c r="CJ45" s="126">
        <f xml:space="preserve"> IF( OR( $C$45 = $DQ$45, $C$45 =""), 0, IF( ISNUMBER(#REF! ), 0, 1 ))</f>
        <v>0</v>
      </c>
      <c r="CK45" s="126">
        <f xml:space="preserve"> IF( OR( $C$45 = $DQ$45, $C$45 =""), 0, IF( ISNUMBER(#REF! ), 0, 1 ))</f>
        <v>0</v>
      </c>
      <c r="CL45" s="126">
        <f xml:space="preserve"> IF( OR( $C$45 = $DQ$45, $C$45 =""), 0, IF( ISNUMBER(#REF! ), 0, 1 ))</f>
        <v>0</v>
      </c>
      <c r="CM45" s="221"/>
      <c r="CN45" s="126">
        <f xml:space="preserve"> IF( OR( $C$45 = $DQ$45, $C$45 =""), 0, IF( ISNUMBER( Q45 ), 0, 1 ))</f>
        <v>0</v>
      </c>
      <c r="CO45" s="126">
        <f xml:space="preserve"> IF( OR( $C$45 = $DQ$45, $C$45 =""), 0, IF( ISNUMBER( R45 ), 0, 1 ))</f>
        <v>0</v>
      </c>
      <c r="CP45" s="126">
        <f xml:space="preserve"> IF( OR( $C$45 = $DQ$45, $C$45 =""), 0, IF( ISNUMBER(#REF! ), 0, 1 ))</f>
        <v>0</v>
      </c>
      <c r="CQ45" s="126">
        <f xml:space="preserve"> IF( OR( $C$45 = $DQ$45, $C$45 =""), 0, IF( ISNUMBER(#REF! ), 0, 1 ))</f>
        <v>0</v>
      </c>
      <c r="CR45" s="126">
        <f xml:space="preserve"> IF( OR( $C$45 = $DQ$45, $C$45 =""), 0, IF( ISNUMBER(#REF! ), 0, 1 ))</f>
        <v>0</v>
      </c>
      <c r="CS45" s="221"/>
      <c r="CT45" s="126">
        <f xml:space="preserve"> IF( OR( $C$45 = $DQ$45, $C$45 =""), 0, IF( ISNUMBER( T45 ), 0, 1 ))</f>
        <v>0</v>
      </c>
      <c r="CU45" s="126">
        <f xml:space="preserve"> IF( OR( $C$45 = $DQ$45, $C$45 =""), 0, IF( ISNUMBER( U45 ), 0, 1 ))</f>
        <v>0</v>
      </c>
      <c r="CV45" s="126">
        <f xml:space="preserve"> IF( OR( $C$45 = $DQ$45, $C$45 =""), 0, IF( ISNUMBER(#REF! ), 0, 1 ))</f>
        <v>0</v>
      </c>
      <c r="CW45" s="126">
        <f xml:space="preserve"> IF( OR( $C$45 = $DQ$45, $C$45 =""), 0, IF( ISNUMBER(#REF! ), 0, 1 ))</f>
        <v>0</v>
      </c>
      <c r="CX45" s="126">
        <f xml:space="preserve"> IF( OR( $C$45 = $DQ$45, $C$45 =""), 0, IF( ISNUMBER(#REF! ), 0, 1 ))</f>
        <v>0</v>
      </c>
      <c r="CY45" s="221"/>
      <c r="CZ45" s="126">
        <f xml:space="preserve"> IF( OR( $C$45 = $DQ$45, $C$45 =""), 0, IF( ISNUMBER( W45 ), 0, 1 ))</f>
        <v>0</v>
      </c>
      <c r="DA45" s="126">
        <f xml:space="preserve"> IF( OR( $C$45 = $DQ$45, $C$45 =""), 0, IF( ISNUMBER( X45 ), 0, 1 ))</f>
        <v>0</v>
      </c>
      <c r="DB45" s="126">
        <f xml:space="preserve"> IF( OR( $C$45 = $DQ$45, $C$45 =""), 0, IF( ISNUMBER(#REF! ), 0, 1 ))</f>
        <v>0</v>
      </c>
      <c r="DC45" s="126">
        <f xml:space="preserve"> IF( OR( $C$45 = $DQ$45, $C$45 =""), 0, IF( ISNUMBER(#REF! ), 0, 1 ))</f>
        <v>0</v>
      </c>
      <c r="DD45" s="126">
        <f xml:space="preserve"> IF( OR( $C$45 = $DQ$45, $C$45 =""), 0, IF( ISNUMBER(#REF! ), 0, 1 ))</f>
        <v>0</v>
      </c>
      <c r="DE45" s="221"/>
      <c r="DF45" s="126">
        <f xml:space="preserve"> IF( OR( $C$45 = $DQ$45, $C$45 =""), 0, IF( ISNUMBER(#REF! ), 0, 1 ))</f>
        <v>0</v>
      </c>
      <c r="DG45" s="126">
        <f xml:space="preserve"> IF( OR( $C$45 = $DQ$45, $C$45 =""), 0, IF( ISNUMBER(#REF! ), 0, 1 ))</f>
        <v>0</v>
      </c>
      <c r="DH45" s="126">
        <f xml:space="preserve"> IF( OR( $C$45 = $DQ$45, $C$45 =""), 0, IF( ISNUMBER(#REF! ), 0, 1 ))</f>
        <v>0</v>
      </c>
      <c r="DI45" s="126">
        <f xml:space="preserve"> IF( OR( $C$45 = $DQ$45, $C$45 =""), 0, IF( ISNUMBER(#REF! ), 0, 1 ))</f>
        <v>0</v>
      </c>
      <c r="DJ45" s="126">
        <f xml:space="preserve"> IF( OR( $C$45 = $DQ$45, $C$45 =""), 0, IF( ISNUMBER(#REF! ), 0, 1 ))</f>
        <v>0</v>
      </c>
      <c r="DK45" s="221"/>
      <c r="DL45" s="126">
        <f xml:space="preserve"> IF( OR( $C$45 = $DQ$45, $C$45 =""), 0, IF( ISNUMBER(#REF! ), 0, 1 ))</f>
        <v>0</v>
      </c>
      <c r="DM45" s="126">
        <f xml:space="preserve"> IF( OR( $C$45 = $DQ$45, $C$45 =""), 0, IF( ISNUMBER(#REF! ), 0, 1 ))</f>
        <v>0</v>
      </c>
      <c r="DN45" s="126">
        <f xml:space="preserve"> IF( OR( $C$45 = $DQ$45, $C$45 =""), 0, IF( ISNUMBER(#REF! ), 0, 1 ))</f>
        <v>0</v>
      </c>
      <c r="DO45" s="126">
        <f xml:space="preserve"> IF( OR( $C$45 = $DQ$45, $C$45 =""), 0, IF( ISNUMBER(#REF! ), 0, 1 ))</f>
        <v>0</v>
      </c>
      <c r="DP45" s="126">
        <f xml:space="preserve"> IF( OR( $C$45 = $DQ$45, $C$45 =""), 0, IF( ISNUMBER(#REF! ), 0, 1 ))</f>
        <v>0</v>
      </c>
      <c r="DQ45" s="221" t="s">
        <v>71</v>
      </c>
      <c r="DR45" s="266"/>
      <c r="DS45" s="221"/>
      <c r="DT45" s="221"/>
      <c r="DU45" s="221"/>
      <c r="DV45" s="221"/>
      <c r="DW45" s="221"/>
      <c r="DX45" s="432"/>
      <c r="DY45" s="221"/>
      <c r="DZ45" s="221"/>
      <c r="EA45" s="221"/>
      <c r="EB45" s="221"/>
      <c r="EC45" s="221"/>
      <c r="ED45" s="221"/>
      <c r="EE45" s="221"/>
      <c r="EF45" s="221"/>
      <c r="EG45" s="221"/>
      <c r="EH45" s="221"/>
      <c r="EI45" s="221"/>
      <c r="EJ45" s="221"/>
      <c r="EK45" s="221"/>
      <c r="EL45" s="221"/>
      <c r="EM45" s="221"/>
      <c r="EN45" s="221"/>
      <c r="EO45" s="221"/>
      <c r="EP45" s="221"/>
      <c r="EQ45" s="221"/>
      <c r="ER45" s="221"/>
      <c r="ES45" s="221"/>
      <c r="ET45" s="221"/>
      <c r="EU45" s="221"/>
      <c r="EV45" s="221"/>
      <c r="EW45" s="221"/>
      <c r="EX45" s="221"/>
      <c r="EY45" s="221"/>
      <c r="EZ45" s="221"/>
      <c r="FA45" s="221"/>
      <c r="FB45" s="221"/>
      <c r="FC45" s="221"/>
      <c r="FD45" s="221"/>
      <c r="FE45" s="221"/>
      <c r="FF45" s="221"/>
      <c r="FG45" s="221"/>
      <c r="FH45" s="221"/>
      <c r="FI45" s="221"/>
      <c r="FJ45" s="221"/>
      <c r="FK45" s="221"/>
      <c r="FL45" s="221"/>
      <c r="FM45" s="221"/>
    </row>
    <row r="46" spans="2:169" x14ac:dyDescent="0.5">
      <c r="B46" s="478">
        <f t="shared" si="39"/>
        <v>29</v>
      </c>
      <c r="C46" s="479" t="s">
        <v>72</v>
      </c>
      <c r="D46" s="480"/>
      <c r="E46" s="224" t="s">
        <v>28</v>
      </c>
      <c r="F46" s="457">
        <v>3</v>
      </c>
      <c r="G46" s="225"/>
      <c r="H46" s="285"/>
      <c r="I46" s="286"/>
      <c r="J46" s="481">
        <f t="shared" si="20"/>
        <v>0</v>
      </c>
      <c r="K46" s="285"/>
      <c r="L46" s="286"/>
      <c r="M46" s="481">
        <f t="shared" si="21"/>
        <v>0</v>
      </c>
      <c r="N46" s="285"/>
      <c r="O46" s="286"/>
      <c r="P46" s="481">
        <f t="shared" si="22"/>
        <v>0</v>
      </c>
      <c r="Q46" s="285"/>
      <c r="R46" s="286"/>
      <c r="S46" s="481">
        <f t="shared" si="23"/>
        <v>0</v>
      </c>
      <c r="T46" s="285"/>
      <c r="U46" s="286"/>
      <c r="V46" s="481">
        <f t="shared" si="24"/>
        <v>0</v>
      </c>
      <c r="W46" s="285"/>
      <c r="X46" s="286"/>
      <c r="Y46" s="481">
        <f t="shared" si="25"/>
        <v>0</v>
      </c>
      <c r="Z46" s="4"/>
      <c r="AA46" s="285"/>
      <c r="AB46" s="286"/>
      <c r="AC46" s="481">
        <f t="shared" si="26"/>
        <v>0</v>
      </c>
      <c r="AD46" s="285"/>
      <c r="AE46" s="286"/>
      <c r="AF46" s="481">
        <f t="shared" si="27"/>
        <v>0</v>
      </c>
      <c r="AG46" s="285"/>
      <c r="AH46" s="286"/>
      <c r="AI46" s="481">
        <f t="shared" si="28"/>
        <v>0</v>
      </c>
      <c r="AJ46" s="285"/>
      <c r="AK46" s="286"/>
      <c r="AL46" s="481">
        <f t="shared" si="29"/>
        <v>0</v>
      </c>
      <c r="AM46" s="285"/>
      <c r="AN46" s="286"/>
      <c r="AO46" s="481">
        <f t="shared" si="30"/>
        <v>0</v>
      </c>
      <c r="AP46" s="285"/>
      <c r="AQ46" s="286"/>
      <c r="AR46" s="481">
        <f t="shared" si="31"/>
        <v>0</v>
      </c>
      <c r="AS46" s="4"/>
      <c r="AT46" s="285"/>
      <c r="AU46" s="286"/>
      <c r="AV46" s="481">
        <f t="shared" si="32"/>
        <v>0</v>
      </c>
      <c r="AW46" s="285"/>
      <c r="AX46" s="286"/>
      <c r="AY46" s="481">
        <f t="shared" si="33"/>
        <v>0</v>
      </c>
      <c r="AZ46" s="285"/>
      <c r="BA46" s="286"/>
      <c r="BB46" s="481">
        <f t="shared" si="34"/>
        <v>0</v>
      </c>
      <c r="BC46" s="285"/>
      <c r="BD46" s="286"/>
      <c r="BE46" s="481">
        <f t="shared" si="35"/>
        <v>0</v>
      </c>
      <c r="BF46" s="285"/>
      <c r="BG46" s="286"/>
      <c r="BH46" s="481">
        <f t="shared" si="36"/>
        <v>0</v>
      </c>
      <c r="BI46" s="285"/>
      <c r="BJ46" s="286"/>
      <c r="BK46" s="481">
        <f t="shared" si="37"/>
        <v>0</v>
      </c>
      <c r="BL46" s="4"/>
      <c r="BM46" s="388"/>
      <c r="BN46" s="136" t="s">
        <v>114</v>
      </c>
      <c r="BP46" s="476">
        <f t="shared" si="40"/>
        <v>0</v>
      </c>
      <c r="BQ46" s="125"/>
      <c r="BT46" s="477">
        <f t="shared" si="38"/>
        <v>0</v>
      </c>
      <c r="BV46" s="126">
        <f xml:space="preserve"> IF( OR( $C$46 = $DQ$46, $C$46 =""), 0, IF( ISNUMBER( H46 ), 0, 1 ))</f>
        <v>0</v>
      </c>
      <c r="BW46" s="126">
        <f xml:space="preserve"> IF( OR( $C$46 = $DQ$46, $C$46 =""), 0, IF( ISNUMBER( I46 ), 0, 1 ))</f>
        <v>0</v>
      </c>
      <c r="BX46" s="126">
        <f xml:space="preserve"> IF( OR( $C$46 = $DQ$46, $C$46 =""), 0, IF( ISNUMBER(#REF! ), 0, 1 ))</f>
        <v>0</v>
      </c>
      <c r="BY46" s="126">
        <f xml:space="preserve"> IF( OR( $C$46 = $DQ$46, $C$46 =""), 0, IF( ISNUMBER(#REF! ), 0, 1 ))</f>
        <v>0</v>
      </c>
      <c r="BZ46" s="126">
        <f xml:space="preserve"> IF( OR( $C$46 = $DQ$46, $C$46 =""), 0, IF( ISNUMBER(#REF! ), 0, 1 ))</f>
        <v>0</v>
      </c>
      <c r="CA46" s="432"/>
      <c r="CB46" s="126">
        <f xml:space="preserve"> IF( OR( $C$46 = $DQ$46, $C$46 =""), 0, IF( ISNUMBER( K46 ), 0, 1 ))</f>
        <v>0</v>
      </c>
      <c r="CC46" s="126">
        <f xml:space="preserve"> IF( OR( $C$46 = $DQ$46, $C$46 =""), 0, IF( ISNUMBER( L46 ), 0, 1 ))</f>
        <v>0</v>
      </c>
      <c r="CD46" s="126">
        <f xml:space="preserve"> IF( OR( $C$46 = $DQ$46, $C$46 =""), 0, IF( ISNUMBER(#REF! ), 0, 1 ))</f>
        <v>0</v>
      </c>
      <c r="CE46" s="126">
        <f xml:space="preserve"> IF( OR( $C$46 = $DQ$46, $C$46 =""), 0, IF( ISNUMBER(#REF! ), 0, 1 ))</f>
        <v>0</v>
      </c>
      <c r="CF46" s="126">
        <f xml:space="preserve"> IF( OR( $C$46 = $DQ$46, $C$46 =""), 0, IF( ISNUMBER(#REF! ), 0, 1 ))</f>
        <v>0</v>
      </c>
      <c r="CG46" s="221"/>
      <c r="CH46" s="126">
        <f xml:space="preserve"> IF( OR( $C$46 = $DQ$46, $C$46 =""), 0, IF( ISNUMBER( N46 ), 0, 1 ))</f>
        <v>0</v>
      </c>
      <c r="CI46" s="126">
        <f xml:space="preserve"> IF( OR( $C$46 = $DQ$46, $C$46 =""), 0, IF( ISNUMBER( O46 ), 0, 1 ))</f>
        <v>0</v>
      </c>
      <c r="CJ46" s="126">
        <f xml:space="preserve"> IF( OR( $C$46 = $DQ$46, $C$46 =""), 0, IF( ISNUMBER(#REF! ), 0, 1 ))</f>
        <v>0</v>
      </c>
      <c r="CK46" s="126">
        <f xml:space="preserve"> IF( OR( $C$46 = $DQ$46, $C$46 =""), 0, IF( ISNUMBER(#REF! ), 0, 1 ))</f>
        <v>0</v>
      </c>
      <c r="CL46" s="126">
        <f xml:space="preserve"> IF( OR( $C$46 = $DQ$46, $C$46 =""), 0, IF( ISNUMBER(#REF! ), 0, 1 ))</f>
        <v>0</v>
      </c>
      <c r="CM46" s="221"/>
      <c r="CN46" s="126">
        <f xml:space="preserve"> IF( OR( $C$46 = $DQ$46, $C$46 =""), 0, IF( ISNUMBER( Q46 ), 0, 1 ))</f>
        <v>0</v>
      </c>
      <c r="CO46" s="126">
        <f xml:space="preserve"> IF( OR( $C$46 = $DQ$46, $C$46 =""), 0, IF( ISNUMBER( R46 ), 0, 1 ))</f>
        <v>0</v>
      </c>
      <c r="CP46" s="126">
        <f xml:space="preserve"> IF( OR( $C$46 = $DQ$46, $C$46 =""), 0, IF( ISNUMBER(#REF! ), 0, 1 ))</f>
        <v>0</v>
      </c>
      <c r="CQ46" s="126">
        <f xml:space="preserve"> IF( OR( $C$46 = $DQ$46, $C$46 =""), 0, IF( ISNUMBER(#REF! ), 0, 1 ))</f>
        <v>0</v>
      </c>
      <c r="CR46" s="126">
        <f xml:space="preserve"> IF( OR( $C$46 = $DQ$46, $C$46 =""), 0, IF( ISNUMBER(#REF! ), 0, 1 ))</f>
        <v>0</v>
      </c>
      <c r="CS46" s="221"/>
      <c r="CT46" s="126">
        <f xml:space="preserve"> IF( OR( $C$46 = $DQ$46, $C$46 =""), 0, IF( ISNUMBER( T46 ), 0, 1 ))</f>
        <v>0</v>
      </c>
      <c r="CU46" s="126">
        <f xml:space="preserve"> IF( OR( $C$46 = $DQ$46, $C$46 =""), 0, IF( ISNUMBER( U46 ), 0, 1 ))</f>
        <v>0</v>
      </c>
      <c r="CV46" s="126">
        <f xml:space="preserve"> IF( OR( $C$46 = $DQ$46, $C$46 =""), 0, IF( ISNUMBER(#REF! ), 0, 1 ))</f>
        <v>0</v>
      </c>
      <c r="CW46" s="126">
        <f xml:space="preserve"> IF( OR( $C$46 = $DQ$46, $C$46 =""), 0, IF( ISNUMBER(#REF! ), 0, 1 ))</f>
        <v>0</v>
      </c>
      <c r="CX46" s="126">
        <f xml:space="preserve"> IF( OR( $C$46 = $DQ$46, $C$46 =""), 0, IF( ISNUMBER(#REF! ), 0, 1 ))</f>
        <v>0</v>
      </c>
      <c r="CY46" s="221"/>
      <c r="CZ46" s="126">
        <f xml:space="preserve"> IF( OR( $C$46 = $DQ$46, $C$46 =""), 0, IF( ISNUMBER( W46 ), 0, 1 ))</f>
        <v>0</v>
      </c>
      <c r="DA46" s="126">
        <f xml:space="preserve"> IF( OR( $C$46 = $DQ$46, $C$46 =""), 0, IF( ISNUMBER( X46 ), 0, 1 ))</f>
        <v>0</v>
      </c>
      <c r="DB46" s="126">
        <f xml:space="preserve"> IF( OR( $C$46 = $DQ$46, $C$46 =""), 0, IF( ISNUMBER(#REF! ), 0, 1 ))</f>
        <v>0</v>
      </c>
      <c r="DC46" s="126">
        <f xml:space="preserve"> IF( OR( $C$46 = $DQ$46, $C$46 =""), 0, IF( ISNUMBER(#REF! ), 0, 1 ))</f>
        <v>0</v>
      </c>
      <c r="DD46" s="126">
        <f xml:space="preserve"> IF( OR( $C$46 = $DQ$46, $C$46 =""), 0, IF( ISNUMBER(#REF! ), 0, 1 ))</f>
        <v>0</v>
      </c>
      <c r="DE46" s="221"/>
      <c r="DF46" s="126">
        <f xml:space="preserve"> IF( OR( $C$46 = $DQ$46, $C$46 =""), 0, IF( ISNUMBER(#REF! ), 0, 1 ))</f>
        <v>0</v>
      </c>
      <c r="DG46" s="126">
        <f xml:space="preserve"> IF( OR( $C$46 = $DQ$46, $C$46 =""), 0, IF( ISNUMBER(#REF! ), 0, 1 ))</f>
        <v>0</v>
      </c>
      <c r="DH46" s="126">
        <f xml:space="preserve"> IF( OR( $C$46 = $DQ$46, $C$46 =""), 0, IF( ISNUMBER(#REF! ), 0, 1 ))</f>
        <v>0</v>
      </c>
      <c r="DI46" s="126">
        <f xml:space="preserve"> IF( OR( $C$46 = $DQ$46, $C$46 =""), 0, IF( ISNUMBER(#REF! ), 0, 1 ))</f>
        <v>0</v>
      </c>
      <c r="DJ46" s="126">
        <f xml:space="preserve"> IF( OR( $C$46 = $DQ$46, $C$46 =""), 0, IF( ISNUMBER(#REF! ), 0, 1 ))</f>
        <v>0</v>
      </c>
      <c r="DK46" s="221"/>
      <c r="DL46" s="126">
        <f xml:space="preserve"> IF( OR( $C$46 = $DQ$46, $C$46 =""), 0, IF( ISNUMBER(#REF! ), 0, 1 ))</f>
        <v>0</v>
      </c>
      <c r="DM46" s="126">
        <f xml:space="preserve"> IF( OR( $C$46 = $DQ$46, $C$46 =""), 0, IF( ISNUMBER(#REF! ), 0, 1 ))</f>
        <v>0</v>
      </c>
      <c r="DN46" s="126">
        <f xml:space="preserve"> IF( OR( $C$46 = $DQ$46, $C$46 =""), 0, IF( ISNUMBER(#REF! ), 0, 1 ))</f>
        <v>0</v>
      </c>
      <c r="DO46" s="126">
        <f xml:space="preserve"> IF( OR( $C$46 = $DQ$46, $C$46 =""), 0, IF( ISNUMBER(#REF! ), 0, 1 ))</f>
        <v>0</v>
      </c>
      <c r="DP46" s="126">
        <f xml:space="preserve"> IF( OR( $C$46 = $DQ$46, $C$46 =""), 0, IF( ISNUMBER(#REF! ), 0, 1 ))</f>
        <v>0</v>
      </c>
      <c r="DQ46" s="221" t="s">
        <v>72</v>
      </c>
      <c r="DR46" s="266"/>
      <c r="DS46" s="221"/>
      <c r="DT46" s="221"/>
      <c r="DU46" s="221"/>
      <c r="DV46" s="221"/>
      <c r="DW46" s="221"/>
      <c r="DX46" s="432"/>
      <c r="DY46" s="221"/>
      <c r="DZ46" s="221"/>
      <c r="EA46" s="221"/>
      <c r="EB46" s="221"/>
      <c r="EC46" s="221"/>
      <c r="ED46" s="221"/>
      <c r="EE46" s="221"/>
      <c r="EF46" s="221"/>
      <c r="EG46" s="221"/>
      <c r="EH46" s="221"/>
      <c r="EI46" s="221"/>
      <c r="EJ46" s="221"/>
      <c r="EK46" s="221"/>
      <c r="EL46" s="221"/>
      <c r="EM46" s="221"/>
      <c r="EN46" s="221"/>
      <c r="EO46" s="221"/>
      <c r="EP46" s="221"/>
      <c r="EQ46" s="221"/>
      <c r="ER46" s="221"/>
      <c r="ES46" s="221"/>
      <c r="ET46" s="221"/>
      <c r="EU46" s="221"/>
      <c r="EV46" s="221"/>
      <c r="EW46" s="221"/>
      <c r="EX46" s="221"/>
      <c r="EY46" s="221"/>
      <c r="EZ46" s="221"/>
      <c r="FA46" s="221"/>
      <c r="FB46" s="221"/>
      <c r="FC46" s="221"/>
      <c r="FD46" s="221"/>
      <c r="FE46" s="221"/>
      <c r="FF46" s="221"/>
      <c r="FG46" s="221"/>
      <c r="FH46" s="221"/>
      <c r="FI46" s="221"/>
      <c r="FJ46" s="221"/>
      <c r="FK46" s="221"/>
      <c r="FL46" s="221"/>
      <c r="FM46" s="221"/>
    </row>
    <row r="47" spans="2:169" x14ac:dyDescent="0.5">
      <c r="B47" s="478">
        <f t="shared" si="39"/>
        <v>30</v>
      </c>
      <c r="C47" s="479" t="s">
        <v>73</v>
      </c>
      <c r="D47" s="480"/>
      <c r="E47" s="224" t="s">
        <v>28</v>
      </c>
      <c r="F47" s="457">
        <v>3</v>
      </c>
      <c r="G47" s="225"/>
      <c r="H47" s="285"/>
      <c r="I47" s="286"/>
      <c r="J47" s="481">
        <f t="shared" si="20"/>
        <v>0</v>
      </c>
      <c r="K47" s="285"/>
      <c r="L47" s="286"/>
      <c r="M47" s="481">
        <f t="shared" si="21"/>
        <v>0</v>
      </c>
      <c r="N47" s="285"/>
      <c r="O47" s="286"/>
      <c r="P47" s="481">
        <f t="shared" si="22"/>
        <v>0</v>
      </c>
      <c r="Q47" s="285"/>
      <c r="R47" s="286"/>
      <c r="S47" s="481">
        <f t="shared" si="23"/>
        <v>0</v>
      </c>
      <c r="T47" s="285"/>
      <c r="U47" s="286"/>
      <c r="V47" s="481">
        <f t="shared" si="24"/>
        <v>0</v>
      </c>
      <c r="W47" s="285"/>
      <c r="X47" s="286"/>
      <c r="Y47" s="481">
        <f t="shared" si="25"/>
        <v>0</v>
      </c>
      <c r="Z47" s="4"/>
      <c r="AA47" s="285"/>
      <c r="AB47" s="286"/>
      <c r="AC47" s="481">
        <f t="shared" si="26"/>
        <v>0</v>
      </c>
      <c r="AD47" s="285"/>
      <c r="AE47" s="286"/>
      <c r="AF47" s="481">
        <f t="shared" si="27"/>
        <v>0</v>
      </c>
      <c r="AG47" s="285"/>
      <c r="AH47" s="286"/>
      <c r="AI47" s="481">
        <f t="shared" si="28"/>
        <v>0</v>
      </c>
      <c r="AJ47" s="285"/>
      <c r="AK47" s="286"/>
      <c r="AL47" s="481">
        <f t="shared" si="29"/>
        <v>0</v>
      </c>
      <c r="AM47" s="285"/>
      <c r="AN47" s="286"/>
      <c r="AO47" s="481">
        <f t="shared" si="30"/>
        <v>0</v>
      </c>
      <c r="AP47" s="285"/>
      <c r="AQ47" s="286"/>
      <c r="AR47" s="481">
        <f t="shared" si="31"/>
        <v>0</v>
      </c>
      <c r="AS47" s="4"/>
      <c r="AT47" s="285"/>
      <c r="AU47" s="286"/>
      <c r="AV47" s="481">
        <f t="shared" si="32"/>
        <v>0</v>
      </c>
      <c r="AW47" s="285"/>
      <c r="AX47" s="286"/>
      <c r="AY47" s="481">
        <f t="shared" si="33"/>
        <v>0</v>
      </c>
      <c r="AZ47" s="285"/>
      <c r="BA47" s="286"/>
      <c r="BB47" s="481">
        <f t="shared" si="34"/>
        <v>0</v>
      </c>
      <c r="BC47" s="285"/>
      <c r="BD47" s="286"/>
      <c r="BE47" s="481">
        <f t="shared" si="35"/>
        <v>0</v>
      </c>
      <c r="BF47" s="285"/>
      <c r="BG47" s="286"/>
      <c r="BH47" s="481">
        <f t="shared" si="36"/>
        <v>0</v>
      </c>
      <c r="BI47" s="285"/>
      <c r="BJ47" s="286"/>
      <c r="BK47" s="481">
        <f t="shared" si="37"/>
        <v>0</v>
      </c>
      <c r="BL47" s="4"/>
      <c r="BM47" s="388"/>
      <c r="BN47" s="136" t="s">
        <v>114</v>
      </c>
      <c r="BP47" s="476">
        <f t="shared" si="40"/>
        <v>0</v>
      </c>
      <c r="BQ47" s="125"/>
      <c r="BT47" s="477">
        <f t="shared" si="38"/>
        <v>0</v>
      </c>
      <c r="BV47" s="126">
        <f xml:space="preserve"> IF( OR( $C$47 = $DQ$47, $C$47 =""), 0, IF( ISNUMBER( H47 ), 0, 1 ))</f>
        <v>0</v>
      </c>
      <c r="BW47" s="126">
        <f xml:space="preserve"> IF( OR( $C$47 = $DQ$47, $C$47 =""), 0, IF( ISNUMBER( I47 ), 0, 1 ))</f>
        <v>0</v>
      </c>
      <c r="BX47" s="126">
        <f xml:space="preserve"> IF( OR( $C$47 = $DQ$47, $C$47 =""), 0, IF( ISNUMBER(#REF! ), 0, 1 ))</f>
        <v>0</v>
      </c>
      <c r="BY47" s="126">
        <f xml:space="preserve"> IF( OR( $C$47 = $DQ$47, $C$47 =""), 0, IF( ISNUMBER(#REF! ), 0, 1 ))</f>
        <v>0</v>
      </c>
      <c r="BZ47" s="126">
        <f xml:space="preserve"> IF( OR( $C$47 = $DQ$47, $C$47 =""), 0, IF( ISNUMBER(#REF! ), 0, 1 ))</f>
        <v>0</v>
      </c>
      <c r="CA47" s="432"/>
      <c r="CB47" s="126">
        <f xml:space="preserve"> IF( OR( $C$47 = $DQ$47, $C$47 =""), 0, IF( ISNUMBER( K47 ), 0, 1 ))</f>
        <v>0</v>
      </c>
      <c r="CC47" s="126">
        <f xml:space="preserve"> IF( OR( $C$47 = $DQ$47, $C$47 =""), 0, IF( ISNUMBER( L47 ), 0, 1 ))</f>
        <v>0</v>
      </c>
      <c r="CD47" s="126">
        <f xml:space="preserve"> IF( OR( $C$47 = $DQ$47, $C$47 =""), 0, IF( ISNUMBER(#REF! ), 0, 1 ))</f>
        <v>0</v>
      </c>
      <c r="CE47" s="126">
        <f xml:space="preserve"> IF( OR( $C$47 = $DQ$47, $C$47 =""), 0, IF( ISNUMBER(#REF! ), 0, 1 ))</f>
        <v>0</v>
      </c>
      <c r="CF47" s="126">
        <f xml:space="preserve"> IF( OR( $C$47 = $DQ$47, $C$47 =""), 0, IF( ISNUMBER(#REF! ), 0, 1 ))</f>
        <v>0</v>
      </c>
      <c r="CG47" s="221"/>
      <c r="CH47" s="126">
        <f xml:space="preserve"> IF( OR( $C$47 = $DQ$47, $C$47 =""), 0, IF( ISNUMBER( N47 ), 0, 1 ))</f>
        <v>0</v>
      </c>
      <c r="CI47" s="126">
        <f xml:space="preserve"> IF( OR( $C$47 = $DQ$47, $C$47 =""), 0, IF( ISNUMBER( O47 ), 0, 1 ))</f>
        <v>0</v>
      </c>
      <c r="CJ47" s="126">
        <f xml:space="preserve"> IF( OR( $C$47 = $DQ$47, $C$47 =""), 0, IF( ISNUMBER(#REF! ), 0, 1 ))</f>
        <v>0</v>
      </c>
      <c r="CK47" s="126">
        <f xml:space="preserve"> IF( OR( $C$47 = $DQ$47, $C$47 =""), 0, IF( ISNUMBER(#REF! ), 0, 1 ))</f>
        <v>0</v>
      </c>
      <c r="CL47" s="126">
        <f xml:space="preserve"> IF( OR( $C$47 = $DQ$47, $C$47 =""), 0, IF( ISNUMBER(#REF! ), 0, 1 ))</f>
        <v>0</v>
      </c>
      <c r="CM47" s="221"/>
      <c r="CN47" s="126">
        <f xml:space="preserve"> IF( OR( $C$47 = $DQ$47, $C$47 =""), 0, IF( ISNUMBER( Q47 ), 0, 1 ))</f>
        <v>0</v>
      </c>
      <c r="CO47" s="126">
        <f xml:space="preserve"> IF( OR( $C$47 = $DQ$47, $C$47 =""), 0, IF( ISNUMBER( R47 ), 0, 1 ))</f>
        <v>0</v>
      </c>
      <c r="CP47" s="126">
        <f xml:space="preserve"> IF( OR( $C$47 = $DQ$47, $C$47 =""), 0, IF( ISNUMBER(#REF! ), 0, 1 ))</f>
        <v>0</v>
      </c>
      <c r="CQ47" s="126">
        <f xml:space="preserve"> IF( OR( $C$47 = $DQ$47, $C$47 =""), 0, IF( ISNUMBER(#REF! ), 0, 1 ))</f>
        <v>0</v>
      </c>
      <c r="CR47" s="126">
        <f xml:space="preserve"> IF( OR( $C$47 = $DQ$47, $C$47 =""), 0, IF( ISNUMBER(#REF! ), 0, 1 ))</f>
        <v>0</v>
      </c>
      <c r="CS47" s="221"/>
      <c r="CT47" s="126">
        <f xml:space="preserve"> IF( OR( $C$47 = $DQ$47, $C$47 =""), 0, IF( ISNUMBER( T47 ), 0, 1 ))</f>
        <v>0</v>
      </c>
      <c r="CU47" s="126">
        <f xml:space="preserve"> IF( OR( $C$47 = $DQ$47, $C$47 =""), 0, IF( ISNUMBER( U47 ), 0, 1 ))</f>
        <v>0</v>
      </c>
      <c r="CV47" s="126">
        <f xml:space="preserve"> IF( OR( $C$47 = $DQ$47, $C$47 =""), 0, IF( ISNUMBER(#REF! ), 0, 1 ))</f>
        <v>0</v>
      </c>
      <c r="CW47" s="126">
        <f xml:space="preserve"> IF( OR( $C$47 = $DQ$47, $C$47 =""), 0, IF( ISNUMBER(#REF! ), 0, 1 ))</f>
        <v>0</v>
      </c>
      <c r="CX47" s="126">
        <f xml:space="preserve"> IF( OR( $C$47 = $DQ$47, $C$47 =""), 0, IF( ISNUMBER(#REF! ), 0, 1 ))</f>
        <v>0</v>
      </c>
      <c r="CY47" s="221"/>
      <c r="CZ47" s="126">
        <f xml:space="preserve"> IF( OR( $C$47 = $DQ$47, $C$47 =""), 0, IF( ISNUMBER( W47 ), 0, 1 ))</f>
        <v>0</v>
      </c>
      <c r="DA47" s="126">
        <f xml:space="preserve"> IF( OR( $C$47 = $DQ$47, $C$47 =""), 0, IF( ISNUMBER( X47 ), 0, 1 ))</f>
        <v>0</v>
      </c>
      <c r="DB47" s="126">
        <f xml:space="preserve"> IF( OR( $C$47 = $DQ$47, $C$47 =""), 0, IF( ISNUMBER(#REF! ), 0, 1 ))</f>
        <v>0</v>
      </c>
      <c r="DC47" s="126">
        <f xml:space="preserve"> IF( OR( $C$47 = $DQ$47, $C$47 =""), 0, IF( ISNUMBER(#REF! ), 0, 1 ))</f>
        <v>0</v>
      </c>
      <c r="DD47" s="126">
        <f xml:space="preserve"> IF( OR( $C$47 = $DQ$47, $C$47 =""), 0, IF( ISNUMBER(#REF! ), 0, 1 ))</f>
        <v>0</v>
      </c>
      <c r="DE47" s="221"/>
      <c r="DF47" s="126">
        <f xml:space="preserve"> IF( OR( $C$47 = $DQ$47, $C$47 =""), 0, IF( ISNUMBER(#REF! ), 0, 1 ))</f>
        <v>0</v>
      </c>
      <c r="DG47" s="126">
        <f xml:space="preserve"> IF( OR( $C$47 = $DQ$47, $C$47 =""), 0, IF( ISNUMBER(#REF! ), 0, 1 ))</f>
        <v>0</v>
      </c>
      <c r="DH47" s="126">
        <f xml:space="preserve"> IF( OR( $C$47 = $DQ$47, $C$47 =""), 0, IF( ISNUMBER(#REF! ), 0, 1 ))</f>
        <v>0</v>
      </c>
      <c r="DI47" s="126">
        <f xml:space="preserve"> IF( OR( $C$47 = $DQ$47, $C$47 =""), 0, IF( ISNUMBER(#REF! ), 0, 1 ))</f>
        <v>0</v>
      </c>
      <c r="DJ47" s="126">
        <f xml:space="preserve"> IF( OR( $C$47 = $DQ$47, $C$47 =""), 0, IF( ISNUMBER(#REF! ), 0, 1 ))</f>
        <v>0</v>
      </c>
      <c r="DK47" s="221"/>
      <c r="DL47" s="126">
        <f xml:space="preserve"> IF( OR( $C$47 = $DQ$47, $C$47 =""), 0, IF( ISNUMBER(#REF! ), 0, 1 ))</f>
        <v>0</v>
      </c>
      <c r="DM47" s="126">
        <f xml:space="preserve"> IF( OR( $C$47 = $DQ$47, $C$47 =""), 0, IF( ISNUMBER(#REF! ), 0, 1 ))</f>
        <v>0</v>
      </c>
      <c r="DN47" s="126">
        <f xml:space="preserve"> IF( OR( $C$47 = $DQ$47, $C$47 =""), 0, IF( ISNUMBER(#REF! ), 0, 1 ))</f>
        <v>0</v>
      </c>
      <c r="DO47" s="126">
        <f xml:space="preserve"> IF( OR( $C$47 = $DQ$47, $C$47 =""), 0, IF( ISNUMBER(#REF! ), 0, 1 ))</f>
        <v>0</v>
      </c>
      <c r="DP47" s="126">
        <f xml:space="preserve"> IF( OR( $C$47 = $DQ$47, $C$47 =""), 0, IF( ISNUMBER(#REF! ), 0, 1 ))</f>
        <v>0</v>
      </c>
      <c r="DQ47" s="221" t="s">
        <v>73</v>
      </c>
      <c r="DR47" s="266"/>
      <c r="DS47" s="221"/>
      <c r="DT47" s="221"/>
      <c r="DU47" s="221"/>
      <c r="DV47" s="221"/>
      <c r="DW47" s="221"/>
      <c r="DX47" s="432"/>
      <c r="DY47" s="221"/>
      <c r="DZ47" s="221"/>
      <c r="EA47" s="221"/>
      <c r="EB47" s="221"/>
      <c r="EC47" s="221"/>
      <c r="ED47" s="221"/>
      <c r="EE47" s="221"/>
      <c r="EF47" s="221"/>
      <c r="EG47" s="221"/>
      <c r="EH47" s="221"/>
      <c r="EI47" s="221"/>
      <c r="EJ47" s="221"/>
      <c r="EK47" s="221"/>
      <c r="EL47" s="221"/>
      <c r="EM47" s="221"/>
      <c r="EN47" s="221"/>
      <c r="EO47" s="221"/>
      <c r="EP47" s="221"/>
      <c r="EQ47" s="221"/>
      <c r="ER47" s="221"/>
      <c r="ES47" s="221"/>
      <c r="ET47" s="221"/>
      <c r="EU47" s="221"/>
      <c r="EV47" s="221"/>
      <c r="EW47" s="221"/>
      <c r="EX47" s="221"/>
      <c r="EY47" s="221"/>
      <c r="EZ47" s="221"/>
      <c r="FA47" s="221"/>
      <c r="FB47" s="221"/>
      <c r="FC47" s="221"/>
      <c r="FD47" s="221"/>
      <c r="FE47" s="221"/>
      <c r="FF47" s="221"/>
      <c r="FG47" s="221"/>
      <c r="FH47" s="221"/>
      <c r="FI47" s="221"/>
      <c r="FJ47" s="221"/>
      <c r="FK47" s="221"/>
      <c r="FL47" s="221"/>
      <c r="FM47" s="221"/>
    </row>
    <row r="48" spans="2:169" x14ac:dyDescent="0.5">
      <c r="B48" s="478">
        <f t="shared" si="39"/>
        <v>31</v>
      </c>
      <c r="C48" s="479" t="s">
        <v>74</v>
      </c>
      <c r="D48" s="480"/>
      <c r="E48" s="224" t="s">
        <v>28</v>
      </c>
      <c r="F48" s="457">
        <v>3</v>
      </c>
      <c r="G48" s="225"/>
      <c r="H48" s="285"/>
      <c r="I48" s="286"/>
      <c r="J48" s="481">
        <f t="shared" si="20"/>
        <v>0</v>
      </c>
      <c r="K48" s="285"/>
      <c r="L48" s="286"/>
      <c r="M48" s="481">
        <f t="shared" si="21"/>
        <v>0</v>
      </c>
      <c r="N48" s="285"/>
      <c r="O48" s="286"/>
      <c r="P48" s="481">
        <f t="shared" si="22"/>
        <v>0</v>
      </c>
      <c r="Q48" s="285"/>
      <c r="R48" s="286"/>
      <c r="S48" s="481">
        <f t="shared" si="23"/>
        <v>0</v>
      </c>
      <c r="T48" s="285"/>
      <c r="U48" s="286"/>
      <c r="V48" s="481">
        <f t="shared" si="24"/>
        <v>0</v>
      </c>
      <c r="W48" s="285"/>
      <c r="X48" s="286"/>
      <c r="Y48" s="481">
        <f t="shared" si="25"/>
        <v>0</v>
      </c>
      <c r="Z48" s="4"/>
      <c r="AA48" s="285"/>
      <c r="AB48" s="286"/>
      <c r="AC48" s="481">
        <f t="shared" si="26"/>
        <v>0</v>
      </c>
      <c r="AD48" s="285"/>
      <c r="AE48" s="286"/>
      <c r="AF48" s="481">
        <f t="shared" si="27"/>
        <v>0</v>
      </c>
      <c r="AG48" s="285"/>
      <c r="AH48" s="286"/>
      <c r="AI48" s="481">
        <f t="shared" si="28"/>
        <v>0</v>
      </c>
      <c r="AJ48" s="285"/>
      <c r="AK48" s="286"/>
      <c r="AL48" s="481">
        <f t="shared" si="29"/>
        <v>0</v>
      </c>
      <c r="AM48" s="285"/>
      <c r="AN48" s="286"/>
      <c r="AO48" s="481">
        <f t="shared" si="30"/>
        <v>0</v>
      </c>
      <c r="AP48" s="285"/>
      <c r="AQ48" s="286"/>
      <c r="AR48" s="481">
        <f t="shared" si="31"/>
        <v>0</v>
      </c>
      <c r="AS48" s="4"/>
      <c r="AT48" s="285"/>
      <c r="AU48" s="286"/>
      <c r="AV48" s="481">
        <f t="shared" si="32"/>
        <v>0</v>
      </c>
      <c r="AW48" s="285"/>
      <c r="AX48" s="286"/>
      <c r="AY48" s="481">
        <f t="shared" si="33"/>
        <v>0</v>
      </c>
      <c r="AZ48" s="285"/>
      <c r="BA48" s="286"/>
      <c r="BB48" s="481">
        <f t="shared" si="34"/>
        <v>0</v>
      </c>
      <c r="BC48" s="285"/>
      <c r="BD48" s="286"/>
      <c r="BE48" s="481">
        <f t="shared" si="35"/>
        <v>0</v>
      </c>
      <c r="BF48" s="285"/>
      <c r="BG48" s="286"/>
      <c r="BH48" s="481">
        <f t="shared" si="36"/>
        <v>0</v>
      </c>
      <c r="BI48" s="285"/>
      <c r="BJ48" s="286"/>
      <c r="BK48" s="481">
        <f t="shared" si="37"/>
        <v>0</v>
      </c>
      <c r="BL48" s="4"/>
      <c r="BM48" s="388"/>
      <c r="BN48" s="136" t="s">
        <v>114</v>
      </c>
      <c r="BP48" s="476">
        <f t="shared" si="40"/>
        <v>0</v>
      </c>
      <c r="BQ48" s="125"/>
      <c r="BT48" s="477">
        <f t="shared" si="38"/>
        <v>0</v>
      </c>
      <c r="BV48" s="126">
        <f xml:space="preserve"> IF( OR( $C$48 = $DQ$48, $C$48 =""), 0, IF( ISNUMBER( H48 ), 0, 1 ))</f>
        <v>0</v>
      </c>
      <c r="BW48" s="126">
        <f xml:space="preserve"> IF( OR( $C$48 = $DQ$48, $C$48 =""), 0, IF( ISNUMBER( I48 ), 0, 1 ))</f>
        <v>0</v>
      </c>
      <c r="BX48" s="126">
        <f xml:space="preserve"> IF( OR( $C$48 = $DQ$48, $C$48 =""), 0, IF( ISNUMBER(#REF! ), 0, 1 ))</f>
        <v>0</v>
      </c>
      <c r="BY48" s="126">
        <f xml:space="preserve"> IF( OR( $C$48 = $DQ$48, $C$48 =""), 0, IF( ISNUMBER(#REF! ), 0, 1 ))</f>
        <v>0</v>
      </c>
      <c r="BZ48" s="126">
        <f xml:space="preserve"> IF( OR( $C$48 = $DQ$48, $C$48 =""), 0, IF( ISNUMBER(#REF! ), 0, 1 ))</f>
        <v>0</v>
      </c>
      <c r="CA48" s="432"/>
      <c r="CB48" s="126">
        <f xml:space="preserve"> IF( OR( $C$48 = $DQ$48, $C$48 =""), 0, IF( ISNUMBER( K48 ), 0, 1 ))</f>
        <v>0</v>
      </c>
      <c r="CC48" s="126">
        <f xml:space="preserve"> IF( OR( $C$48 = $DQ$48, $C$48 =""), 0, IF( ISNUMBER( L48 ), 0, 1 ))</f>
        <v>0</v>
      </c>
      <c r="CD48" s="126">
        <f xml:space="preserve"> IF( OR( $C$48 = $DQ$48, $C$48 =""), 0, IF( ISNUMBER(#REF! ), 0, 1 ))</f>
        <v>0</v>
      </c>
      <c r="CE48" s="126">
        <f xml:space="preserve"> IF( OR( $C$48 = $DQ$48, $C$48 =""), 0, IF( ISNUMBER(#REF! ), 0, 1 ))</f>
        <v>0</v>
      </c>
      <c r="CF48" s="126">
        <f xml:space="preserve"> IF( OR( $C$48 = $DQ$48, $C$48 =""), 0, IF( ISNUMBER(#REF! ), 0, 1 ))</f>
        <v>0</v>
      </c>
      <c r="CG48" s="221"/>
      <c r="CH48" s="126">
        <f xml:space="preserve"> IF( OR( $C$48 = $DQ$48, $C$48 =""), 0, IF( ISNUMBER( N48 ), 0, 1 ))</f>
        <v>0</v>
      </c>
      <c r="CI48" s="126">
        <f xml:space="preserve"> IF( OR( $C$48 = $DQ$48, $C$48 =""), 0, IF( ISNUMBER( O48 ), 0, 1 ))</f>
        <v>0</v>
      </c>
      <c r="CJ48" s="126">
        <f xml:space="preserve"> IF( OR( $C$48 = $DQ$48, $C$48 =""), 0, IF( ISNUMBER(#REF! ), 0, 1 ))</f>
        <v>0</v>
      </c>
      <c r="CK48" s="126">
        <f xml:space="preserve"> IF( OR( $C$48 = $DQ$48, $C$48 =""), 0, IF( ISNUMBER(#REF! ), 0, 1 ))</f>
        <v>0</v>
      </c>
      <c r="CL48" s="126">
        <f xml:space="preserve"> IF( OR( $C$48 = $DQ$48, $C$48 =""), 0, IF( ISNUMBER(#REF! ), 0, 1 ))</f>
        <v>0</v>
      </c>
      <c r="CM48" s="221"/>
      <c r="CN48" s="126">
        <f xml:space="preserve"> IF( OR( $C$48 = $DQ$48, $C$48 =""), 0, IF( ISNUMBER( Q48 ), 0, 1 ))</f>
        <v>0</v>
      </c>
      <c r="CO48" s="126">
        <f xml:space="preserve"> IF( OR( $C$48 = $DQ$48, $C$48 =""), 0, IF( ISNUMBER( R48 ), 0, 1 ))</f>
        <v>0</v>
      </c>
      <c r="CP48" s="126">
        <f xml:space="preserve"> IF( OR( $C$48 = $DQ$48, $C$48 =""), 0, IF( ISNUMBER(#REF! ), 0, 1 ))</f>
        <v>0</v>
      </c>
      <c r="CQ48" s="126">
        <f xml:space="preserve"> IF( OR( $C$48 = $DQ$48, $C$48 =""), 0, IF( ISNUMBER(#REF! ), 0, 1 ))</f>
        <v>0</v>
      </c>
      <c r="CR48" s="126">
        <f xml:space="preserve"> IF( OR( $C$48 = $DQ$48, $C$48 =""), 0, IF( ISNUMBER(#REF! ), 0, 1 ))</f>
        <v>0</v>
      </c>
      <c r="CS48" s="221"/>
      <c r="CT48" s="126">
        <f xml:space="preserve"> IF( OR( $C$48 = $DQ$48, $C$48 =""), 0, IF( ISNUMBER( T48 ), 0, 1 ))</f>
        <v>0</v>
      </c>
      <c r="CU48" s="126">
        <f xml:space="preserve"> IF( OR( $C$48 = $DQ$48, $C$48 =""), 0, IF( ISNUMBER( U48 ), 0, 1 ))</f>
        <v>0</v>
      </c>
      <c r="CV48" s="126">
        <f xml:space="preserve"> IF( OR( $C$48 = $DQ$48, $C$48 =""), 0, IF( ISNUMBER(#REF! ), 0, 1 ))</f>
        <v>0</v>
      </c>
      <c r="CW48" s="126">
        <f xml:space="preserve"> IF( OR( $C$48 = $DQ$48, $C$48 =""), 0, IF( ISNUMBER(#REF! ), 0, 1 ))</f>
        <v>0</v>
      </c>
      <c r="CX48" s="126">
        <f xml:space="preserve"> IF( OR( $C$48 = $DQ$48, $C$48 =""), 0, IF( ISNUMBER(#REF! ), 0, 1 ))</f>
        <v>0</v>
      </c>
      <c r="CY48" s="221"/>
      <c r="CZ48" s="126">
        <f xml:space="preserve"> IF( OR( $C$48 = $DQ$48, $C$48 =""), 0, IF( ISNUMBER( W48 ), 0, 1 ))</f>
        <v>0</v>
      </c>
      <c r="DA48" s="126">
        <f xml:space="preserve"> IF( OR( $C$48 = $DQ$48, $C$48 =""), 0, IF( ISNUMBER( X48 ), 0, 1 ))</f>
        <v>0</v>
      </c>
      <c r="DB48" s="126">
        <f xml:space="preserve"> IF( OR( $C$48 = $DQ$48, $C$48 =""), 0, IF( ISNUMBER(#REF! ), 0, 1 ))</f>
        <v>0</v>
      </c>
      <c r="DC48" s="126">
        <f xml:space="preserve"> IF( OR( $C$48 = $DQ$48, $C$48 =""), 0, IF( ISNUMBER(#REF! ), 0, 1 ))</f>
        <v>0</v>
      </c>
      <c r="DD48" s="126">
        <f xml:space="preserve"> IF( OR( $C$48 = $DQ$48, $C$48 =""), 0, IF( ISNUMBER(#REF! ), 0, 1 ))</f>
        <v>0</v>
      </c>
      <c r="DE48" s="221"/>
      <c r="DF48" s="126">
        <f xml:space="preserve"> IF( OR( $C$48 = $DQ$48, $C$48 =""), 0, IF( ISNUMBER(#REF! ), 0, 1 ))</f>
        <v>0</v>
      </c>
      <c r="DG48" s="126">
        <f xml:space="preserve"> IF( OR( $C$48 = $DQ$48, $C$48 =""), 0, IF( ISNUMBER(#REF! ), 0, 1 ))</f>
        <v>0</v>
      </c>
      <c r="DH48" s="126">
        <f xml:space="preserve"> IF( OR( $C$48 = $DQ$48, $C$48 =""), 0, IF( ISNUMBER(#REF! ), 0, 1 ))</f>
        <v>0</v>
      </c>
      <c r="DI48" s="126">
        <f xml:space="preserve"> IF( OR( $C$48 = $DQ$48, $C$48 =""), 0, IF( ISNUMBER(#REF! ), 0, 1 ))</f>
        <v>0</v>
      </c>
      <c r="DJ48" s="126">
        <f xml:space="preserve"> IF( OR( $C$48 = $DQ$48, $C$48 =""), 0, IF( ISNUMBER(#REF! ), 0, 1 ))</f>
        <v>0</v>
      </c>
      <c r="DK48" s="221"/>
      <c r="DL48" s="126">
        <f xml:space="preserve"> IF( OR( $C$48 = $DQ$48, $C$48 =""), 0, IF( ISNUMBER(#REF! ), 0, 1 ))</f>
        <v>0</v>
      </c>
      <c r="DM48" s="126">
        <f xml:space="preserve"> IF( OR( $C$48 = $DQ$48, $C$48 =""), 0, IF( ISNUMBER(#REF! ), 0, 1 ))</f>
        <v>0</v>
      </c>
      <c r="DN48" s="126">
        <f xml:space="preserve"> IF( OR( $C$48 = $DQ$48, $C$48 =""), 0, IF( ISNUMBER(#REF! ), 0, 1 ))</f>
        <v>0</v>
      </c>
      <c r="DO48" s="126">
        <f xml:space="preserve"> IF( OR( $C$48 = $DQ$48, $C$48 =""), 0, IF( ISNUMBER(#REF! ), 0, 1 ))</f>
        <v>0</v>
      </c>
      <c r="DP48" s="126">
        <f xml:space="preserve"> IF( OR( $C$48 = $DQ$48, $C$48 =""), 0, IF( ISNUMBER(#REF! ), 0, 1 ))</f>
        <v>0</v>
      </c>
      <c r="DQ48" s="221" t="s">
        <v>74</v>
      </c>
      <c r="DR48" s="271"/>
      <c r="DS48" s="221"/>
      <c r="DT48" s="221"/>
      <c r="DU48" s="221"/>
      <c r="DV48" s="221"/>
      <c r="DW48" s="221"/>
      <c r="DX48" s="432"/>
      <c r="DY48" s="221"/>
      <c r="DZ48" s="221"/>
      <c r="EA48" s="221"/>
      <c r="EB48" s="221"/>
      <c r="EC48" s="221"/>
      <c r="ED48" s="221"/>
      <c r="EE48" s="221"/>
      <c r="EF48" s="221"/>
      <c r="EG48" s="221"/>
      <c r="EH48" s="221"/>
      <c r="EI48" s="221"/>
      <c r="EJ48" s="221"/>
      <c r="EK48" s="221"/>
      <c r="EL48" s="221"/>
      <c r="EM48" s="221"/>
      <c r="EN48" s="221"/>
      <c r="EO48" s="221"/>
      <c r="EP48" s="221"/>
      <c r="EQ48" s="221"/>
      <c r="ER48" s="221"/>
      <c r="ES48" s="221"/>
      <c r="ET48" s="221"/>
      <c r="EU48" s="221"/>
      <c r="EV48" s="221"/>
      <c r="EW48" s="221"/>
      <c r="EX48" s="221"/>
      <c r="EY48" s="221"/>
      <c r="EZ48" s="221"/>
      <c r="FA48" s="221"/>
      <c r="FB48" s="221"/>
      <c r="FC48" s="221"/>
      <c r="FD48" s="221"/>
      <c r="FE48" s="221"/>
      <c r="FF48" s="221"/>
      <c r="FG48" s="221"/>
      <c r="FH48" s="221"/>
      <c r="FI48" s="221"/>
      <c r="FJ48" s="221"/>
      <c r="FK48" s="221"/>
      <c r="FL48" s="221"/>
      <c r="FM48" s="221"/>
    </row>
    <row r="49" spans="2:169" x14ac:dyDescent="0.5">
      <c r="B49" s="478">
        <f t="shared" si="39"/>
        <v>32</v>
      </c>
      <c r="C49" s="479" t="s">
        <v>75</v>
      </c>
      <c r="D49" s="480"/>
      <c r="E49" s="224" t="s">
        <v>28</v>
      </c>
      <c r="F49" s="457">
        <v>3</v>
      </c>
      <c r="G49" s="225"/>
      <c r="H49" s="285"/>
      <c r="I49" s="286"/>
      <c r="J49" s="481">
        <f t="shared" si="20"/>
        <v>0</v>
      </c>
      <c r="K49" s="285"/>
      <c r="L49" s="286"/>
      <c r="M49" s="481">
        <f t="shared" si="21"/>
        <v>0</v>
      </c>
      <c r="N49" s="285"/>
      <c r="O49" s="286"/>
      <c r="P49" s="481">
        <f t="shared" si="22"/>
        <v>0</v>
      </c>
      <c r="Q49" s="285"/>
      <c r="R49" s="286"/>
      <c r="S49" s="481">
        <f t="shared" si="23"/>
        <v>0</v>
      </c>
      <c r="T49" s="285"/>
      <c r="U49" s="286"/>
      <c r="V49" s="481">
        <f t="shared" si="24"/>
        <v>0</v>
      </c>
      <c r="W49" s="285"/>
      <c r="X49" s="286"/>
      <c r="Y49" s="481">
        <f t="shared" si="25"/>
        <v>0</v>
      </c>
      <c r="Z49" s="4"/>
      <c r="AA49" s="285"/>
      <c r="AB49" s="286"/>
      <c r="AC49" s="481">
        <f t="shared" si="26"/>
        <v>0</v>
      </c>
      <c r="AD49" s="285"/>
      <c r="AE49" s="286"/>
      <c r="AF49" s="481">
        <f t="shared" si="27"/>
        <v>0</v>
      </c>
      <c r="AG49" s="285"/>
      <c r="AH49" s="286"/>
      <c r="AI49" s="481">
        <f t="shared" si="28"/>
        <v>0</v>
      </c>
      <c r="AJ49" s="285"/>
      <c r="AK49" s="286"/>
      <c r="AL49" s="481">
        <f t="shared" si="29"/>
        <v>0</v>
      </c>
      <c r="AM49" s="285"/>
      <c r="AN49" s="286"/>
      <c r="AO49" s="481">
        <f t="shared" si="30"/>
        <v>0</v>
      </c>
      <c r="AP49" s="285"/>
      <c r="AQ49" s="286"/>
      <c r="AR49" s="481">
        <f t="shared" si="31"/>
        <v>0</v>
      </c>
      <c r="AS49" s="4"/>
      <c r="AT49" s="285"/>
      <c r="AU49" s="286"/>
      <c r="AV49" s="481">
        <f t="shared" si="32"/>
        <v>0</v>
      </c>
      <c r="AW49" s="285"/>
      <c r="AX49" s="286"/>
      <c r="AY49" s="481">
        <f t="shared" si="33"/>
        <v>0</v>
      </c>
      <c r="AZ49" s="285"/>
      <c r="BA49" s="286"/>
      <c r="BB49" s="481">
        <f t="shared" si="34"/>
        <v>0</v>
      </c>
      <c r="BC49" s="285"/>
      <c r="BD49" s="286"/>
      <c r="BE49" s="481">
        <f t="shared" si="35"/>
        <v>0</v>
      </c>
      <c r="BF49" s="285"/>
      <c r="BG49" s="286"/>
      <c r="BH49" s="481">
        <f t="shared" si="36"/>
        <v>0</v>
      </c>
      <c r="BI49" s="285"/>
      <c r="BJ49" s="286"/>
      <c r="BK49" s="481">
        <f t="shared" si="37"/>
        <v>0</v>
      </c>
      <c r="BL49" s="4"/>
      <c r="BM49" s="388"/>
      <c r="BN49" s="136" t="s">
        <v>114</v>
      </c>
      <c r="BP49" s="476">
        <f t="shared" si="40"/>
        <v>0</v>
      </c>
      <c r="BQ49" s="125"/>
      <c r="BT49" s="477">
        <f t="shared" si="38"/>
        <v>0</v>
      </c>
      <c r="BV49" s="126">
        <f xml:space="preserve"> IF( OR( $C$49 = $DQ$49, $C$49 =""), 0, IF( ISNUMBER( H49 ), 0, 1 ))</f>
        <v>0</v>
      </c>
      <c r="BW49" s="126">
        <f xml:space="preserve"> IF( OR( $C$49 = $DQ$49, $C$49 =""), 0, IF( ISNUMBER( I49 ), 0, 1 ))</f>
        <v>0</v>
      </c>
      <c r="BX49" s="126">
        <f xml:space="preserve"> IF( OR( $C$49 = $DQ$49, $C$49 =""), 0, IF( ISNUMBER(#REF! ), 0, 1 ))</f>
        <v>0</v>
      </c>
      <c r="BY49" s="126">
        <f xml:space="preserve"> IF( OR( $C$49 = $DQ$49, $C$49 =""), 0, IF( ISNUMBER(#REF! ), 0, 1 ))</f>
        <v>0</v>
      </c>
      <c r="BZ49" s="126">
        <f xml:space="preserve"> IF( OR( $C$49 = $DQ$49, $C$49 =""), 0, IF( ISNUMBER(#REF! ), 0, 1 ))</f>
        <v>0</v>
      </c>
      <c r="CA49" s="432"/>
      <c r="CB49" s="126">
        <f xml:space="preserve"> IF( OR( $C$49 = $DQ$49, $C$49 =""), 0, IF( ISNUMBER( K49 ), 0, 1 ))</f>
        <v>0</v>
      </c>
      <c r="CC49" s="126">
        <f xml:space="preserve"> IF( OR( $C$49 = $DQ$49, $C$49 =""), 0, IF( ISNUMBER( L49 ), 0, 1 ))</f>
        <v>0</v>
      </c>
      <c r="CD49" s="126">
        <f xml:space="preserve"> IF( OR( $C$49 = $DQ$49, $C$49 =""), 0, IF( ISNUMBER(#REF! ), 0, 1 ))</f>
        <v>0</v>
      </c>
      <c r="CE49" s="126">
        <f xml:space="preserve"> IF( OR( $C$49 = $DQ$49, $C$49 =""), 0, IF( ISNUMBER(#REF! ), 0, 1 ))</f>
        <v>0</v>
      </c>
      <c r="CF49" s="126">
        <f xml:space="preserve"> IF( OR( $C$49 = $DQ$49, $C$49 =""), 0, IF( ISNUMBER(#REF! ), 0, 1 ))</f>
        <v>0</v>
      </c>
      <c r="CG49" s="221"/>
      <c r="CH49" s="126">
        <f xml:space="preserve"> IF( OR( $C$49 = $DQ$49, $C$49 =""), 0, IF( ISNUMBER( N49 ), 0, 1 ))</f>
        <v>0</v>
      </c>
      <c r="CI49" s="126">
        <f xml:space="preserve"> IF( OR( $C$49 = $DQ$49, $C$49 =""), 0, IF( ISNUMBER( O49 ), 0, 1 ))</f>
        <v>0</v>
      </c>
      <c r="CJ49" s="126">
        <f xml:space="preserve"> IF( OR( $C$49 = $DQ$49, $C$49 =""), 0, IF( ISNUMBER(#REF! ), 0, 1 ))</f>
        <v>0</v>
      </c>
      <c r="CK49" s="126">
        <f xml:space="preserve"> IF( OR( $C$49 = $DQ$49, $C$49 =""), 0, IF( ISNUMBER(#REF! ), 0, 1 ))</f>
        <v>0</v>
      </c>
      <c r="CL49" s="126">
        <f xml:space="preserve"> IF( OR( $C$49 = $DQ$49, $C$49 =""), 0, IF( ISNUMBER(#REF! ), 0, 1 ))</f>
        <v>0</v>
      </c>
      <c r="CM49" s="221"/>
      <c r="CN49" s="126">
        <f xml:space="preserve"> IF( OR( $C$49 = $DQ$49, $C$49 =""), 0, IF( ISNUMBER( Q49 ), 0, 1 ))</f>
        <v>0</v>
      </c>
      <c r="CO49" s="126">
        <f xml:space="preserve"> IF( OR( $C$49 = $DQ$49, $C$49 =""), 0, IF( ISNUMBER( R49 ), 0, 1 ))</f>
        <v>0</v>
      </c>
      <c r="CP49" s="126">
        <f xml:space="preserve"> IF( OR( $C$49 = $DQ$49, $C$49 =""), 0, IF( ISNUMBER(#REF! ), 0, 1 ))</f>
        <v>0</v>
      </c>
      <c r="CQ49" s="126">
        <f xml:space="preserve"> IF( OR( $C$49 = $DQ$49, $C$49 =""), 0, IF( ISNUMBER(#REF! ), 0, 1 ))</f>
        <v>0</v>
      </c>
      <c r="CR49" s="126">
        <f xml:space="preserve"> IF( OR( $C$49 = $DQ$49, $C$49 =""), 0, IF( ISNUMBER(#REF! ), 0, 1 ))</f>
        <v>0</v>
      </c>
      <c r="CS49" s="221"/>
      <c r="CT49" s="126">
        <f xml:space="preserve"> IF( OR( $C$49 = $DQ$49, $C$49 =""), 0, IF( ISNUMBER( T49 ), 0, 1 ))</f>
        <v>0</v>
      </c>
      <c r="CU49" s="126">
        <f xml:space="preserve"> IF( OR( $C$49 = $DQ$49, $C$49 =""), 0, IF( ISNUMBER( U49 ), 0, 1 ))</f>
        <v>0</v>
      </c>
      <c r="CV49" s="126">
        <f xml:space="preserve"> IF( OR( $C$49 = $DQ$49, $C$49 =""), 0, IF( ISNUMBER(#REF! ), 0, 1 ))</f>
        <v>0</v>
      </c>
      <c r="CW49" s="126">
        <f xml:space="preserve"> IF( OR( $C$49 = $DQ$49, $C$49 =""), 0, IF( ISNUMBER(#REF! ), 0, 1 ))</f>
        <v>0</v>
      </c>
      <c r="CX49" s="126">
        <f xml:space="preserve"> IF( OR( $C$49 = $DQ$49, $C$49 =""), 0, IF( ISNUMBER(#REF! ), 0, 1 ))</f>
        <v>0</v>
      </c>
      <c r="CY49" s="221"/>
      <c r="CZ49" s="126">
        <f xml:space="preserve"> IF( OR( $C$49 = $DQ$49, $C$49 =""), 0, IF( ISNUMBER( W49 ), 0, 1 ))</f>
        <v>0</v>
      </c>
      <c r="DA49" s="126">
        <f xml:space="preserve"> IF( OR( $C$49 = $DQ$49, $C$49 =""), 0, IF( ISNUMBER( X49 ), 0, 1 ))</f>
        <v>0</v>
      </c>
      <c r="DB49" s="126">
        <f xml:space="preserve"> IF( OR( $C$49 = $DQ$49, $C$49 =""), 0, IF( ISNUMBER(#REF! ), 0, 1 ))</f>
        <v>0</v>
      </c>
      <c r="DC49" s="126">
        <f xml:space="preserve"> IF( OR( $C$49 = $DQ$49, $C$49 =""), 0, IF( ISNUMBER(#REF! ), 0, 1 ))</f>
        <v>0</v>
      </c>
      <c r="DD49" s="126">
        <f xml:space="preserve"> IF( OR( $C$49 = $DQ$49, $C$49 =""), 0, IF( ISNUMBER(#REF! ), 0, 1 ))</f>
        <v>0</v>
      </c>
      <c r="DE49" s="221"/>
      <c r="DF49" s="126">
        <f xml:space="preserve"> IF( OR( $C$49 = $DQ$49, $C$49 =""), 0, IF( ISNUMBER(#REF! ), 0, 1 ))</f>
        <v>0</v>
      </c>
      <c r="DG49" s="126">
        <f xml:space="preserve"> IF( OR( $C$49 = $DQ$49, $C$49 =""), 0, IF( ISNUMBER(#REF! ), 0, 1 ))</f>
        <v>0</v>
      </c>
      <c r="DH49" s="126">
        <f xml:space="preserve"> IF( OR( $C$49 = $DQ$49, $C$49 =""), 0, IF( ISNUMBER(#REF! ), 0, 1 ))</f>
        <v>0</v>
      </c>
      <c r="DI49" s="126">
        <f xml:space="preserve"> IF( OR( $C$49 = $DQ$49, $C$49 =""), 0, IF( ISNUMBER(#REF! ), 0, 1 ))</f>
        <v>0</v>
      </c>
      <c r="DJ49" s="126">
        <f xml:space="preserve"> IF( OR( $C$49 = $DQ$49, $C$49 =""), 0, IF( ISNUMBER(#REF! ), 0, 1 ))</f>
        <v>0</v>
      </c>
      <c r="DK49" s="221"/>
      <c r="DL49" s="126">
        <f xml:space="preserve"> IF( OR( $C$49 = $DQ$49, $C$49 =""), 0, IF( ISNUMBER(#REF! ), 0, 1 ))</f>
        <v>0</v>
      </c>
      <c r="DM49" s="126">
        <f xml:space="preserve"> IF( OR( $C$49 = $DQ$49, $C$49 =""), 0, IF( ISNUMBER(#REF! ), 0, 1 ))</f>
        <v>0</v>
      </c>
      <c r="DN49" s="126">
        <f xml:space="preserve"> IF( OR( $C$49 = $DQ$49, $C$49 =""), 0, IF( ISNUMBER(#REF! ), 0, 1 ))</f>
        <v>0</v>
      </c>
      <c r="DO49" s="126">
        <f xml:space="preserve"> IF( OR( $C$49 = $DQ$49, $C$49 =""), 0, IF( ISNUMBER(#REF! ), 0, 1 ))</f>
        <v>0</v>
      </c>
      <c r="DP49" s="126">
        <f xml:space="preserve"> IF( OR( $C$49 = $DQ$49, $C$49 =""), 0, IF( ISNUMBER(#REF! ), 0, 1 ))</f>
        <v>0</v>
      </c>
      <c r="DQ49" s="221" t="s">
        <v>75</v>
      </c>
      <c r="DR49" s="271"/>
      <c r="DS49" s="221"/>
      <c r="DT49" s="221"/>
      <c r="DU49" s="221"/>
      <c r="DV49" s="221"/>
      <c r="DW49" s="221"/>
      <c r="DX49" s="432"/>
      <c r="DY49" s="221"/>
      <c r="DZ49" s="221"/>
      <c r="EA49" s="221"/>
      <c r="EB49" s="221"/>
      <c r="EC49" s="221"/>
      <c r="ED49" s="221"/>
      <c r="EE49" s="221"/>
      <c r="EF49" s="221"/>
      <c r="EG49" s="221"/>
      <c r="EH49" s="221"/>
      <c r="EI49" s="221"/>
      <c r="EJ49" s="221"/>
      <c r="EK49" s="221"/>
      <c r="EL49" s="221"/>
      <c r="EM49" s="221"/>
      <c r="EN49" s="221"/>
      <c r="EO49" s="221"/>
      <c r="EP49" s="221"/>
      <c r="EQ49" s="221"/>
      <c r="ER49" s="221"/>
      <c r="ES49" s="221"/>
      <c r="ET49" s="221"/>
      <c r="EU49" s="221"/>
      <c r="EV49" s="221"/>
      <c r="EW49" s="221"/>
      <c r="EX49" s="221"/>
      <c r="EY49" s="221"/>
      <c r="EZ49" s="221"/>
      <c r="FA49" s="221"/>
      <c r="FB49" s="221"/>
      <c r="FC49" s="221"/>
      <c r="FD49" s="221"/>
      <c r="FE49" s="221"/>
      <c r="FF49" s="221"/>
      <c r="FG49" s="221"/>
      <c r="FH49" s="221"/>
      <c r="FI49" s="221"/>
      <c r="FJ49" s="221"/>
      <c r="FK49" s="221"/>
      <c r="FL49" s="221"/>
      <c r="FM49" s="221"/>
    </row>
    <row r="50" spans="2:169" x14ac:dyDescent="0.5">
      <c r="B50" s="478">
        <f t="shared" si="39"/>
        <v>33</v>
      </c>
      <c r="C50" s="479" t="s">
        <v>76</v>
      </c>
      <c r="D50" s="480"/>
      <c r="E50" s="224" t="s">
        <v>28</v>
      </c>
      <c r="F50" s="457">
        <v>3</v>
      </c>
      <c r="G50" s="225"/>
      <c r="H50" s="285"/>
      <c r="I50" s="286"/>
      <c r="J50" s="481">
        <f t="shared" si="20"/>
        <v>0</v>
      </c>
      <c r="K50" s="285"/>
      <c r="L50" s="286"/>
      <c r="M50" s="481">
        <f t="shared" si="21"/>
        <v>0</v>
      </c>
      <c r="N50" s="285"/>
      <c r="O50" s="286"/>
      <c r="P50" s="481">
        <f t="shared" si="22"/>
        <v>0</v>
      </c>
      <c r="Q50" s="285"/>
      <c r="R50" s="286"/>
      <c r="S50" s="481">
        <f t="shared" si="23"/>
        <v>0</v>
      </c>
      <c r="T50" s="285"/>
      <c r="U50" s="286"/>
      <c r="V50" s="481">
        <f t="shared" si="24"/>
        <v>0</v>
      </c>
      <c r="W50" s="285"/>
      <c r="X50" s="286"/>
      <c r="Y50" s="481">
        <f t="shared" si="25"/>
        <v>0</v>
      </c>
      <c r="Z50" s="4"/>
      <c r="AA50" s="285"/>
      <c r="AB50" s="286"/>
      <c r="AC50" s="481">
        <f t="shared" si="26"/>
        <v>0</v>
      </c>
      <c r="AD50" s="285"/>
      <c r="AE50" s="286"/>
      <c r="AF50" s="481">
        <f t="shared" si="27"/>
        <v>0</v>
      </c>
      <c r="AG50" s="285"/>
      <c r="AH50" s="286"/>
      <c r="AI50" s="481">
        <f t="shared" si="28"/>
        <v>0</v>
      </c>
      <c r="AJ50" s="285"/>
      <c r="AK50" s="286"/>
      <c r="AL50" s="481">
        <f t="shared" si="29"/>
        <v>0</v>
      </c>
      <c r="AM50" s="285"/>
      <c r="AN50" s="286"/>
      <c r="AO50" s="481">
        <f t="shared" si="30"/>
        <v>0</v>
      </c>
      <c r="AP50" s="285"/>
      <c r="AQ50" s="286"/>
      <c r="AR50" s="481">
        <f t="shared" si="31"/>
        <v>0</v>
      </c>
      <c r="AS50" s="4"/>
      <c r="AT50" s="285"/>
      <c r="AU50" s="286"/>
      <c r="AV50" s="481">
        <f t="shared" si="32"/>
        <v>0</v>
      </c>
      <c r="AW50" s="285"/>
      <c r="AX50" s="286"/>
      <c r="AY50" s="481">
        <f t="shared" si="33"/>
        <v>0</v>
      </c>
      <c r="AZ50" s="285"/>
      <c r="BA50" s="286"/>
      <c r="BB50" s="481">
        <f t="shared" si="34"/>
        <v>0</v>
      </c>
      <c r="BC50" s="285"/>
      <c r="BD50" s="286"/>
      <c r="BE50" s="481">
        <f t="shared" si="35"/>
        <v>0</v>
      </c>
      <c r="BF50" s="285"/>
      <c r="BG50" s="286"/>
      <c r="BH50" s="481">
        <f t="shared" si="36"/>
        <v>0</v>
      </c>
      <c r="BI50" s="285"/>
      <c r="BJ50" s="286"/>
      <c r="BK50" s="481">
        <f t="shared" si="37"/>
        <v>0</v>
      </c>
      <c r="BL50" s="4"/>
      <c r="BM50" s="388"/>
      <c r="BN50" s="136" t="s">
        <v>114</v>
      </c>
      <c r="BP50" s="476">
        <f t="shared" si="40"/>
        <v>0</v>
      </c>
      <c r="BQ50" s="125"/>
      <c r="BT50" s="477">
        <f t="shared" si="38"/>
        <v>0</v>
      </c>
      <c r="BV50" s="126">
        <f xml:space="preserve"> IF( OR( $C$50 = $DQ$50, $C$50 =""), 0, IF( ISNUMBER( H50 ), 0, 1 ))</f>
        <v>0</v>
      </c>
      <c r="BW50" s="126">
        <f xml:space="preserve"> IF( OR( $C$50 = $DQ$50, $C$50 =""), 0, IF( ISNUMBER( I50 ), 0, 1 ))</f>
        <v>0</v>
      </c>
      <c r="BX50" s="126">
        <f xml:space="preserve"> IF( OR( $C$50 = $DQ$50, $C$50 =""), 0, IF( ISNUMBER(#REF! ), 0, 1 ))</f>
        <v>0</v>
      </c>
      <c r="BY50" s="126">
        <f xml:space="preserve"> IF( OR( $C$50 = $DQ$50, $C$50 =""), 0, IF( ISNUMBER(#REF! ), 0, 1 ))</f>
        <v>0</v>
      </c>
      <c r="BZ50" s="126">
        <f xml:space="preserve"> IF( OR( $C$50 = $DQ$50, $C$50 =""), 0, IF( ISNUMBER(#REF! ), 0, 1 ))</f>
        <v>0</v>
      </c>
      <c r="CA50" s="432"/>
      <c r="CB50" s="126">
        <f xml:space="preserve"> IF( OR( $C$50 = $DQ$50, $C$50 =""), 0, IF( ISNUMBER( K50 ), 0, 1 ))</f>
        <v>0</v>
      </c>
      <c r="CC50" s="126">
        <f xml:space="preserve"> IF( OR( $C$50 = $DQ$50, $C$50 =""), 0, IF( ISNUMBER( L50 ), 0, 1 ))</f>
        <v>0</v>
      </c>
      <c r="CD50" s="126">
        <f xml:space="preserve"> IF( OR( $C$50 = $DQ$50, $C$50 =""), 0, IF( ISNUMBER(#REF! ), 0, 1 ))</f>
        <v>0</v>
      </c>
      <c r="CE50" s="126">
        <f xml:space="preserve"> IF( OR( $C$50 = $DQ$50, $C$50 =""), 0, IF( ISNUMBER(#REF! ), 0, 1 ))</f>
        <v>0</v>
      </c>
      <c r="CF50" s="126">
        <f xml:space="preserve"> IF( OR( $C$50 = $DQ$50, $C$50 =""), 0, IF( ISNUMBER(#REF! ), 0, 1 ))</f>
        <v>0</v>
      </c>
      <c r="CG50" s="221"/>
      <c r="CH50" s="126">
        <f xml:space="preserve"> IF( OR( $C$50 = $DQ$50, $C$50 =""), 0, IF( ISNUMBER( N50 ), 0, 1 ))</f>
        <v>0</v>
      </c>
      <c r="CI50" s="126">
        <f xml:space="preserve"> IF( OR( $C$50 = $DQ$50, $C$50 =""), 0, IF( ISNUMBER( O50 ), 0, 1 ))</f>
        <v>0</v>
      </c>
      <c r="CJ50" s="126">
        <f xml:space="preserve"> IF( OR( $C$50 = $DQ$50, $C$50 =""), 0, IF( ISNUMBER(#REF! ), 0, 1 ))</f>
        <v>0</v>
      </c>
      <c r="CK50" s="126">
        <f xml:space="preserve"> IF( OR( $C$50 = $DQ$50, $C$50 =""), 0, IF( ISNUMBER(#REF! ), 0, 1 ))</f>
        <v>0</v>
      </c>
      <c r="CL50" s="126">
        <f xml:space="preserve"> IF( OR( $C$50 = $DQ$50, $C$50 =""), 0, IF( ISNUMBER(#REF! ), 0, 1 ))</f>
        <v>0</v>
      </c>
      <c r="CM50" s="221"/>
      <c r="CN50" s="126">
        <f xml:space="preserve"> IF( OR( $C$50 = $DQ$50, $C$50 =""), 0, IF( ISNUMBER( Q50 ), 0, 1 ))</f>
        <v>0</v>
      </c>
      <c r="CO50" s="126">
        <f xml:space="preserve"> IF( OR( $C$50 = $DQ$50, $C$50 =""), 0, IF( ISNUMBER( R50 ), 0, 1 ))</f>
        <v>0</v>
      </c>
      <c r="CP50" s="126">
        <f xml:space="preserve"> IF( OR( $C$50 = $DQ$50, $C$50 =""), 0, IF( ISNUMBER(#REF! ), 0, 1 ))</f>
        <v>0</v>
      </c>
      <c r="CQ50" s="126">
        <f xml:space="preserve"> IF( OR( $C$50 = $DQ$50, $C$50 =""), 0, IF( ISNUMBER(#REF! ), 0, 1 ))</f>
        <v>0</v>
      </c>
      <c r="CR50" s="126">
        <f xml:space="preserve"> IF( OR( $C$50 = $DQ$50, $C$50 =""), 0, IF( ISNUMBER(#REF! ), 0, 1 ))</f>
        <v>0</v>
      </c>
      <c r="CS50" s="221"/>
      <c r="CT50" s="126">
        <f xml:space="preserve"> IF( OR( $C$50 = $DQ$50, $C$50 =""), 0, IF( ISNUMBER( T50 ), 0, 1 ))</f>
        <v>0</v>
      </c>
      <c r="CU50" s="126">
        <f xml:space="preserve"> IF( OR( $C$50 = $DQ$50, $C$50 =""), 0, IF( ISNUMBER( U50 ), 0, 1 ))</f>
        <v>0</v>
      </c>
      <c r="CV50" s="126">
        <f xml:space="preserve"> IF( OR( $C$50 = $DQ$50, $C$50 =""), 0, IF( ISNUMBER(#REF! ), 0, 1 ))</f>
        <v>0</v>
      </c>
      <c r="CW50" s="126">
        <f xml:space="preserve"> IF( OR( $C$50 = $DQ$50, $C$50 =""), 0, IF( ISNUMBER(#REF! ), 0, 1 ))</f>
        <v>0</v>
      </c>
      <c r="CX50" s="126">
        <f xml:space="preserve"> IF( OR( $C$50 = $DQ$50, $C$50 =""), 0, IF( ISNUMBER(#REF! ), 0, 1 ))</f>
        <v>0</v>
      </c>
      <c r="CY50" s="221"/>
      <c r="CZ50" s="126">
        <f xml:space="preserve"> IF( OR( $C$50 = $DQ$50, $C$50 =""), 0, IF( ISNUMBER( W50 ), 0, 1 ))</f>
        <v>0</v>
      </c>
      <c r="DA50" s="126">
        <f xml:space="preserve"> IF( OR( $C$50 = $DQ$50, $C$50 =""), 0, IF( ISNUMBER( X50 ), 0, 1 ))</f>
        <v>0</v>
      </c>
      <c r="DB50" s="126">
        <f xml:space="preserve"> IF( OR( $C$50 = $DQ$50, $C$50 =""), 0, IF( ISNUMBER(#REF! ), 0, 1 ))</f>
        <v>0</v>
      </c>
      <c r="DC50" s="126">
        <f xml:space="preserve"> IF( OR( $C$50 = $DQ$50, $C$50 =""), 0, IF( ISNUMBER(#REF! ), 0, 1 ))</f>
        <v>0</v>
      </c>
      <c r="DD50" s="126">
        <f xml:space="preserve"> IF( OR( $C$50 = $DQ$50, $C$50 =""), 0, IF( ISNUMBER(#REF! ), 0, 1 ))</f>
        <v>0</v>
      </c>
      <c r="DE50" s="221"/>
      <c r="DF50" s="126">
        <f xml:space="preserve"> IF( OR( $C$50 = $DQ$50, $C$50 =""), 0, IF( ISNUMBER(#REF! ), 0, 1 ))</f>
        <v>0</v>
      </c>
      <c r="DG50" s="126">
        <f xml:space="preserve"> IF( OR( $C$50 = $DQ$50, $C$50 =""), 0, IF( ISNUMBER(#REF! ), 0, 1 ))</f>
        <v>0</v>
      </c>
      <c r="DH50" s="126">
        <f xml:space="preserve"> IF( OR( $C$50 = $DQ$50, $C$50 =""), 0, IF( ISNUMBER(#REF! ), 0, 1 ))</f>
        <v>0</v>
      </c>
      <c r="DI50" s="126">
        <f xml:space="preserve"> IF( OR( $C$50 = $DQ$50, $C$50 =""), 0, IF( ISNUMBER(#REF! ), 0, 1 ))</f>
        <v>0</v>
      </c>
      <c r="DJ50" s="126">
        <f xml:space="preserve"> IF( OR( $C$50 = $DQ$50, $C$50 =""), 0, IF( ISNUMBER(#REF! ), 0, 1 ))</f>
        <v>0</v>
      </c>
      <c r="DK50" s="221"/>
      <c r="DL50" s="126">
        <f xml:space="preserve"> IF( OR( $C$50 = $DQ$50, $C$50 =""), 0, IF( ISNUMBER(#REF! ), 0, 1 ))</f>
        <v>0</v>
      </c>
      <c r="DM50" s="126">
        <f xml:space="preserve"> IF( OR( $C$50 = $DQ$50, $C$50 =""), 0, IF( ISNUMBER(#REF! ), 0, 1 ))</f>
        <v>0</v>
      </c>
      <c r="DN50" s="126">
        <f xml:space="preserve"> IF( OR( $C$50 = $DQ$50, $C$50 =""), 0, IF( ISNUMBER(#REF! ), 0, 1 ))</f>
        <v>0</v>
      </c>
      <c r="DO50" s="126">
        <f xml:space="preserve"> IF( OR( $C$50 = $DQ$50, $C$50 =""), 0, IF( ISNUMBER(#REF! ), 0, 1 ))</f>
        <v>0</v>
      </c>
      <c r="DP50" s="126">
        <f xml:space="preserve"> IF( OR( $C$50 = $DQ$50, $C$50 =""), 0, IF( ISNUMBER(#REF! ), 0, 1 ))</f>
        <v>0</v>
      </c>
      <c r="DQ50" s="221" t="s">
        <v>76</v>
      </c>
      <c r="DR50" s="271"/>
      <c r="DS50" s="221"/>
      <c r="DT50" s="221"/>
      <c r="DU50" s="221"/>
      <c r="DV50" s="221"/>
      <c r="DW50" s="221"/>
      <c r="DX50" s="432"/>
      <c r="DY50" s="221"/>
      <c r="DZ50" s="221"/>
      <c r="EA50" s="221"/>
      <c r="EB50" s="221"/>
      <c r="EC50" s="221"/>
      <c r="ED50" s="221"/>
      <c r="EE50" s="221"/>
      <c r="EF50" s="221"/>
      <c r="EG50" s="221"/>
      <c r="EH50" s="221"/>
      <c r="EI50" s="221"/>
      <c r="EJ50" s="221"/>
      <c r="EK50" s="221"/>
      <c r="EL50" s="221"/>
      <c r="EM50" s="221"/>
      <c r="EN50" s="221"/>
      <c r="EO50" s="221"/>
      <c r="EP50" s="221"/>
      <c r="EQ50" s="221"/>
      <c r="ER50" s="221"/>
      <c r="ES50" s="221"/>
      <c r="ET50" s="221"/>
      <c r="EU50" s="221"/>
      <c r="EV50" s="221"/>
      <c r="EW50" s="221"/>
      <c r="EX50" s="221"/>
      <c r="EY50" s="221"/>
      <c r="EZ50" s="221"/>
      <c r="FA50" s="221"/>
      <c r="FB50" s="221"/>
      <c r="FC50" s="221"/>
      <c r="FD50" s="221"/>
      <c r="FE50" s="221"/>
      <c r="FF50" s="221"/>
      <c r="FG50" s="221"/>
      <c r="FH50" s="221"/>
      <c r="FI50" s="221"/>
      <c r="FJ50" s="221"/>
      <c r="FK50" s="221"/>
      <c r="FL50" s="221"/>
      <c r="FM50" s="221"/>
    </row>
    <row r="51" spans="2:169" x14ac:dyDescent="0.5">
      <c r="B51" s="478">
        <f t="shared" si="39"/>
        <v>34</v>
      </c>
      <c r="C51" s="479" t="s">
        <v>77</v>
      </c>
      <c r="D51" s="480"/>
      <c r="E51" s="224" t="s">
        <v>28</v>
      </c>
      <c r="F51" s="457">
        <v>3</v>
      </c>
      <c r="G51" s="225"/>
      <c r="H51" s="285"/>
      <c r="I51" s="286"/>
      <c r="J51" s="481">
        <f t="shared" si="20"/>
        <v>0</v>
      </c>
      <c r="K51" s="285"/>
      <c r="L51" s="286"/>
      <c r="M51" s="481">
        <f t="shared" si="21"/>
        <v>0</v>
      </c>
      <c r="N51" s="285"/>
      <c r="O51" s="286"/>
      <c r="P51" s="481">
        <f t="shared" si="22"/>
        <v>0</v>
      </c>
      <c r="Q51" s="285"/>
      <c r="R51" s="286"/>
      <c r="S51" s="481">
        <f t="shared" si="23"/>
        <v>0</v>
      </c>
      <c r="T51" s="285"/>
      <c r="U51" s="286"/>
      <c r="V51" s="481">
        <f t="shared" si="24"/>
        <v>0</v>
      </c>
      <c r="W51" s="285"/>
      <c r="X51" s="286"/>
      <c r="Y51" s="481">
        <f t="shared" si="25"/>
        <v>0</v>
      </c>
      <c r="Z51" s="4"/>
      <c r="AA51" s="285"/>
      <c r="AB51" s="286"/>
      <c r="AC51" s="481">
        <f t="shared" si="26"/>
        <v>0</v>
      </c>
      <c r="AD51" s="285"/>
      <c r="AE51" s="286"/>
      <c r="AF51" s="481">
        <f t="shared" si="27"/>
        <v>0</v>
      </c>
      <c r="AG51" s="285"/>
      <c r="AH51" s="286"/>
      <c r="AI51" s="481">
        <f t="shared" si="28"/>
        <v>0</v>
      </c>
      <c r="AJ51" s="285"/>
      <c r="AK51" s="286"/>
      <c r="AL51" s="481">
        <f t="shared" si="29"/>
        <v>0</v>
      </c>
      <c r="AM51" s="285"/>
      <c r="AN51" s="286"/>
      <c r="AO51" s="481">
        <f t="shared" si="30"/>
        <v>0</v>
      </c>
      <c r="AP51" s="285"/>
      <c r="AQ51" s="286"/>
      <c r="AR51" s="481">
        <f t="shared" si="31"/>
        <v>0</v>
      </c>
      <c r="AS51" s="4"/>
      <c r="AT51" s="285"/>
      <c r="AU51" s="286"/>
      <c r="AV51" s="481">
        <f t="shared" si="32"/>
        <v>0</v>
      </c>
      <c r="AW51" s="285"/>
      <c r="AX51" s="286"/>
      <c r="AY51" s="481">
        <f t="shared" si="33"/>
        <v>0</v>
      </c>
      <c r="AZ51" s="285"/>
      <c r="BA51" s="286"/>
      <c r="BB51" s="481">
        <f t="shared" si="34"/>
        <v>0</v>
      </c>
      <c r="BC51" s="285"/>
      <c r="BD51" s="286"/>
      <c r="BE51" s="481">
        <f t="shared" si="35"/>
        <v>0</v>
      </c>
      <c r="BF51" s="285"/>
      <c r="BG51" s="286"/>
      <c r="BH51" s="481">
        <f t="shared" si="36"/>
        <v>0</v>
      </c>
      <c r="BI51" s="285"/>
      <c r="BJ51" s="286"/>
      <c r="BK51" s="481">
        <f t="shared" si="37"/>
        <v>0</v>
      </c>
      <c r="BL51" s="4"/>
      <c r="BM51" s="388"/>
      <c r="BN51" s="136" t="s">
        <v>114</v>
      </c>
      <c r="BP51" s="476">
        <f t="shared" si="40"/>
        <v>0</v>
      </c>
      <c r="BQ51" s="125"/>
      <c r="BT51" s="477">
        <f t="shared" si="38"/>
        <v>0</v>
      </c>
      <c r="BV51" s="126">
        <f xml:space="preserve"> IF( OR( $C$51 = $DQ$51, $C$51 =""), 0, IF( ISNUMBER( H51 ), 0, 1 ))</f>
        <v>0</v>
      </c>
      <c r="BW51" s="126">
        <f xml:space="preserve"> IF( OR( $C$51 = $DQ$51, $C$51 =""), 0, IF( ISNUMBER( I51 ), 0, 1 ))</f>
        <v>0</v>
      </c>
      <c r="BX51" s="126">
        <f xml:space="preserve"> IF( OR( $C$51 = $DQ$51, $C$51 =""), 0, IF( ISNUMBER(#REF! ), 0, 1 ))</f>
        <v>0</v>
      </c>
      <c r="BY51" s="126">
        <f xml:space="preserve"> IF( OR( $C$51 = $DQ$51, $C$51 =""), 0, IF( ISNUMBER(#REF! ), 0, 1 ))</f>
        <v>0</v>
      </c>
      <c r="BZ51" s="126">
        <f xml:space="preserve"> IF( OR( $C$51 = $DQ$51, $C$51 =""), 0, IF( ISNUMBER(#REF! ), 0, 1 ))</f>
        <v>0</v>
      </c>
      <c r="CA51" s="432"/>
      <c r="CB51" s="126">
        <f xml:space="preserve"> IF( OR( $C$51 = $DQ$51, $C$51 =""), 0, IF( ISNUMBER( K51 ), 0, 1 ))</f>
        <v>0</v>
      </c>
      <c r="CC51" s="126">
        <f xml:space="preserve"> IF( OR( $C$51 = $DQ$51, $C$51 =""), 0, IF( ISNUMBER( L51 ), 0, 1 ))</f>
        <v>0</v>
      </c>
      <c r="CD51" s="126">
        <f xml:space="preserve"> IF( OR( $C$51 = $DQ$51, $C$51 =""), 0, IF( ISNUMBER(#REF! ), 0, 1 ))</f>
        <v>0</v>
      </c>
      <c r="CE51" s="126">
        <f xml:space="preserve"> IF( OR( $C$51 = $DQ$51, $C$51 =""), 0, IF( ISNUMBER(#REF! ), 0, 1 ))</f>
        <v>0</v>
      </c>
      <c r="CF51" s="126">
        <f xml:space="preserve"> IF( OR( $C$51 = $DQ$51, $C$51 =""), 0, IF( ISNUMBER(#REF! ), 0, 1 ))</f>
        <v>0</v>
      </c>
      <c r="CG51" s="221"/>
      <c r="CH51" s="126">
        <f xml:space="preserve"> IF( OR( $C$51 = $DQ$51, $C$51 =""), 0, IF( ISNUMBER( N51 ), 0, 1 ))</f>
        <v>0</v>
      </c>
      <c r="CI51" s="126">
        <f xml:space="preserve"> IF( OR( $C$51 = $DQ$51, $C$51 =""), 0, IF( ISNUMBER( O51 ), 0, 1 ))</f>
        <v>0</v>
      </c>
      <c r="CJ51" s="126">
        <f xml:space="preserve"> IF( OR( $C$51 = $DQ$51, $C$51 =""), 0, IF( ISNUMBER(#REF! ), 0, 1 ))</f>
        <v>0</v>
      </c>
      <c r="CK51" s="126">
        <f xml:space="preserve"> IF( OR( $C$51 = $DQ$51, $C$51 =""), 0, IF( ISNUMBER(#REF! ), 0, 1 ))</f>
        <v>0</v>
      </c>
      <c r="CL51" s="126">
        <f xml:space="preserve"> IF( OR( $C$51 = $DQ$51, $C$51 =""), 0, IF( ISNUMBER(#REF! ), 0, 1 ))</f>
        <v>0</v>
      </c>
      <c r="CM51" s="221"/>
      <c r="CN51" s="126">
        <f xml:space="preserve"> IF( OR( $C$51 = $DQ$51, $C$51 =""), 0, IF( ISNUMBER( Q51 ), 0, 1 ))</f>
        <v>0</v>
      </c>
      <c r="CO51" s="126">
        <f xml:space="preserve"> IF( OR( $C$51 = $DQ$51, $C$51 =""), 0, IF( ISNUMBER( R51 ), 0, 1 ))</f>
        <v>0</v>
      </c>
      <c r="CP51" s="126">
        <f xml:space="preserve"> IF( OR( $C$51 = $DQ$51, $C$51 =""), 0, IF( ISNUMBER(#REF! ), 0, 1 ))</f>
        <v>0</v>
      </c>
      <c r="CQ51" s="126">
        <f xml:space="preserve"> IF( OR( $C$51 = $DQ$51, $C$51 =""), 0, IF( ISNUMBER(#REF! ), 0, 1 ))</f>
        <v>0</v>
      </c>
      <c r="CR51" s="126">
        <f xml:space="preserve"> IF( OR( $C$51 = $DQ$51, $C$51 =""), 0, IF( ISNUMBER(#REF! ), 0, 1 ))</f>
        <v>0</v>
      </c>
      <c r="CS51" s="221"/>
      <c r="CT51" s="126">
        <f xml:space="preserve"> IF( OR( $C$51 = $DQ$51, $C$51 =""), 0, IF( ISNUMBER( T51 ), 0, 1 ))</f>
        <v>0</v>
      </c>
      <c r="CU51" s="126">
        <f xml:space="preserve"> IF( OR( $C$51 = $DQ$51, $C$51 =""), 0, IF( ISNUMBER( U51 ), 0, 1 ))</f>
        <v>0</v>
      </c>
      <c r="CV51" s="126">
        <f xml:space="preserve"> IF( OR( $C$51 = $DQ$51, $C$51 =""), 0, IF( ISNUMBER(#REF! ), 0, 1 ))</f>
        <v>0</v>
      </c>
      <c r="CW51" s="126">
        <f xml:space="preserve"> IF( OR( $C$51 = $DQ$51, $C$51 =""), 0, IF( ISNUMBER(#REF! ), 0, 1 ))</f>
        <v>0</v>
      </c>
      <c r="CX51" s="126">
        <f xml:space="preserve"> IF( OR( $C$51 = $DQ$51, $C$51 =""), 0, IF( ISNUMBER(#REF! ), 0, 1 ))</f>
        <v>0</v>
      </c>
      <c r="CY51" s="221"/>
      <c r="CZ51" s="126">
        <f xml:space="preserve"> IF( OR( $C$51 = $DQ$51, $C$51 =""), 0, IF( ISNUMBER( W51 ), 0, 1 ))</f>
        <v>0</v>
      </c>
      <c r="DA51" s="126">
        <f xml:space="preserve"> IF( OR( $C$51 = $DQ$51, $C$51 =""), 0, IF( ISNUMBER( X51 ), 0, 1 ))</f>
        <v>0</v>
      </c>
      <c r="DB51" s="126">
        <f xml:space="preserve"> IF( OR( $C$51 = $DQ$51, $C$51 =""), 0, IF( ISNUMBER(#REF! ), 0, 1 ))</f>
        <v>0</v>
      </c>
      <c r="DC51" s="126">
        <f xml:space="preserve"> IF( OR( $C$51 = $DQ$51, $C$51 =""), 0, IF( ISNUMBER(#REF! ), 0, 1 ))</f>
        <v>0</v>
      </c>
      <c r="DD51" s="126">
        <f xml:space="preserve"> IF( OR( $C$51 = $DQ$51, $C$51 =""), 0, IF( ISNUMBER(#REF! ), 0, 1 ))</f>
        <v>0</v>
      </c>
      <c r="DE51" s="221"/>
      <c r="DF51" s="126">
        <f xml:space="preserve"> IF( OR( $C$51 = $DQ$51, $C$51 =""), 0, IF( ISNUMBER(#REF! ), 0, 1 ))</f>
        <v>0</v>
      </c>
      <c r="DG51" s="126">
        <f xml:space="preserve"> IF( OR( $C$51 = $DQ$51, $C$51 =""), 0, IF( ISNUMBER(#REF! ), 0, 1 ))</f>
        <v>0</v>
      </c>
      <c r="DH51" s="126">
        <f xml:space="preserve"> IF( OR( $C$51 = $DQ$51, $C$51 =""), 0, IF( ISNUMBER(#REF! ), 0, 1 ))</f>
        <v>0</v>
      </c>
      <c r="DI51" s="126">
        <f xml:space="preserve"> IF( OR( $C$51 = $DQ$51, $C$51 =""), 0, IF( ISNUMBER(#REF! ), 0, 1 ))</f>
        <v>0</v>
      </c>
      <c r="DJ51" s="126">
        <f xml:space="preserve"> IF( OR( $C$51 = $DQ$51, $C$51 =""), 0, IF( ISNUMBER(#REF! ), 0, 1 ))</f>
        <v>0</v>
      </c>
      <c r="DK51" s="221"/>
      <c r="DL51" s="126">
        <f xml:space="preserve"> IF( OR( $C$51 = $DQ$51, $C$51 =""), 0, IF( ISNUMBER(#REF! ), 0, 1 ))</f>
        <v>0</v>
      </c>
      <c r="DM51" s="126">
        <f xml:space="preserve"> IF( OR( $C$51 = $DQ$51, $C$51 =""), 0, IF( ISNUMBER(#REF! ), 0, 1 ))</f>
        <v>0</v>
      </c>
      <c r="DN51" s="126">
        <f xml:space="preserve"> IF( OR( $C$51 = $DQ$51, $C$51 =""), 0, IF( ISNUMBER(#REF! ), 0, 1 ))</f>
        <v>0</v>
      </c>
      <c r="DO51" s="126">
        <f xml:space="preserve"> IF( OR( $C$51 = $DQ$51, $C$51 =""), 0, IF( ISNUMBER(#REF! ), 0, 1 ))</f>
        <v>0</v>
      </c>
      <c r="DP51" s="126">
        <f xml:space="preserve"> IF( OR( $C$51 = $DQ$51, $C$51 =""), 0, IF( ISNUMBER(#REF! ), 0, 1 ))</f>
        <v>0</v>
      </c>
      <c r="DQ51" s="221" t="s">
        <v>77</v>
      </c>
      <c r="DR51" s="271"/>
      <c r="DS51" s="221"/>
      <c r="DT51" s="221"/>
      <c r="DU51" s="221"/>
      <c r="DV51" s="221"/>
      <c r="DW51" s="221"/>
      <c r="DX51" s="432"/>
      <c r="DY51" s="221"/>
      <c r="DZ51" s="221"/>
      <c r="EA51" s="221"/>
      <c r="EB51" s="221"/>
      <c r="EC51" s="221"/>
      <c r="ED51" s="221"/>
      <c r="EE51" s="221"/>
      <c r="EF51" s="221"/>
      <c r="EG51" s="221"/>
      <c r="EH51" s="221"/>
      <c r="EI51" s="221"/>
      <c r="EJ51" s="221"/>
      <c r="EK51" s="221"/>
      <c r="EL51" s="221"/>
      <c r="EM51" s="221"/>
      <c r="EN51" s="221"/>
      <c r="EO51" s="221"/>
      <c r="EP51" s="221"/>
      <c r="EQ51" s="221"/>
      <c r="ER51" s="221"/>
      <c r="ES51" s="221"/>
      <c r="ET51" s="221"/>
      <c r="EU51" s="221"/>
      <c r="EV51" s="221"/>
      <c r="EW51" s="221"/>
      <c r="EX51" s="221"/>
      <c r="EY51" s="221"/>
      <c r="EZ51" s="221"/>
      <c r="FA51" s="221"/>
      <c r="FB51" s="221"/>
      <c r="FC51" s="221"/>
      <c r="FD51" s="221"/>
      <c r="FE51" s="221"/>
      <c r="FF51" s="221"/>
      <c r="FG51" s="221"/>
      <c r="FH51" s="221"/>
      <c r="FI51" s="221"/>
      <c r="FJ51" s="221"/>
      <c r="FK51" s="221"/>
      <c r="FL51" s="221"/>
      <c r="FM51" s="221"/>
    </row>
    <row r="52" spans="2:169" ht="17" thickBot="1" x14ac:dyDescent="0.55000000000000004">
      <c r="B52" s="252">
        <v>35</v>
      </c>
      <c r="C52" s="447" t="s">
        <v>78</v>
      </c>
      <c r="D52" s="484"/>
      <c r="E52" s="254" t="s">
        <v>28</v>
      </c>
      <c r="F52" s="465">
        <v>3</v>
      </c>
      <c r="G52" s="255"/>
      <c r="H52" s="485">
        <f>SUM(H42:H51)</f>
        <v>0</v>
      </c>
      <c r="I52" s="486">
        <f t="shared" ref="I52:Y52" si="41">SUM(I42:I51)</f>
        <v>0</v>
      </c>
      <c r="J52" s="487">
        <f t="shared" si="41"/>
        <v>0</v>
      </c>
      <c r="K52" s="485">
        <f t="shared" si="41"/>
        <v>0</v>
      </c>
      <c r="L52" s="486">
        <f t="shared" si="41"/>
        <v>0</v>
      </c>
      <c r="M52" s="487">
        <f t="shared" si="41"/>
        <v>0</v>
      </c>
      <c r="N52" s="485">
        <f t="shared" si="41"/>
        <v>0</v>
      </c>
      <c r="O52" s="486">
        <f t="shared" si="41"/>
        <v>0</v>
      </c>
      <c r="P52" s="487">
        <f t="shared" si="41"/>
        <v>0</v>
      </c>
      <c r="Q52" s="485">
        <f t="shared" si="41"/>
        <v>0</v>
      </c>
      <c r="R52" s="486">
        <f t="shared" si="41"/>
        <v>0</v>
      </c>
      <c r="S52" s="487">
        <f t="shared" si="41"/>
        <v>0</v>
      </c>
      <c r="T52" s="485">
        <f t="shared" si="41"/>
        <v>0</v>
      </c>
      <c r="U52" s="486">
        <f t="shared" si="41"/>
        <v>0</v>
      </c>
      <c r="V52" s="487">
        <f t="shared" si="41"/>
        <v>0</v>
      </c>
      <c r="W52" s="485">
        <f t="shared" si="41"/>
        <v>0</v>
      </c>
      <c r="X52" s="486">
        <f t="shared" si="41"/>
        <v>0</v>
      </c>
      <c r="Y52" s="487">
        <f t="shared" si="41"/>
        <v>0</v>
      </c>
      <c r="Z52" s="4"/>
      <c r="AA52" s="485">
        <f>SUM(AA42:AA51)</f>
        <v>0</v>
      </c>
      <c r="AB52" s="486">
        <f t="shared" ref="AB52:AR52" si="42">SUM(AB42:AB51)</f>
        <v>0</v>
      </c>
      <c r="AC52" s="487">
        <f t="shared" si="42"/>
        <v>0</v>
      </c>
      <c r="AD52" s="485">
        <f t="shared" si="42"/>
        <v>0</v>
      </c>
      <c r="AE52" s="486">
        <f t="shared" si="42"/>
        <v>0</v>
      </c>
      <c r="AF52" s="487">
        <f t="shared" si="42"/>
        <v>0</v>
      </c>
      <c r="AG52" s="485">
        <f t="shared" si="42"/>
        <v>0</v>
      </c>
      <c r="AH52" s="486">
        <f t="shared" si="42"/>
        <v>0</v>
      </c>
      <c r="AI52" s="487">
        <f t="shared" si="42"/>
        <v>0</v>
      </c>
      <c r="AJ52" s="485">
        <f t="shared" si="42"/>
        <v>0</v>
      </c>
      <c r="AK52" s="486">
        <f t="shared" si="42"/>
        <v>0</v>
      </c>
      <c r="AL52" s="487">
        <f t="shared" si="42"/>
        <v>0</v>
      </c>
      <c r="AM52" s="485">
        <f t="shared" si="42"/>
        <v>0</v>
      </c>
      <c r="AN52" s="486">
        <f t="shared" si="42"/>
        <v>0</v>
      </c>
      <c r="AO52" s="487">
        <f t="shared" si="42"/>
        <v>0</v>
      </c>
      <c r="AP52" s="485">
        <f t="shared" si="42"/>
        <v>0</v>
      </c>
      <c r="AQ52" s="486">
        <f t="shared" si="42"/>
        <v>0</v>
      </c>
      <c r="AR52" s="487">
        <f t="shared" si="42"/>
        <v>0</v>
      </c>
      <c r="AS52" s="4"/>
      <c r="AT52" s="485">
        <f>SUM(AT42:AT51)</f>
        <v>0</v>
      </c>
      <c r="AU52" s="486">
        <f t="shared" ref="AU52:BK52" si="43">SUM(AU42:AU51)</f>
        <v>0</v>
      </c>
      <c r="AV52" s="487">
        <f t="shared" si="43"/>
        <v>0</v>
      </c>
      <c r="AW52" s="485">
        <f t="shared" si="43"/>
        <v>0</v>
      </c>
      <c r="AX52" s="486">
        <f t="shared" si="43"/>
        <v>0</v>
      </c>
      <c r="AY52" s="487">
        <f t="shared" si="43"/>
        <v>0</v>
      </c>
      <c r="AZ52" s="485">
        <f t="shared" si="43"/>
        <v>0</v>
      </c>
      <c r="BA52" s="486">
        <f t="shared" si="43"/>
        <v>0</v>
      </c>
      <c r="BB52" s="487">
        <f t="shared" si="43"/>
        <v>0</v>
      </c>
      <c r="BC52" s="485">
        <f t="shared" si="43"/>
        <v>0</v>
      </c>
      <c r="BD52" s="486">
        <f t="shared" si="43"/>
        <v>0</v>
      </c>
      <c r="BE52" s="487">
        <f t="shared" si="43"/>
        <v>0</v>
      </c>
      <c r="BF52" s="485">
        <f t="shared" si="43"/>
        <v>0</v>
      </c>
      <c r="BG52" s="486">
        <f t="shared" si="43"/>
        <v>0</v>
      </c>
      <c r="BH52" s="487">
        <f t="shared" si="43"/>
        <v>0</v>
      </c>
      <c r="BI52" s="485">
        <f t="shared" si="43"/>
        <v>0</v>
      </c>
      <c r="BJ52" s="486">
        <f t="shared" si="43"/>
        <v>0</v>
      </c>
      <c r="BK52" s="487">
        <f t="shared" si="43"/>
        <v>0</v>
      </c>
      <c r="BL52" s="4"/>
      <c r="BM52" s="460" t="s">
        <v>452</v>
      </c>
      <c r="BN52" s="154"/>
      <c r="BP52" s="125"/>
      <c r="BQ52" s="125"/>
      <c r="BV52" s="221"/>
      <c r="BW52" s="221"/>
      <c r="BX52" s="221"/>
      <c r="BY52" s="221"/>
      <c r="BZ52" s="221"/>
      <c r="CA52" s="432"/>
      <c r="CB52" s="221"/>
      <c r="CC52" s="221"/>
      <c r="CD52" s="221"/>
      <c r="CE52" s="221"/>
      <c r="CF52" s="221"/>
      <c r="CG52" s="221"/>
      <c r="CH52" s="221"/>
      <c r="CI52" s="221"/>
      <c r="CJ52" s="221"/>
      <c r="CK52" s="221"/>
      <c r="CL52" s="221"/>
      <c r="CM52" s="221"/>
      <c r="CN52" s="221"/>
      <c r="CO52" s="221"/>
      <c r="CP52" s="221"/>
      <c r="CQ52" s="221"/>
      <c r="CR52" s="221"/>
      <c r="CS52" s="221"/>
      <c r="CT52" s="221"/>
      <c r="CU52" s="221"/>
      <c r="CV52" s="221"/>
      <c r="CW52" s="221"/>
      <c r="CX52" s="221"/>
      <c r="CY52" s="221"/>
      <c r="CZ52" s="221"/>
      <c r="DA52" s="221"/>
      <c r="DB52" s="221"/>
      <c r="DC52" s="221"/>
      <c r="DD52" s="221"/>
      <c r="DE52" s="221"/>
      <c r="DF52" s="221"/>
      <c r="DG52" s="221"/>
      <c r="DH52" s="221"/>
      <c r="DI52" s="221"/>
      <c r="DJ52" s="221"/>
      <c r="DK52" s="221"/>
      <c r="DL52" s="221"/>
      <c r="DM52" s="221"/>
      <c r="DN52" s="221"/>
      <c r="DO52" s="221"/>
      <c r="DP52" s="221"/>
      <c r="DQ52" s="221"/>
      <c r="DR52" s="271"/>
    </row>
    <row r="53" spans="2:169" ht="17" thickBot="1" x14ac:dyDescent="0.55000000000000004">
      <c r="B53" s="432"/>
      <c r="C53" s="293"/>
      <c r="D53" s="8"/>
      <c r="E53" s="8"/>
      <c r="F53" s="8"/>
      <c r="G53" s="8"/>
      <c r="H53" s="9"/>
      <c r="I53" s="9"/>
      <c r="J53" s="9"/>
      <c r="K53" s="9"/>
      <c r="L53" s="9"/>
      <c r="M53" s="9"/>
      <c r="N53" s="9"/>
      <c r="O53" s="9"/>
      <c r="P53" s="9"/>
      <c r="Q53" s="9"/>
      <c r="R53" s="9"/>
      <c r="S53" s="9"/>
      <c r="T53" s="9"/>
      <c r="U53" s="9"/>
      <c r="V53" s="9"/>
      <c r="W53" s="9"/>
      <c r="X53" s="9"/>
      <c r="Y53" s="9"/>
      <c r="Z53" s="4"/>
      <c r="AA53" s="9"/>
      <c r="AB53" s="9"/>
      <c r="AC53" s="9"/>
      <c r="AD53" s="9"/>
      <c r="AE53" s="9"/>
      <c r="AF53" s="9"/>
      <c r="AG53" s="9"/>
      <c r="AH53" s="9"/>
      <c r="AI53" s="9"/>
      <c r="AJ53" s="9"/>
      <c r="AK53" s="9"/>
      <c r="AL53" s="9"/>
      <c r="AM53" s="9"/>
      <c r="AN53" s="9"/>
      <c r="AO53" s="9"/>
      <c r="AP53" s="9"/>
      <c r="AQ53" s="9"/>
      <c r="AR53" s="9"/>
      <c r="AS53" s="4"/>
      <c r="AT53" s="9"/>
      <c r="AU53" s="9"/>
      <c r="AV53" s="9"/>
      <c r="AW53" s="9"/>
      <c r="AX53" s="9"/>
      <c r="AY53" s="9"/>
      <c r="AZ53" s="9"/>
      <c r="BA53" s="9"/>
      <c r="BB53" s="9"/>
      <c r="BC53" s="9"/>
      <c r="BD53" s="9"/>
      <c r="BE53" s="9"/>
      <c r="BF53" s="9"/>
      <c r="BG53" s="9"/>
      <c r="BH53" s="9"/>
      <c r="BI53" s="9"/>
      <c r="BJ53" s="9"/>
      <c r="BK53" s="9"/>
      <c r="BL53" s="4"/>
      <c r="BM53" s="461"/>
      <c r="BN53" s="441"/>
      <c r="BP53" s="125"/>
      <c r="BQ53" s="125"/>
      <c r="BV53" s="221"/>
      <c r="BW53" s="221"/>
      <c r="BX53" s="221"/>
      <c r="BY53" s="221"/>
      <c r="BZ53" s="221"/>
      <c r="CA53" s="432"/>
      <c r="CB53" s="221"/>
      <c r="CC53" s="221"/>
      <c r="CD53" s="221"/>
      <c r="CE53" s="221"/>
      <c r="CF53" s="221"/>
      <c r="CG53" s="221"/>
      <c r="CH53" s="221"/>
      <c r="CI53" s="221"/>
      <c r="CJ53" s="221"/>
      <c r="CK53" s="221"/>
      <c r="CL53" s="221"/>
      <c r="CM53" s="221"/>
      <c r="CN53" s="221"/>
      <c r="CO53" s="221"/>
      <c r="CP53" s="221"/>
      <c r="CQ53" s="221"/>
      <c r="CR53" s="221"/>
      <c r="CS53" s="221"/>
      <c r="CT53" s="221"/>
      <c r="CU53" s="221"/>
      <c r="CV53" s="221"/>
      <c r="CW53" s="221"/>
      <c r="CX53" s="221"/>
      <c r="CY53" s="221"/>
      <c r="CZ53" s="221"/>
      <c r="DA53" s="221"/>
      <c r="DB53" s="221"/>
      <c r="DC53" s="221"/>
      <c r="DD53" s="221"/>
      <c r="DE53" s="221"/>
      <c r="DF53" s="221"/>
      <c r="DG53" s="221"/>
      <c r="DH53" s="221"/>
      <c r="DI53" s="221"/>
      <c r="DJ53" s="221"/>
      <c r="DK53" s="221"/>
      <c r="DL53" s="221"/>
      <c r="DM53" s="221"/>
      <c r="DN53" s="221"/>
      <c r="DO53" s="221"/>
      <c r="DP53" s="221"/>
      <c r="DQ53" s="221"/>
      <c r="DR53" s="271"/>
    </row>
    <row r="54" spans="2:169" ht="17" thickBot="1" x14ac:dyDescent="0.55000000000000004">
      <c r="B54" s="103" t="s">
        <v>80</v>
      </c>
      <c r="C54" s="471" t="s">
        <v>81</v>
      </c>
      <c r="D54" s="201"/>
      <c r="E54" s="5"/>
      <c r="F54" s="5"/>
      <c r="G54" s="5"/>
      <c r="H54" s="12"/>
      <c r="I54" s="12"/>
      <c r="J54" s="12"/>
      <c r="K54" s="12"/>
      <c r="L54" s="12"/>
      <c r="M54" s="12"/>
      <c r="N54" s="12"/>
      <c r="O54" s="12"/>
      <c r="P54" s="12"/>
      <c r="Q54" s="12"/>
      <c r="R54" s="12"/>
      <c r="S54" s="12"/>
      <c r="T54" s="12"/>
      <c r="U54" s="12"/>
      <c r="V54" s="12"/>
      <c r="W54" s="12"/>
      <c r="X54" s="12"/>
      <c r="Y54" s="12"/>
      <c r="Z54" s="4"/>
      <c r="AA54" s="12"/>
      <c r="AB54" s="12"/>
      <c r="AC54" s="12"/>
      <c r="AD54" s="12"/>
      <c r="AE54" s="12"/>
      <c r="AF54" s="12"/>
      <c r="AG54" s="12"/>
      <c r="AH54" s="12"/>
      <c r="AI54" s="12"/>
      <c r="AJ54" s="12"/>
      <c r="AK54" s="12"/>
      <c r="AL54" s="12"/>
      <c r="AM54" s="12"/>
      <c r="AN54" s="12"/>
      <c r="AO54" s="12"/>
      <c r="AP54" s="12"/>
      <c r="AQ54" s="12"/>
      <c r="AR54" s="12"/>
      <c r="AS54" s="4"/>
      <c r="AT54" s="12"/>
      <c r="AU54" s="12"/>
      <c r="AV54" s="12"/>
      <c r="AW54" s="12"/>
      <c r="AX54" s="12"/>
      <c r="AY54" s="12"/>
      <c r="AZ54" s="12"/>
      <c r="BA54" s="12"/>
      <c r="BB54" s="12"/>
      <c r="BC54" s="12"/>
      <c r="BD54" s="12"/>
      <c r="BE54" s="12"/>
      <c r="BF54" s="12"/>
      <c r="BG54" s="12"/>
      <c r="BH54" s="12"/>
      <c r="BI54" s="12"/>
      <c r="BJ54" s="12"/>
      <c r="BK54" s="12"/>
      <c r="BL54" s="4"/>
      <c r="BM54" s="452"/>
      <c r="BN54" s="441"/>
      <c r="BP54" s="125"/>
      <c r="BQ54" s="125"/>
      <c r="BV54" s="221"/>
      <c r="BW54" s="221"/>
      <c r="BX54" s="221"/>
      <c r="BY54" s="221"/>
      <c r="BZ54" s="221"/>
      <c r="CA54" s="432"/>
      <c r="CB54" s="221"/>
      <c r="CC54" s="221"/>
      <c r="CD54" s="221"/>
      <c r="CE54" s="221"/>
      <c r="CF54" s="221"/>
      <c r="CG54" s="221"/>
      <c r="CH54" s="221"/>
      <c r="CI54" s="221"/>
      <c r="CJ54" s="221"/>
      <c r="CK54" s="221"/>
      <c r="CL54" s="221"/>
      <c r="CM54" s="221"/>
      <c r="CN54" s="221"/>
      <c r="CO54" s="221"/>
      <c r="CP54" s="221"/>
      <c r="CQ54" s="221"/>
      <c r="CR54" s="221"/>
      <c r="CS54" s="221"/>
      <c r="CT54" s="221"/>
      <c r="CU54" s="221"/>
      <c r="CV54" s="221"/>
      <c r="CW54" s="221"/>
      <c r="CX54" s="221"/>
      <c r="CY54" s="221"/>
      <c r="CZ54" s="221"/>
      <c r="DA54" s="221"/>
      <c r="DB54" s="221"/>
      <c r="DC54" s="221"/>
      <c r="DD54" s="221"/>
      <c r="DE54" s="221"/>
      <c r="DF54" s="221"/>
      <c r="DG54" s="221"/>
      <c r="DH54" s="221"/>
      <c r="DI54" s="221"/>
      <c r="DJ54" s="221"/>
      <c r="DK54" s="221"/>
      <c r="DL54" s="221"/>
      <c r="DM54" s="221"/>
      <c r="DN54" s="221"/>
      <c r="DO54" s="221"/>
      <c r="DP54" s="221"/>
      <c r="DQ54" s="221"/>
      <c r="DR54" s="273"/>
    </row>
    <row r="55" spans="2:169" ht="17" thickBot="1" x14ac:dyDescent="0.55000000000000004">
      <c r="B55" s="488">
        <f>+B52+1</f>
        <v>36</v>
      </c>
      <c r="C55" s="489" t="s">
        <v>84</v>
      </c>
      <c r="D55" s="490"/>
      <c r="E55" s="490" t="s">
        <v>28</v>
      </c>
      <c r="F55" s="490">
        <v>3</v>
      </c>
      <c r="G55" s="491"/>
      <c r="H55" s="492">
        <f>H52+H39</f>
        <v>0</v>
      </c>
      <c r="I55" s="493">
        <f t="shared" ref="I55:Y55" si="44">I52+I39</f>
        <v>0</v>
      </c>
      <c r="J55" s="493">
        <f t="shared" si="44"/>
        <v>0</v>
      </c>
      <c r="K55" s="492">
        <f t="shared" si="44"/>
        <v>0</v>
      </c>
      <c r="L55" s="493">
        <f t="shared" si="44"/>
        <v>0</v>
      </c>
      <c r="M55" s="493">
        <f t="shared" si="44"/>
        <v>0</v>
      </c>
      <c r="N55" s="492">
        <f t="shared" si="44"/>
        <v>0</v>
      </c>
      <c r="O55" s="493">
        <f t="shared" si="44"/>
        <v>0</v>
      </c>
      <c r="P55" s="493">
        <f t="shared" si="44"/>
        <v>0</v>
      </c>
      <c r="Q55" s="492">
        <f t="shared" si="44"/>
        <v>0</v>
      </c>
      <c r="R55" s="493">
        <f t="shared" si="44"/>
        <v>0</v>
      </c>
      <c r="S55" s="493">
        <f t="shared" si="44"/>
        <v>0</v>
      </c>
      <c r="T55" s="492">
        <f t="shared" si="44"/>
        <v>0</v>
      </c>
      <c r="U55" s="493">
        <f t="shared" si="44"/>
        <v>0</v>
      </c>
      <c r="V55" s="493">
        <f t="shared" si="44"/>
        <v>0</v>
      </c>
      <c r="W55" s="492">
        <f t="shared" si="44"/>
        <v>0</v>
      </c>
      <c r="X55" s="493">
        <f t="shared" si="44"/>
        <v>0</v>
      </c>
      <c r="Y55" s="493">
        <f t="shared" si="44"/>
        <v>0</v>
      </c>
      <c r="Z55" s="4"/>
      <c r="AA55" s="492">
        <f>AA52+AA39</f>
        <v>0</v>
      </c>
      <c r="AB55" s="493">
        <f t="shared" ref="AB55:AR55" si="45">AB52+AB39</f>
        <v>0</v>
      </c>
      <c r="AC55" s="493">
        <f t="shared" si="45"/>
        <v>0</v>
      </c>
      <c r="AD55" s="492">
        <f t="shared" si="45"/>
        <v>0</v>
      </c>
      <c r="AE55" s="493">
        <f t="shared" si="45"/>
        <v>0</v>
      </c>
      <c r="AF55" s="493">
        <f t="shared" si="45"/>
        <v>0</v>
      </c>
      <c r="AG55" s="492">
        <f t="shared" si="45"/>
        <v>0</v>
      </c>
      <c r="AH55" s="493">
        <f t="shared" si="45"/>
        <v>0</v>
      </c>
      <c r="AI55" s="493">
        <f t="shared" si="45"/>
        <v>0</v>
      </c>
      <c r="AJ55" s="492">
        <f t="shared" si="45"/>
        <v>0</v>
      </c>
      <c r="AK55" s="493">
        <f t="shared" si="45"/>
        <v>0</v>
      </c>
      <c r="AL55" s="493">
        <f t="shared" si="45"/>
        <v>0</v>
      </c>
      <c r="AM55" s="492">
        <f t="shared" si="45"/>
        <v>0</v>
      </c>
      <c r="AN55" s="493">
        <f t="shared" si="45"/>
        <v>0</v>
      </c>
      <c r="AO55" s="493">
        <f t="shared" si="45"/>
        <v>0</v>
      </c>
      <c r="AP55" s="492">
        <f t="shared" si="45"/>
        <v>0</v>
      </c>
      <c r="AQ55" s="493">
        <f t="shared" si="45"/>
        <v>0</v>
      </c>
      <c r="AR55" s="493">
        <f t="shared" si="45"/>
        <v>0</v>
      </c>
      <c r="AS55" s="4"/>
      <c r="AT55" s="492">
        <f>AT52+AT39</f>
        <v>0</v>
      </c>
      <c r="AU55" s="493">
        <f t="shared" ref="AU55:BK55" si="46">AU52+AU39</f>
        <v>0</v>
      </c>
      <c r="AV55" s="493">
        <f t="shared" si="46"/>
        <v>0</v>
      </c>
      <c r="AW55" s="492">
        <f t="shared" si="46"/>
        <v>0</v>
      </c>
      <c r="AX55" s="493">
        <f t="shared" si="46"/>
        <v>0</v>
      </c>
      <c r="AY55" s="493">
        <f t="shared" si="46"/>
        <v>0</v>
      </c>
      <c r="AZ55" s="492">
        <f t="shared" si="46"/>
        <v>0</v>
      </c>
      <c r="BA55" s="493">
        <f t="shared" si="46"/>
        <v>0</v>
      </c>
      <c r="BB55" s="493">
        <f t="shared" si="46"/>
        <v>0</v>
      </c>
      <c r="BC55" s="492">
        <f t="shared" si="46"/>
        <v>0</v>
      </c>
      <c r="BD55" s="493">
        <f t="shared" si="46"/>
        <v>0</v>
      </c>
      <c r="BE55" s="493">
        <f t="shared" si="46"/>
        <v>0</v>
      </c>
      <c r="BF55" s="492">
        <f t="shared" si="46"/>
        <v>0</v>
      </c>
      <c r="BG55" s="493">
        <f t="shared" si="46"/>
        <v>0</v>
      </c>
      <c r="BH55" s="493">
        <f t="shared" si="46"/>
        <v>0</v>
      </c>
      <c r="BI55" s="492">
        <f t="shared" si="46"/>
        <v>0</v>
      </c>
      <c r="BJ55" s="493">
        <f t="shared" si="46"/>
        <v>0</v>
      </c>
      <c r="BK55" s="493">
        <f t="shared" si="46"/>
        <v>0</v>
      </c>
      <c r="BL55" s="4"/>
      <c r="BM55" s="494" t="s">
        <v>83</v>
      </c>
      <c r="BN55" s="495"/>
      <c r="BP55" s="125"/>
      <c r="BQ55" s="125"/>
      <c r="BV55" s="221"/>
      <c r="BW55" s="221"/>
      <c r="BX55" s="221"/>
      <c r="BY55" s="221"/>
      <c r="BZ55" s="221"/>
      <c r="CA55" s="221"/>
      <c r="CB55" s="221"/>
      <c r="CC55" s="221"/>
      <c r="CD55" s="221"/>
      <c r="CE55" s="221"/>
      <c r="CF55" s="221"/>
      <c r="CG55" s="221"/>
      <c r="CH55" s="221"/>
      <c r="CI55" s="221"/>
      <c r="CJ55" s="221"/>
      <c r="CK55" s="221"/>
      <c r="CL55" s="221"/>
      <c r="CM55" s="221"/>
      <c r="CN55" s="221"/>
      <c r="CO55" s="221"/>
      <c r="CP55" s="221"/>
      <c r="CQ55" s="221"/>
      <c r="CR55" s="221"/>
      <c r="CS55" s="221"/>
      <c r="CT55" s="221"/>
      <c r="CU55" s="221"/>
      <c r="CV55" s="221"/>
      <c r="CW55" s="221"/>
      <c r="CX55" s="221"/>
      <c r="CY55" s="221"/>
      <c r="CZ55" s="221"/>
      <c r="DA55" s="221"/>
      <c r="DB55" s="221"/>
      <c r="DC55" s="221"/>
      <c r="DD55" s="221"/>
      <c r="DE55" s="221"/>
      <c r="DF55" s="221"/>
      <c r="DG55" s="221"/>
      <c r="DH55" s="221"/>
      <c r="DI55" s="221"/>
      <c r="DJ55" s="221"/>
      <c r="DK55" s="221"/>
      <c r="DL55" s="221"/>
      <c r="DM55" s="221"/>
      <c r="DN55" s="221"/>
      <c r="DO55" s="221"/>
      <c r="DP55" s="221"/>
      <c r="DQ55" s="221"/>
      <c r="DR55" s="273"/>
    </row>
    <row r="56" spans="2:169" x14ac:dyDescent="0.5">
      <c r="B56" s="496"/>
      <c r="C56" s="496"/>
      <c r="D56" s="496"/>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P56" s="125"/>
      <c r="BQ56" s="125"/>
      <c r="BV56" s="221"/>
      <c r="BW56" s="221"/>
      <c r="BX56" s="221"/>
      <c r="BY56" s="221"/>
      <c r="BZ56" s="221"/>
      <c r="CA56" s="221"/>
      <c r="CB56" s="221"/>
      <c r="CC56" s="221"/>
      <c r="CD56" s="221"/>
      <c r="CE56" s="221"/>
      <c r="CF56" s="221"/>
      <c r="CG56" s="221"/>
      <c r="CH56" s="221"/>
      <c r="CI56" s="221"/>
      <c r="CJ56" s="221"/>
      <c r="CK56" s="221"/>
      <c r="CL56" s="221"/>
      <c r="CM56" s="221"/>
      <c r="CN56" s="221"/>
      <c r="CO56" s="221"/>
      <c r="CP56" s="221"/>
      <c r="CQ56" s="221"/>
      <c r="CR56" s="221"/>
      <c r="CS56" s="221"/>
      <c r="CT56" s="221"/>
      <c r="CU56" s="221"/>
      <c r="CV56" s="221"/>
      <c r="CW56" s="221"/>
      <c r="CX56" s="221"/>
      <c r="CY56" s="221"/>
      <c r="CZ56" s="221"/>
      <c r="DA56" s="221"/>
      <c r="DB56" s="221"/>
      <c r="DC56" s="221"/>
      <c r="DD56" s="221"/>
      <c r="DE56" s="221"/>
      <c r="DF56" s="221"/>
      <c r="DG56" s="221"/>
      <c r="DH56" s="221"/>
      <c r="DI56" s="221"/>
      <c r="DJ56" s="221"/>
      <c r="DK56" s="221"/>
      <c r="DL56" s="221"/>
      <c r="DM56" s="221"/>
      <c r="DN56" s="221"/>
      <c r="DO56" s="221"/>
      <c r="DP56" s="221"/>
      <c r="DQ56" s="221"/>
      <c r="DR56" s="273"/>
    </row>
    <row r="57" spans="2:169" x14ac:dyDescent="0.5">
      <c r="B57" s="157" t="s">
        <v>85</v>
      </c>
      <c r="C57" s="157"/>
      <c r="D57" s="497"/>
      <c r="E57" s="497"/>
      <c r="F57" s="497"/>
      <c r="G57" s="497"/>
      <c r="H57" s="94"/>
      <c r="I57" s="304"/>
      <c r="J57" s="304"/>
      <c r="K57" s="304"/>
      <c r="L57" s="304"/>
      <c r="M57" s="172"/>
      <c r="N57" s="172"/>
      <c r="O57" s="172"/>
      <c r="P57" s="4"/>
      <c r="Q57" s="4"/>
      <c r="R57" s="4"/>
      <c r="S57" s="4"/>
      <c r="T57" s="4"/>
      <c r="U57" s="4"/>
      <c r="V57" s="4"/>
      <c r="W57" s="4"/>
      <c r="X57" s="4"/>
      <c r="Y57" s="4"/>
      <c r="Z57" s="4"/>
      <c r="AA57" s="94"/>
      <c r="AB57" s="304"/>
      <c r="AC57" s="304"/>
      <c r="AD57" s="304"/>
      <c r="AE57" s="304"/>
      <c r="AF57" s="172"/>
      <c r="AG57" s="172"/>
      <c r="AH57" s="172"/>
      <c r="AI57" s="4"/>
      <c r="AJ57" s="4"/>
      <c r="AK57" s="4"/>
      <c r="AL57" s="4"/>
      <c r="AM57" s="4"/>
      <c r="AN57" s="4"/>
      <c r="AO57" s="4"/>
      <c r="AP57" s="4"/>
      <c r="AQ57" s="4"/>
      <c r="AR57" s="4"/>
      <c r="AS57" s="4"/>
      <c r="AT57" s="94"/>
      <c r="AU57" s="304"/>
      <c r="AV57" s="304"/>
      <c r="AW57" s="304"/>
      <c r="AX57" s="304"/>
      <c r="AY57" s="172"/>
      <c r="AZ57" s="172"/>
      <c r="BA57" s="172"/>
      <c r="BB57" s="4"/>
      <c r="BC57" s="4"/>
      <c r="BD57" s="4"/>
      <c r="BE57" s="4"/>
      <c r="BF57" s="4"/>
      <c r="BG57" s="4"/>
      <c r="BH57" s="4"/>
      <c r="BI57" s="4"/>
      <c r="BJ57" s="4"/>
      <c r="BK57" s="4"/>
      <c r="BL57" s="4"/>
      <c r="BM57" s="4"/>
      <c r="BP57" s="112"/>
      <c r="BQ57" s="112"/>
      <c r="BV57" s="221"/>
      <c r="BW57" s="221"/>
      <c r="BX57" s="221"/>
      <c r="BY57" s="221"/>
      <c r="BZ57" s="221"/>
      <c r="CA57" s="221"/>
      <c r="CB57" s="221"/>
      <c r="CC57" s="221"/>
      <c r="CD57" s="221"/>
      <c r="CE57" s="221"/>
      <c r="CF57" s="221"/>
      <c r="CG57" s="221"/>
      <c r="CH57" s="221"/>
      <c r="CI57" s="221"/>
      <c r="CJ57" s="221"/>
      <c r="CK57" s="221"/>
      <c r="CL57" s="221"/>
      <c r="CM57" s="221"/>
      <c r="CN57" s="221"/>
      <c r="CO57" s="221"/>
      <c r="CP57" s="221"/>
      <c r="CQ57" s="221"/>
      <c r="CR57" s="221"/>
      <c r="CS57" s="221"/>
      <c r="CT57" s="221"/>
      <c r="CU57" s="221"/>
      <c r="CV57" s="221"/>
      <c r="CW57" s="221"/>
      <c r="CX57" s="221"/>
      <c r="CY57" s="221"/>
      <c r="CZ57" s="221"/>
      <c r="DA57" s="221"/>
      <c r="DB57" s="221"/>
      <c r="DC57" s="221"/>
      <c r="DD57" s="221"/>
      <c r="DE57" s="221"/>
      <c r="DF57" s="221"/>
      <c r="DG57" s="221"/>
      <c r="DH57" s="221"/>
      <c r="DI57" s="221"/>
      <c r="DJ57" s="221"/>
      <c r="DK57" s="221"/>
      <c r="DL57" s="221"/>
      <c r="DM57" s="221"/>
      <c r="DN57" s="221"/>
      <c r="DO57" s="221"/>
      <c r="DP57" s="221"/>
      <c r="DQ57" s="221"/>
      <c r="DR57" s="273"/>
    </row>
    <row r="58" spans="2:169" x14ac:dyDescent="0.5">
      <c r="B58" s="162"/>
      <c r="C58" s="163" t="s">
        <v>86</v>
      </c>
      <c r="D58" s="497"/>
      <c r="E58" s="497"/>
      <c r="F58" s="497"/>
      <c r="G58" s="497"/>
      <c r="H58" s="94"/>
      <c r="I58" s="304"/>
      <c r="J58" s="304"/>
      <c r="K58" s="304"/>
      <c r="L58" s="304"/>
      <c r="M58" s="172"/>
      <c r="N58" s="172"/>
      <c r="O58" s="172"/>
      <c r="P58" s="4"/>
      <c r="Q58" s="4"/>
      <c r="R58" s="4"/>
      <c r="S58" s="4"/>
      <c r="T58" s="4"/>
      <c r="U58" s="4"/>
      <c r="V58" s="4"/>
      <c r="W58" s="4"/>
      <c r="X58" s="4"/>
      <c r="Y58" s="4"/>
      <c r="Z58" s="4"/>
      <c r="AA58" s="94"/>
      <c r="AB58" s="304"/>
      <c r="AC58" s="304"/>
      <c r="AD58" s="304"/>
      <c r="AE58" s="304"/>
      <c r="AF58" s="172"/>
      <c r="AG58" s="172"/>
      <c r="AH58" s="172"/>
      <c r="AI58" s="4"/>
      <c r="AJ58" s="4"/>
      <c r="AK58" s="4"/>
      <c r="AL58" s="4"/>
      <c r="AM58" s="4"/>
      <c r="AN58" s="4"/>
      <c r="AO58" s="4"/>
      <c r="AP58" s="4"/>
      <c r="AQ58" s="4"/>
      <c r="AR58" s="4"/>
      <c r="AS58" s="4"/>
      <c r="AT58" s="94"/>
      <c r="AU58" s="304"/>
      <c r="AV58" s="304"/>
      <c r="AW58" s="304"/>
      <c r="AX58" s="304"/>
      <c r="AY58" s="172"/>
      <c r="AZ58" s="172"/>
      <c r="BA58" s="172"/>
      <c r="BB58" s="4"/>
      <c r="BC58" s="4"/>
      <c r="BD58" s="4"/>
      <c r="BE58" s="4"/>
      <c r="BF58" s="4"/>
      <c r="BG58" s="4"/>
      <c r="BH58" s="4"/>
      <c r="BI58" s="4"/>
      <c r="BJ58" s="4"/>
      <c r="BK58" s="4"/>
      <c r="BL58" s="4"/>
      <c r="BM58" s="4"/>
      <c r="BP58" s="112"/>
      <c r="BQ58" s="112"/>
      <c r="BV58" s="221"/>
      <c r="BW58" s="221"/>
      <c r="BX58" s="221"/>
      <c r="BY58" s="221"/>
      <c r="BZ58" s="221"/>
      <c r="CA58" s="221"/>
      <c r="CB58" s="221"/>
      <c r="CC58" s="221"/>
      <c r="CD58" s="221"/>
      <c r="CE58" s="221"/>
      <c r="CF58" s="221"/>
      <c r="CG58" s="221"/>
      <c r="CH58" s="221"/>
      <c r="CI58" s="221"/>
      <c r="CJ58" s="221"/>
      <c r="CK58" s="221"/>
      <c r="CL58" s="221"/>
      <c r="CM58" s="221"/>
      <c r="CN58" s="221"/>
      <c r="CO58" s="221"/>
      <c r="CP58" s="221"/>
      <c r="CQ58" s="221"/>
      <c r="CR58" s="221"/>
      <c r="CS58" s="221"/>
      <c r="CT58" s="221"/>
      <c r="CU58" s="221"/>
      <c r="CV58" s="221"/>
      <c r="CW58" s="221"/>
      <c r="CX58" s="221"/>
      <c r="CY58" s="221"/>
      <c r="CZ58" s="221"/>
      <c r="DA58" s="221"/>
      <c r="DB58" s="221"/>
      <c r="DC58" s="221"/>
      <c r="DD58" s="221"/>
      <c r="DE58" s="221"/>
      <c r="DF58" s="221"/>
      <c r="DG58" s="221"/>
      <c r="DH58" s="221"/>
      <c r="DI58" s="221"/>
      <c r="DJ58" s="221"/>
      <c r="DK58" s="221"/>
      <c r="DL58" s="221"/>
      <c r="DM58" s="221"/>
      <c r="DN58" s="221"/>
      <c r="DO58" s="221"/>
      <c r="DP58" s="221"/>
      <c r="DQ58" s="221"/>
      <c r="DR58" s="273"/>
    </row>
    <row r="59" spans="2:169" x14ac:dyDescent="0.5">
      <c r="B59" s="165"/>
      <c r="C59" s="163" t="s">
        <v>87</v>
      </c>
      <c r="D59" s="497"/>
      <c r="E59" s="497"/>
      <c r="F59" s="497"/>
      <c r="G59" s="497"/>
      <c r="H59" s="94"/>
      <c r="I59" s="304"/>
      <c r="J59" s="304"/>
      <c r="K59" s="304"/>
      <c r="L59" s="304"/>
      <c r="M59" s="172"/>
      <c r="N59" s="172"/>
      <c r="O59" s="172"/>
      <c r="P59" s="4"/>
      <c r="Q59" s="4"/>
      <c r="R59" s="4"/>
      <c r="S59" s="4"/>
      <c r="T59" s="4"/>
      <c r="U59" s="4"/>
      <c r="V59" s="4"/>
      <c r="W59" s="4"/>
      <c r="X59" s="4"/>
      <c r="Y59" s="4"/>
      <c r="Z59" s="4"/>
      <c r="AA59" s="94"/>
      <c r="AB59" s="304"/>
      <c r="AC59" s="304"/>
      <c r="AD59" s="304"/>
      <c r="AE59" s="304"/>
      <c r="AF59" s="172"/>
      <c r="AG59" s="172"/>
      <c r="AH59" s="172"/>
      <c r="AI59" s="4"/>
      <c r="AJ59" s="4"/>
      <c r="AK59" s="4"/>
      <c r="AL59" s="4"/>
      <c r="AM59" s="4"/>
      <c r="AN59" s="4"/>
      <c r="AO59" s="4"/>
      <c r="AP59" s="4"/>
      <c r="AQ59" s="4"/>
      <c r="AR59" s="4"/>
      <c r="AS59" s="4"/>
      <c r="AT59" s="94"/>
      <c r="AU59" s="304"/>
      <c r="AV59" s="304"/>
      <c r="AW59" s="304"/>
      <c r="AX59" s="304"/>
      <c r="AY59" s="172"/>
      <c r="AZ59" s="172"/>
      <c r="BA59" s="172"/>
      <c r="BB59" s="4"/>
      <c r="BC59" s="4"/>
      <c r="BD59" s="4"/>
      <c r="BE59" s="4"/>
      <c r="BF59" s="4"/>
      <c r="BG59" s="4"/>
      <c r="BH59" s="4"/>
      <c r="BI59" s="4"/>
      <c r="BJ59" s="4"/>
      <c r="BK59" s="4"/>
      <c r="BL59" s="4"/>
      <c r="BM59" s="4"/>
      <c r="BS59" s="273"/>
      <c r="BT59" s="272"/>
      <c r="BU59" s="272"/>
      <c r="BV59" s="169"/>
      <c r="DR59" s="273"/>
    </row>
    <row r="60" spans="2:169" x14ac:dyDescent="0.5">
      <c r="B60" s="166"/>
      <c r="C60" s="163" t="s">
        <v>88</v>
      </c>
      <c r="D60" s="497"/>
      <c r="E60" s="497"/>
      <c r="F60" s="497"/>
      <c r="G60" s="497"/>
      <c r="H60" s="94"/>
      <c r="I60" s="304"/>
      <c r="J60" s="304"/>
      <c r="K60" s="304"/>
      <c r="L60" s="304"/>
      <c r="M60" s="172"/>
      <c r="N60" s="172"/>
      <c r="O60" s="172"/>
      <c r="P60" s="4"/>
      <c r="Q60" s="4"/>
      <c r="R60" s="4"/>
      <c r="S60" s="4"/>
      <c r="T60" s="4"/>
      <c r="U60" s="4"/>
      <c r="V60" s="4"/>
      <c r="W60" s="4"/>
      <c r="X60" s="4"/>
      <c r="Y60" s="4"/>
      <c r="Z60" s="4"/>
      <c r="AA60" s="94"/>
      <c r="AB60" s="304"/>
      <c r="AC60" s="304"/>
      <c r="AD60" s="304"/>
      <c r="AE60" s="304"/>
      <c r="AF60" s="172"/>
      <c r="AG60" s="172"/>
      <c r="AH60" s="172"/>
      <c r="AI60" s="4"/>
      <c r="AJ60" s="4"/>
      <c r="AK60" s="4"/>
      <c r="AL60" s="4"/>
      <c r="AM60" s="4"/>
      <c r="AN60" s="4"/>
      <c r="AO60" s="4"/>
      <c r="AP60" s="4"/>
      <c r="AQ60" s="4"/>
      <c r="AR60" s="4"/>
      <c r="AS60" s="4"/>
      <c r="AT60" s="94"/>
      <c r="AU60" s="304"/>
      <c r="AV60" s="304"/>
      <c r="AW60" s="304"/>
      <c r="AX60" s="304"/>
      <c r="AY60" s="172"/>
      <c r="AZ60" s="172"/>
      <c r="BA60" s="172"/>
      <c r="BB60" s="4"/>
      <c r="BC60" s="4"/>
      <c r="BD60" s="4"/>
      <c r="BE60" s="4"/>
      <c r="BF60" s="4"/>
      <c r="BG60" s="4"/>
      <c r="BH60" s="4"/>
      <c r="BI60" s="4"/>
      <c r="BJ60" s="4"/>
      <c r="BK60" s="4"/>
      <c r="BL60" s="4"/>
      <c r="BM60" s="4"/>
      <c r="BS60" s="273"/>
      <c r="BT60" s="272"/>
      <c r="BU60" s="272"/>
      <c r="BV60" s="173"/>
      <c r="DR60" s="273"/>
    </row>
    <row r="61" spans="2:169" x14ac:dyDescent="0.5">
      <c r="B61" s="167"/>
      <c r="C61" s="163" t="s">
        <v>89</v>
      </c>
      <c r="D61" s="497"/>
      <c r="E61" s="497"/>
      <c r="F61" s="497"/>
      <c r="G61" s="497"/>
      <c r="H61" s="94"/>
      <c r="I61" s="304"/>
      <c r="J61" s="304"/>
      <c r="K61" s="304"/>
      <c r="L61" s="304"/>
      <c r="M61" s="172"/>
      <c r="N61" s="172"/>
      <c r="O61" s="172"/>
      <c r="P61" s="4"/>
      <c r="Q61" s="4"/>
      <c r="R61" s="4"/>
      <c r="S61" s="4"/>
      <c r="T61" s="4"/>
      <c r="U61" s="4"/>
      <c r="V61" s="4"/>
      <c r="W61" s="4"/>
      <c r="X61" s="4"/>
      <c r="Y61" s="4"/>
      <c r="Z61" s="4"/>
      <c r="AA61" s="94"/>
      <c r="AB61" s="304"/>
      <c r="AC61" s="304"/>
      <c r="AD61" s="304"/>
      <c r="AE61" s="304"/>
      <c r="AF61" s="172"/>
      <c r="AG61" s="172"/>
      <c r="AH61" s="172"/>
      <c r="AI61" s="4"/>
      <c r="AJ61" s="4"/>
      <c r="AK61" s="4"/>
      <c r="AL61" s="4"/>
      <c r="AM61" s="4"/>
      <c r="AN61" s="4"/>
      <c r="AO61" s="4"/>
      <c r="AP61" s="4"/>
      <c r="AQ61" s="4"/>
      <c r="AR61" s="4"/>
      <c r="AS61" s="4"/>
      <c r="AT61" s="94"/>
      <c r="AU61" s="304"/>
      <c r="AV61" s="304"/>
      <c r="AW61" s="304"/>
      <c r="AX61" s="304"/>
      <c r="AY61" s="172"/>
      <c r="AZ61" s="172"/>
      <c r="BA61" s="172"/>
      <c r="BB61" s="4"/>
      <c r="BC61" s="4"/>
      <c r="BD61" s="4"/>
      <c r="BE61" s="4"/>
      <c r="BF61" s="4"/>
      <c r="BG61" s="4"/>
      <c r="BH61" s="4"/>
      <c r="BI61" s="4"/>
      <c r="BJ61" s="4"/>
      <c r="BK61" s="4"/>
      <c r="BL61" s="4"/>
      <c r="BM61" s="4"/>
      <c r="BS61" s="273"/>
      <c r="BT61" s="272"/>
      <c r="BU61" s="272"/>
      <c r="BV61" s="173"/>
      <c r="DR61" s="273"/>
    </row>
    <row r="62" spans="2:169" ht="17" thickBot="1" x14ac:dyDescent="0.55000000000000004">
      <c r="B62" s="498"/>
      <c r="C62" s="163"/>
      <c r="D62" s="497"/>
      <c r="E62" s="497"/>
      <c r="F62" s="497"/>
      <c r="G62" s="497"/>
      <c r="H62" s="94"/>
      <c r="I62" s="304"/>
      <c r="J62" s="304"/>
      <c r="K62" s="304"/>
      <c r="L62" s="304"/>
      <c r="M62" s="172"/>
      <c r="N62" s="172"/>
      <c r="O62" s="172"/>
      <c r="P62" s="4"/>
      <c r="Q62" s="4"/>
      <c r="R62" s="4"/>
      <c r="S62" s="4"/>
      <c r="T62" s="4"/>
      <c r="U62" s="4"/>
      <c r="V62" s="4"/>
      <c r="W62" s="4"/>
      <c r="X62" s="4"/>
      <c r="Y62" s="4"/>
      <c r="Z62" s="4"/>
      <c r="AA62" s="94"/>
      <c r="AB62" s="304"/>
      <c r="AC62" s="304"/>
      <c r="AD62" s="304"/>
      <c r="AE62" s="304"/>
      <c r="AF62" s="172"/>
      <c r="AG62" s="172"/>
      <c r="AH62" s="172"/>
      <c r="AI62" s="4"/>
      <c r="AJ62" s="4"/>
      <c r="AK62" s="4"/>
      <c r="AL62" s="4"/>
      <c r="AM62" s="4"/>
      <c r="AN62" s="4"/>
      <c r="AO62" s="4"/>
      <c r="AP62" s="4"/>
      <c r="AQ62" s="4"/>
      <c r="AR62" s="4"/>
      <c r="AS62" s="4"/>
      <c r="AT62" s="94"/>
      <c r="AU62" s="304"/>
      <c r="AV62" s="304"/>
      <c r="AW62" s="304"/>
      <c r="AX62" s="304"/>
      <c r="AY62" s="172"/>
      <c r="AZ62" s="172"/>
      <c r="BA62" s="172"/>
      <c r="BB62" s="4"/>
      <c r="BC62" s="4"/>
      <c r="BD62" s="4"/>
      <c r="BE62" s="4"/>
      <c r="BF62" s="4"/>
      <c r="BG62" s="4"/>
      <c r="BH62" s="4"/>
      <c r="BI62" s="4"/>
      <c r="BJ62" s="4"/>
      <c r="BK62" s="4"/>
      <c r="BL62" s="4"/>
      <c r="BM62" s="4"/>
      <c r="BP62" s="112"/>
      <c r="BQ62" s="112"/>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273"/>
    </row>
    <row r="63" spans="2:169" ht="17" thickBot="1" x14ac:dyDescent="0.55000000000000004">
      <c r="B63" s="799" t="s">
        <v>1045</v>
      </c>
      <c r="C63" s="800"/>
      <c r="D63" s="800"/>
      <c r="E63" s="800"/>
      <c r="F63" s="800"/>
      <c r="G63" s="800"/>
      <c r="H63" s="800"/>
      <c r="I63" s="800"/>
      <c r="J63" s="800"/>
      <c r="K63" s="800"/>
      <c r="L63" s="800"/>
      <c r="M63" s="801"/>
      <c r="N63" s="168"/>
      <c r="O63" s="168"/>
      <c r="P63" s="4"/>
      <c r="Q63" s="4"/>
      <c r="R63" s="4"/>
      <c r="S63" s="4"/>
      <c r="T63" s="4"/>
      <c r="U63" s="4"/>
      <c r="V63" s="4"/>
      <c r="W63" s="4"/>
      <c r="X63" s="4"/>
      <c r="Y63" s="4"/>
      <c r="Z63" s="4"/>
      <c r="AA63" s="800"/>
      <c r="AB63" s="800"/>
      <c r="AC63" s="800"/>
      <c r="AD63" s="800"/>
      <c r="AE63" s="800"/>
      <c r="AF63" s="801"/>
      <c r="AG63" s="168"/>
      <c r="AH63" s="168"/>
      <c r="AI63" s="4"/>
      <c r="AJ63" s="4"/>
      <c r="AK63" s="4"/>
      <c r="AL63" s="4"/>
      <c r="AM63" s="4"/>
      <c r="AN63" s="4"/>
      <c r="AO63" s="4"/>
      <c r="AP63" s="4"/>
      <c r="AQ63" s="4"/>
      <c r="AR63" s="4"/>
      <c r="AS63" s="4"/>
      <c r="AT63" s="800"/>
      <c r="AU63" s="800"/>
      <c r="AV63" s="800"/>
      <c r="AW63" s="800"/>
      <c r="AX63" s="800"/>
      <c r="AY63" s="801"/>
      <c r="AZ63" s="168"/>
      <c r="BA63" s="168"/>
      <c r="BB63" s="4"/>
      <c r="BC63" s="4"/>
      <c r="BD63" s="4"/>
      <c r="BE63" s="4"/>
      <c r="BF63" s="4"/>
      <c r="BG63" s="4"/>
      <c r="BH63" s="4"/>
      <c r="BI63" s="4"/>
      <c r="BJ63" s="4"/>
      <c r="BK63" s="4"/>
      <c r="BL63" s="4"/>
      <c r="BM63" s="4"/>
      <c r="BS63" s="273"/>
      <c r="BT63" s="272"/>
      <c r="BU63" s="272"/>
      <c r="BV63" s="169"/>
      <c r="DR63" s="273"/>
    </row>
    <row r="64" spans="2:169" ht="17" thickBot="1" x14ac:dyDescent="0.55000000000000004">
      <c r="B64" s="168"/>
      <c r="C64" s="499"/>
      <c r="D64" s="500"/>
      <c r="E64" s="501"/>
      <c r="F64" s="501"/>
      <c r="G64" s="501"/>
      <c r="H64" s="501"/>
      <c r="I64" s="501"/>
      <c r="J64" s="501"/>
      <c r="K64" s="501"/>
      <c r="L64" s="501"/>
      <c r="M64" s="501"/>
      <c r="N64" s="501"/>
      <c r="O64" s="501"/>
      <c r="P64" s="4"/>
      <c r="Q64" s="4"/>
      <c r="R64" s="4"/>
      <c r="S64" s="4"/>
      <c r="T64" s="4"/>
      <c r="U64" s="4"/>
      <c r="V64" s="4"/>
      <c r="W64" s="4"/>
      <c r="X64" s="4"/>
      <c r="Y64" s="4"/>
      <c r="Z64" s="4"/>
      <c r="AA64" s="501"/>
      <c r="AB64" s="501"/>
      <c r="AC64" s="501"/>
      <c r="AD64" s="501"/>
      <c r="AE64" s="501"/>
      <c r="AF64" s="501"/>
      <c r="AG64" s="501"/>
      <c r="AH64" s="501"/>
      <c r="AI64" s="4"/>
      <c r="AJ64" s="4"/>
      <c r="AK64" s="4"/>
      <c r="AL64" s="4"/>
      <c r="AM64" s="4"/>
      <c r="AN64" s="4"/>
      <c r="AO64" s="4"/>
      <c r="AP64" s="4"/>
      <c r="AQ64" s="4"/>
      <c r="AR64" s="4"/>
      <c r="AS64" s="4"/>
      <c r="AT64" s="501"/>
      <c r="AU64" s="501"/>
      <c r="AV64" s="501"/>
      <c r="AW64" s="501"/>
      <c r="AX64" s="501"/>
      <c r="AY64" s="501"/>
      <c r="AZ64" s="501"/>
      <c r="BA64" s="501"/>
      <c r="BB64" s="4"/>
      <c r="BC64" s="4"/>
      <c r="BD64" s="4"/>
      <c r="BE64" s="4"/>
      <c r="BF64" s="4"/>
      <c r="BG64" s="4"/>
      <c r="BH64" s="4"/>
      <c r="BI64" s="4"/>
      <c r="BJ64" s="4"/>
      <c r="BK64" s="4"/>
      <c r="BL64" s="4"/>
      <c r="BM64" s="4"/>
      <c r="BS64" s="273"/>
      <c r="BT64" s="272"/>
      <c r="BU64" s="272"/>
      <c r="BV64" s="173"/>
      <c r="DR64" s="273"/>
    </row>
    <row r="65" spans="2:171" s="91" customFormat="1" ht="17" thickBot="1" x14ac:dyDescent="0.55000000000000004">
      <c r="B65" s="802" t="s">
        <v>1136</v>
      </c>
      <c r="C65" s="803"/>
      <c r="D65" s="803"/>
      <c r="E65" s="803"/>
      <c r="F65" s="803"/>
      <c r="G65" s="803"/>
      <c r="H65" s="803"/>
      <c r="I65" s="803"/>
      <c r="J65" s="803"/>
      <c r="K65" s="803"/>
      <c r="L65" s="803"/>
      <c r="M65" s="804"/>
      <c r="N65" s="502"/>
      <c r="O65" s="502"/>
      <c r="P65" s="4"/>
      <c r="Q65" s="4"/>
      <c r="R65" s="4"/>
      <c r="S65" s="4"/>
      <c r="T65" s="4"/>
      <c r="U65" s="4"/>
      <c r="V65" s="4"/>
      <c r="W65" s="4"/>
      <c r="X65" s="4"/>
      <c r="Y65" s="4"/>
      <c r="Z65" s="4"/>
      <c r="AA65" s="803"/>
      <c r="AB65" s="803"/>
      <c r="AC65" s="803"/>
      <c r="AD65" s="803"/>
      <c r="AE65" s="803"/>
      <c r="AF65" s="804"/>
      <c r="AG65" s="502"/>
      <c r="AH65" s="502"/>
      <c r="AI65" s="4"/>
      <c r="AJ65" s="4"/>
      <c r="AK65" s="4"/>
      <c r="AL65" s="4"/>
      <c r="AM65" s="4"/>
      <c r="AN65" s="4"/>
      <c r="AO65" s="4"/>
      <c r="AP65" s="4"/>
      <c r="AQ65" s="4"/>
      <c r="AR65" s="4"/>
      <c r="AS65" s="4"/>
      <c r="AT65" s="803"/>
      <c r="AU65" s="803"/>
      <c r="AV65" s="803"/>
      <c r="AW65" s="803"/>
      <c r="AX65" s="803"/>
      <c r="AY65" s="804"/>
      <c r="AZ65" s="502"/>
      <c r="BA65" s="502"/>
      <c r="BB65" s="4"/>
      <c r="BC65" s="4"/>
      <c r="BD65" s="4"/>
      <c r="BE65" s="4"/>
      <c r="BF65" s="4"/>
      <c r="BG65" s="4"/>
      <c r="BH65" s="4"/>
      <c r="BI65" s="4"/>
      <c r="BJ65" s="4"/>
      <c r="BK65" s="4"/>
      <c r="BL65" s="4"/>
      <c r="BM65" s="4"/>
      <c r="BN65" s="189"/>
      <c r="BO65" s="189"/>
      <c r="BP65" s="89"/>
      <c r="BQ65" s="89"/>
      <c r="BR65" s="189"/>
      <c r="BS65" s="90"/>
      <c r="BT65" s="89"/>
      <c r="BU65" s="89"/>
      <c r="BV65" s="173"/>
      <c r="DR65" s="90"/>
      <c r="DS65" s="189"/>
      <c r="DT65" s="416"/>
      <c r="DU65" s="416"/>
      <c r="DV65" s="416"/>
      <c r="DW65" s="416"/>
      <c r="DX65" s="416"/>
      <c r="DY65" s="416"/>
      <c r="DZ65" s="416"/>
      <c r="EA65" s="416"/>
      <c r="EB65" s="416"/>
      <c r="EC65" s="416"/>
      <c r="ED65" s="416"/>
      <c r="EE65" s="416"/>
      <c r="EF65" s="416"/>
      <c r="EG65" s="416"/>
      <c r="EH65" s="416"/>
      <c r="EI65" s="416"/>
      <c r="EJ65" s="416"/>
      <c r="EK65" s="416"/>
      <c r="EL65" s="416"/>
      <c r="EM65" s="416"/>
      <c r="EN65" s="416"/>
      <c r="EO65" s="416"/>
      <c r="EP65" s="416"/>
      <c r="EQ65" s="416"/>
      <c r="ER65" s="416"/>
      <c r="ES65" s="416"/>
      <c r="ET65" s="416"/>
      <c r="EU65" s="416"/>
      <c r="EV65" s="416"/>
      <c r="EW65" s="416"/>
      <c r="EX65" s="416"/>
      <c r="EY65" s="416"/>
      <c r="EZ65" s="416"/>
      <c r="FA65" s="416"/>
      <c r="FB65" s="416"/>
      <c r="FC65" s="416"/>
      <c r="FD65" s="416"/>
      <c r="FE65" s="416"/>
      <c r="FF65" s="416"/>
      <c r="FG65" s="416"/>
      <c r="FH65" s="416"/>
      <c r="FI65" s="416"/>
      <c r="FJ65" s="416"/>
      <c r="FK65" s="416"/>
      <c r="FL65" s="416"/>
      <c r="FM65" s="416"/>
      <c r="FN65" s="416"/>
      <c r="FO65" s="407"/>
    </row>
    <row r="66" spans="2:171" s="91" customFormat="1" ht="17" thickBot="1" x14ac:dyDescent="0.55000000000000004">
      <c r="B66" s="168"/>
      <c r="C66" s="499"/>
      <c r="D66" s="500"/>
      <c r="E66" s="501"/>
      <c r="F66" s="501"/>
      <c r="G66" s="501"/>
      <c r="H66" s="501"/>
      <c r="I66" s="501"/>
      <c r="J66" s="501"/>
      <c r="K66" s="501"/>
      <c r="L66" s="501"/>
      <c r="M66" s="501"/>
      <c r="N66" s="501"/>
      <c r="O66" s="501"/>
      <c r="P66" s="4"/>
      <c r="Q66" s="4"/>
      <c r="R66" s="4"/>
      <c r="S66" s="4"/>
      <c r="T66" s="4"/>
      <c r="U66" s="4"/>
      <c r="V66" s="4"/>
      <c r="W66" s="4"/>
      <c r="X66" s="4"/>
      <c r="Y66" s="4"/>
      <c r="Z66" s="4"/>
      <c r="AA66" s="501"/>
      <c r="AB66" s="501"/>
      <c r="AC66" s="501"/>
      <c r="AD66" s="501"/>
      <c r="AE66" s="501"/>
      <c r="AF66" s="501"/>
      <c r="AG66" s="501"/>
      <c r="AH66" s="501"/>
      <c r="AI66" s="4"/>
      <c r="AJ66" s="4"/>
      <c r="AK66" s="4"/>
      <c r="AL66" s="4"/>
      <c r="AM66" s="4"/>
      <c r="AN66" s="4"/>
      <c r="AO66" s="4"/>
      <c r="AP66" s="4"/>
      <c r="AQ66" s="4"/>
      <c r="AR66" s="4"/>
      <c r="AS66" s="4"/>
      <c r="AT66" s="501"/>
      <c r="AU66" s="501"/>
      <c r="AV66" s="501"/>
      <c r="AW66" s="501"/>
      <c r="AX66" s="501"/>
      <c r="AY66" s="501"/>
      <c r="AZ66" s="501"/>
      <c r="BA66" s="501"/>
      <c r="BB66" s="4"/>
      <c r="BC66" s="4"/>
      <c r="BD66" s="4"/>
      <c r="BE66" s="4"/>
      <c r="BF66" s="4"/>
      <c r="BG66" s="4"/>
      <c r="BH66" s="4"/>
      <c r="BI66" s="4"/>
      <c r="BJ66" s="4"/>
      <c r="BK66" s="4"/>
      <c r="BL66" s="4"/>
      <c r="BM66" s="4"/>
      <c r="BN66" s="189"/>
      <c r="BO66" s="189"/>
      <c r="BP66" s="89"/>
      <c r="BQ66" s="89"/>
      <c r="BR66" s="189"/>
      <c r="BS66" s="90"/>
      <c r="BT66" s="89"/>
      <c r="BU66" s="89"/>
      <c r="BV66" s="173"/>
      <c r="DR66" s="90"/>
      <c r="DS66" s="189"/>
      <c r="DT66" s="416"/>
      <c r="DU66" s="416"/>
      <c r="DV66" s="416"/>
      <c r="DW66" s="416"/>
      <c r="DX66" s="416"/>
      <c r="DY66" s="416"/>
      <c r="DZ66" s="416"/>
      <c r="EA66" s="416"/>
      <c r="EB66" s="416"/>
      <c r="EC66" s="416"/>
      <c r="ED66" s="416"/>
      <c r="EE66" s="416"/>
      <c r="EF66" s="416"/>
      <c r="EG66" s="416"/>
      <c r="EH66" s="416"/>
      <c r="EI66" s="416"/>
      <c r="EJ66" s="416"/>
      <c r="EK66" s="416"/>
      <c r="EL66" s="416"/>
      <c r="EM66" s="416"/>
      <c r="EN66" s="416"/>
      <c r="EO66" s="416"/>
      <c r="EP66" s="416"/>
      <c r="EQ66" s="416"/>
      <c r="ER66" s="416"/>
      <c r="ES66" s="416"/>
      <c r="ET66" s="416"/>
      <c r="EU66" s="416"/>
      <c r="EV66" s="416"/>
      <c r="EW66" s="416"/>
      <c r="EX66" s="416"/>
      <c r="EY66" s="416"/>
      <c r="EZ66" s="416"/>
      <c r="FA66" s="416"/>
      <c r="FB66" s="416"/>
      <c r="FC66" s="416"/>
      <c r="FD66" s="416"/>
      <c r="FE66" s="416"/>
      <c r="FF66" s="416"/>
      <c r="FG66" s="416"/>
      <c r="FH66" s="416"/>
      <c r="FI66" s="416"/>
      <c r="FJ66" s="416"/>
      <c r="FK66" s="416"/>
      <c r="FL66" s="416"/>
      <c r="FM66" s="416"/>
      <c r="FN66" s="416"/>
      <c r="FO66" s="407"/>
    </row>
    <row r="67" spans="2:171" s="91" customFormat="1" x14ac:dyDescent="0.5">
      <c r="B67" s="174" t="s">
        <v>90</v>
      </c>
      <c r="C67" s="805" t="s">
        <v>91</v>
      </c>
      <c r="D67" s="806"/>
      <c r="E67" s="806"/>
      <c r="F67" s="806"/>
      <c r="G67" s="806"/>
      <c r="H67" s="806"/>
      <c r="I67" s="806"/>
      <c r="J67" s="806"/>
      <c r="K67" s="806"/>
      <c r="L67" s="806"/>
      <c r="M67" s="807"/>
      <c r="N67" s="175"/>
      <c r="O67" s="175"/>
      <c r="P67" s="4"/>
      <c r="Q67" s="4"/>
      <c r="R67" s="4"/>
      <c r="S67" s="4"/>
      <c r="T67" s="4"/>
      <c r="U67" s="4"/>
      <c r="V67" s="4"/>
      <c r="W67" s="4"/>
      <c r="X67" s="4"/>
      <c r="Y67" s="4"/>
      <c r="Z67" s="4"/>
      <c r="AA67" s="806"/>
      <c r="AB67" s="806"/>
      <c r="AC67" s="806"/>
      <c r="AD67" s="806"/>
      <c r="AE67" s="806"/>
      <c r="AF67" s="807"/>
      <c r="AG67" s="175"/>
      <c r="AH67" s="175"/>
      <c r="AI67" s="4"/>
      <c r="AJ67" s="4"/>
      <c r="AK67" s="4"/>
      <c r="AL67" s="4"/>
      <c r="AM67" s="4"/>
      <c r="AN67" s="4"/>
      <c r="AO67" s="4"/>
      <c r="AP67" s="4"/>
      <c r="AQ67" s="4"/>
      <c r="AR67" s="4"/>
      <c r="AS67" s="4"/>
      <c r="AT67" s="806"/>
      <c r="AU67" s="806"/>
      <c r="AV67" s="806"/>
      <c r="AW67" s="806"/>
      <c r="AX67" s="806"/>
      <c r="AY67" s="807"/>
      <c r="AZ67" s="175"/>
      <c r="BA67" s="175"/>
      <c r="BB67" s="4"/>
      <c r="BC67" s="4"/>
      <c r="BD67" s="4"/>
      <c r="BE67" s="4"/>
      <c r="BF67" s="4"/>
      <c r="BG67" s="4"/>
      <c r="BH67" s="4"/>
      <c r="BI67" s="4"/>
      <c r="BJ67" s="4"/>
      <c r="BK67" s="4"/>
      <c r="BL67" s="4"/>
      <c r="BM67" s="4"/>
      <c r="BN67" s="189"/>
      <c r="BO67" s="189"/>
      <c r="BP67" s="89"/>
      <c r="BQ67" s="89"/>
      <c r="BR67" s="189"/>
      <c r="BS67" s="90"/>
      <c r="BT67" s="89"/>
      <c r="BU67" s="89"/>
      <c r="BV67" s="173"/>
      <c r="DR67" s="90"/>
      <c r="DS67" s="189"/>
      <c r="DT67" s="416"/>
      <c r="DU67" s="416"/>
      <c r="DV67" s="416"/>
      <c r="DW67" s="416"/>
      <c r="DX67" s="416"/>
      <c r="DY67" s="416"/>
      <c r="DZ67" s="416"/>
      <c r="EA67" s="416"/>
      <c r="EB67" s="416"/>
      <c r="EC67" s="416"/>
      <c r="ED67" s="416"/>
      <c r="EE67" s="416"/>
      <c r="EF67" s="416"/>
      <c r="EG67" s="416"/>
      <c r="EH67" s="416"/>
      <c r="EI67" s="416"/>
      <c r="EJ67" s="416"/>
      <c r="EK67" s="416"/>
      <c r="EL67" s="416"/>
      <c r="EM67" s="416"/>
      <c r="EN67" s="416"/>
      <c r="EO67" s="416"/>
      <c r="EP67" s="416"/>
      <c r="EQ67" s="416"/>
      <c r="ER67" s="416"/>
      <c r="ES67" s="416"/>
      <c r="ET67" s="416"/>
      <c r="EU67" s="416"/>
      <c r="EV67" s="416"/>
      <c r="EW67" s="416"/>
      <c r="EX67" s="416"/>
      <c r="EY67" s="416"/>
      <c r="EZ67" s="416"/>
      <c r="FA67" s="416"/>
      <c r="FB67" s="416"/>
      <c r="FC67" s="416"/>
      <c r="FD67" s="416"/>
      <c r="FE67" s="416"/>
      <c r="FF67" s="416"/>
      <c r="FG67" s="416"/>
      <c r="FH67" s="416"/>
      <c r="FI67" s="416"/>
      <c r="FJ67" s="416"/>
      <c r="FK67" s="416"/>
      <c r="FL67" s="416"/>
      <c r="FM67" s="416"/>
      <c r="FN67" s="416"/>
      <c r="FO67" s="407"/>
    </row>
    <row r="68" spans="2:171" s="91" customFormat="1" x14ac:dyDescent="0.5">
      <c r="B68" s="503" t="s">
        <v>92</v>
      </c>
      <c r="C68" s="504" t="str">
        <f>$C$9</f>
        <v>Operating expenditure</v>
      </c>
      <c r="D68" s="504"/>
      <c r="E68" s="504"/>
      <c r="F68" s="743"/>
      <c r="G68" s="504"/>
      <c r="H68" s="504"/>
      <c r="I68" s="504"/>
      <c r="J68" s="504"/>
      <c r="K68" s="504"/>
      <c r="L68" s="504"/>
      <c r="M68" s="505"/>
      <c r="N68" s="175"/>
      <c r="O68" s="175"/>
      <c r="P68" s="4"/>
      <c r="Q68" s="4"/>
      <c r="R68" s="4"/>
      <c r="S68" s="4"/>
      <c r="T68" s="4"/>
      <c r="U68" s="4"/>
      <c r="V68" s="4"/>
      <c r="W68" s="4"/>
      <c r="X68" s="4"/>
      <c r="Y68" s="4"/>
      <c r="Z68" s="4"/>
      <c r="AA68" s="504"/>
      <c r="AB68" s="504"/>
      <c r="AC68" s="504"/>
      <c r="AD68" s="504"/>
      <c r="AE68" s="504"/>
      <c r="AF68" s="505"/>
      <c r="AG68" s="175"/>
      <c r="AH68" s="175"/>
      <c r="AI68" s="4"/>
      <c r="AJ68" s="4"/>
      <c r="AK68" s="4"/>
      <c r="AL68" s="4"/>
      <c r="AM68" s="4"/>
      <c r="AN68" s="4"/>
      <c r="AO68" s="4"/>
      <c r="AP68" s="4"/>
      <c r="AQ68" s="4"/>
      <c r="AR68" s="4"/>
      <c r="AS68" s="4"/>
      <c r="AT68" s="741"/>
      <c r="AU68" s="741"/>
      <c r="AV68" s="741"/>
      <c r="AW68" s="741"/>
      <c r="AX68" s="741"/>
      <c r="AY68" s="742"/>
      <c r="AZ68" s="175"/>
      <c r="BA68" s="175"/>
      <c r="BB68" s="4"/>
      <c r="BC68" s="4"/>
      <c r="BD68" s="4"/>
      <c r="BE68" s="4"/>
      <c r="BF68" s="4"/>
      <c r="BG68" s="4"/>
      <c r="BH68" s="4"/>
      <c r="BI68" s="4"/>
      <c r="BJ68" s="4"/>
      <c r="BK68" s="4"/>
      <c r="BL68" s="4"/>
      <c r="BM68" s="4"/>
      <c r="BN68" s="189"/>
      <c r="BO68" s="189"/>
      <c r="BP68" s="89"/>
      <c r="BQ68" s="89"/>
      <c r="BR68" s="189"/>
      <c r="BS68" s="90"/>
      <c r="BT68" s="89"/>
      <c r="BU68" s="89"/>
      <c r="BV68" s="173"/>
      <c r="DR68" s="90"/>
      <c r="DS68" s="189"/>
      <c r="DT68" s="416"/>
      <c r="DU68" s="416"/>
      <c r="DV68" s="416"/>
      <c r="DW68" s="416"/>
      <c r="DX68" s="416"/>
      <c r="DY68" s="416"/>
      <c r="DZ68" s="416"/>
      <c r="EA68" s="416"/>
      <c r="EB68" s="416"/>
      <c r="EC68" s="416"/>
      <c r="ED68" s="416"/>
      <c r="EE68" s="416"/>
      <c r="EF68" s="416"/>
      <c r="EG68" s="416"/>
      <c r="EH68" s="416"/>
      <c r="EI68" s="416"/>
      <c r="EJ68" s="416"/>
      <c r="EK68" s="416"/>
      <c r="EL68" s="416"/>
      <c r="EM68" s="416"/>
      <c r="EN68" s="416"/>
      <c r="EO68" s="416"/>
      <c r="EP68" s="416"/>
      <c r="EQ68" s="416"/>
      <c r="ER68" s="416"/>
      <c r="ES68" s="416"/>
      <c r="ET68" s="416"/>
      <c r="EU68" s="416"/>
      <c r="EV68" s="416"/>
      <c r="EW68" s="416"/>
      <c r="EX68" s="416"/>
      <c r="EY68" s="416"/>
      <c r="EZ68" s="416"/>
      <c r="FA68" s="416"/>
      <c r="FB68" s="416"/>
      <c r="FC68" s="416"/>
      <c r="FD68" s="416"/>
      <c r="FE68" s="416"/>
      <c r="FF68" s="416"/>
      <c r="FG68" s="416"/>
      <c r="FH68" s="416"/>
      <c r="FI68" s="416"/>
      <c r="FJ68" s="416"/>
      <c r="FK68" s="416"/>
      <c r="FL68" s="416"/>
      <c r="FM68" s="416"/>
      <c r="FN68" s="416"/>
      <c r="FO68" s="407"/>
    </row>
    <row r="69" spans="2:171" s="91" customFormat="1" x14ac:dyDescent="0.5">
      <c r="B69" s="368">
        <v>1</v>
      </c>
      <c r="C69" s="808" t="s">
        <v>93</v>
      </c>
      <c r="D69" s="809"/>
      <c r="E69" s="809"/>
      <c r="F69" s="809"/>
      <c r="G69" s="809"/>
      <c r="H69" s="809"/>
      <c r="I69" s="809"/>
      <c r="J69" s="809"/>
      <c r="K69" s="809"/>
      <c r="L69" s="809"/>
      <c r="M69" s="810"/>
      <c r="N69" s="309"/>
      <c r="O69" s="309"/>
      <c r="P69" s="4"/>
      <c r="Q69" s="4"/>
      <c r="R69" s="4"/>
      <c r="S69" s="4"/>
      <c r="T69" s="4"/>
      <c r="U69" s="4"/>
      <c r="V69" s="4"/>
      <c r="W69" s="4"/>
      <c r="X69" s="4"/>
      <c r="Y69" s="4"/>
      <c r="Z69" s="4"/>
      <c r="AA69" s="809"/>
      <c r="AB69" s="809"/>
      <c r="AC69" s="809"/>
      <c r="AD69" s="809"/>
      <c r="AE69" s="809"/>
      <c r="AF69" s="810"/>
      <c r="AG69" s="309"/>
      <c r="AH69" s="309"/>
      <c r="AI69" s="4"/>
      <c r="AJ69" s="4"/>
      <c r="AK69" s="4"/>
      <c r="AL69" s="4"/>
      <c r="AM69" s="4"/>
      <c r="AN69" s="4"/>
      <c r="AO69" s="4"/>
      <c r="AP69" s="4"/>
      <c r="AQ69" s="4"/>
      <c r="AR69" s="4"/>
      <c r="AS69" s="4"/>
      <c r="AT69" s="809"/>
      <c r="AU69" s="809"/>
      <c r="AV69" s="809"/>
      <c r="AW69" s="809"/>
      <c r="AX69" s="809"/>
      <c r="AY69" s="810"/>
      <c r="AZ69" s="309"/>
      <c r="BA69" s="309"/>
      <c r="BB69" s="4"/>
      <c r="BC69" s="4"/>
      <c r="BD69" s="4"/>
      <c r="BE69" s="4"/>
      <c r="BF69" s="4"/>
      <c r="BG69" s="4"/>
      <c r="BH69" s="4"/>
      <c r="BI69" s="4"/>
      <c r="BJ69" s="4"/>
      <c r="BK69" s="4"/>
      <c r="BL69" s="4"/>
      <c r="BM69" s="4"/>
      <c r="BN69" s="189"/>
      <c r="BO69" s="189"/>
      <c r="BP69" s="89"/>
      <c r="BQ69" s="89"/>
      <c r="BR69" s="189"/>
      <c r="BS69" s="90"/>
      <c r="BT69" s="89"/>
      <c r="BU69" s="89"/>
      <c r="BV69" s="173"/>
      <c r="DR69" s="90"/>
      <c r="DS69" s="189"/>
      <c r="DT69" s="416"/>
      <c r="DU69" s="416"/>
      <c r="DV69" s="416"/>
      <c r="DW69" s="416"/>
      <c r="DX69" s="416"/>
      <c r="DY69" s="416"/>
      <c r="DZ69" s="416"/>
      <c r="EA69" s="416"/>
      <c r="EB69" s="416"/>
      <c r="EC69" s="416"/>
      <c r="ED69" s="416"/>
      <c r="EE69" s="416"/>
      <c r="EF69" s="416"/>
      <c r="EG69" s="416"/>
      <c r="EH69" s="416"/>
      <c r="EI69" s="416"/>
      <c r="EJ69" s="416"/>
      <c r="EK69" s="416"/>
      <c r="EL69" s="416"/>
      <c r="EM69" s="416"/>
      <c r="EN69" s="416"/>
      <c r="EO69" s="416"/>
      <c r="EP69" s="416"/>
      <c r="EQ69" s="416"/>
      <c r="ER69" s="416"/>
      <c r="ES69" s="416"/>
      <c r="ET69" s="416"/>
      <c r="EU69" s="416"/>
      <c r="EV69" s="416"/>
      <c r="EW69" s="416"/>
      <c r="EX69" s="416"/>
      <c r="EY69" s="416"/>
      <c r="EZ69" s="416"/>
      <c r="FA69" s="416"/>
      <c r="FB69" s="416"/>
      <c r="FC69" s="416"/>
      <c r="FD69" s="416"/>
      <c r="FE69" s="416"/>
      <c r="FF69" s="416"/>
      <c r="FG69" s="416"/>
      <c r="FH69" s="416"/>
      <c r="FI69" s="416"/>
      <c r="FJ69" s="416"/>
      <c r="FK69" s="416"/>
      <c r="FL69" s="416"/>
      <c r="FM69" s="416"/>
      <c r="FN69" s="416"/>
      <c r="FO69" s="407"/>
    </row>
    <row r="70" spans="2:171" s="91" customFormat="1" x14ac:dyDescent="0.5">
      <c r="B70" s="368">
        <v>2</v>
      </c>
      <c r="C70" s="808" t="s">
        <v>453</v>
      </c>
      <c r="D70" s="809"/>
      <c r="E70" s="809"/>
      <c r="F70" s="809"/>
      <c r="G70" s="809"/>
      <c r="H70" s="809"/>
      <c r="I70" s="809"/>
      <c r="J70" s="809"/>
      <c r="K70" s="809"/>
      <c r="L70" s="809"/>
      <c r="M70" s="810"/>
      <c r="N70" s="309"/>
      <c r="O70" s="309"/>
      <c r="P70" s="4"/>
      <c r="Q70" s="4"/>
      <c r="R70" s="4"/>
      <c r="S70" s="4"/>
      <c r="T70" s="4"/>
      <c r="U70" s="4"/>
      <c r="V70" s="4"/>
      <c r="W70" s="4"/>
      <c r="X70" s="4"/>
      <c r="Y70" s="4"/>
      <c r="Z70" s="4"/>
      <c r="AA70" s="809"/>
      <c r="AB70" s="809"/>
      <c r="AC70" s="809"/>
      <c r="AD70" s="809"/>
      <c r="AE70" s="809"/>
      <c r="AF70" s="810"/>
      <c r="AG70" s="309"/>
      <c r="AH70" s="309"/>
      <c r="AI70" s="4"/>
      <c r="AJ70" s="4"/>
      <c r="AK70" s="4"/>
      <c r="AL70" s="4"/>
      <c r="AM70" s="4"/>
      <c r="AN70" s="4"/>
      <c r="AO70" s="4"/>
      <c r="AP70" s="4"/>
      <c r="AQ70" s="4"/>
      <c r="AR70" s="4"/>
      <c r="AS70" s="4"/>
      <c r="AT70" s="809"/>
      <c r="AU70" s="809"/>
      <c r="AV70" s="809"/>
      <c r="AW70" s="809"/>
      <c r="AX70" s="809"/>
      <c r="AY70" s="810"/>
      <c r="AZ70" s="309"/>
      <c r="BA70" s="309"/>
      <c r="BB70" s="4"/>
      <c r="BC70" s="4"/>
      <c r="BD70" s="4"/>
      <c r="BE70" s="4"/>
      <c r="BF70" s="4"/>
      <c r="BG70" s="4"/>
      <c r="BH70" s="4"/>
      <c r="BI70" s="4"/>
      <c r="BJ70" s="4"/>
      <c r="BK70" s="4"/>
      <c r="BL70" s="4"/>
      <c r="BM70" s="4"/>
      <c r="BN70" s="189"/>
      <c r="BO70" s="189"/>
      <c r="BP70" s="89"/>
      <c r="BQ70" s="89"/>
      <c r="BR70" s="189"/>
      <c r="BS70" s="90"/>
      <c r="BT70" s="89"/>
      <c r="BU70" s="89"/>
      <c r="DR70" s="90"/>
      <c r="DS70" s="189"/>
      <c r="DT70" s="416"/>
      <c r="DU70" s="416"/>
      <c r="DV70" s="416"/>
      <c r="DW70" s="416"/>
      <c r="DX70" s="416"/>
      <c r="DY70" s="416"/>
      <c r="DZ70" s="416"/>
      <c r="EA70" s="416"/>
      <c r="EB70" s="416"/>
      <c r="EC70" s="416"/>
      <c r="ED70" s="416"/>
      <c r="EE70" s="416"/>
      <c r="EF70" s="416"/>
      <c r="EG70" s="416"/>
      <c r="EH70" s="416"/>
      <c r="EI70" s="416"/>
      <c r="EJ70" s="416"/>
      <c r="EK70" s="416"/>
      <c r="EL70" s="416"/>
      <c r="EM70" s="416"/>
      <c r="EN70" s="416"/>
      <c r="EO70" s="416"/>
      <c r="EP70" s="416"/>
      <c r="EQ70" s="416"/>
      <c r="ER70" s="416"/>
      <c r="ES70" s="416"/>
      <c r="ET70" s="416"/>
      <c r="EU70" s="416"/>
      <c r="EV70" s="416"/>
      <c r="EW70" s="416"/>
      <c r="EX70" s="416"/>
      <c r="EY70" s="416"/>
      <c r="EZ70" s="416"/>
      <c r="FA70" s="416"/>
      <c r="FB70" s="416"/>
      <c r="FC70" s="416"/>
      <c r="FD70" s="416"/>
      <c r="FE70" s="416"/>
      <c r="FF70" s="416"/>
      <c r="FG70" s="416"/>
      <c r="FH70" s="416"/>
      <c r="FI70" s="416"/>
      <c r="FJ70" s="416"/>
      <c r="FK70" s="416"/>
      <c r="FL70" s="416"/>
      <c r="FM70" s="416"/>
      <c r="FN70" s="416"/>
      <c r="FO70" s="407"/>
    </row>
    <row r="71" spans="2:171" s="91" customFormat="1" x14ac:dyDescent="0.5">
      <c r="B71" s="368">
        <v>3</v>
      </c>
      <c r="C71" s="808" t="s">
        <v>454</v>
      </c>
      <c r="D71" s="809"/>
      <c r="E71" s="809"/>
      <c r="F71" s="809"/>
      <c r="G71" s="809"/>
      <c r="H71" s="809"/>
      <c r="I71" s="809"/>
      <c r="J71" s="809"/>
      <c r="K71" s="809"/>
      <c r="L71" s="809"/>
      <c r="M71" s="810"/>
      <c r="N71" s="309"/>
      <c r="O71" s="309"/>
      <c r="P71" s="4"/>
      <c r="Q71" s="4"/>
      <c r="R71" s="4"/>
      <c r="S71" s="4"/>
      <c r="T71" s="4"/>
      <c r="U71" s="4"/>
      <c r="V71" s="4"/>
      <c r="W71" s="4"/>
      <c r="X71" s="4"/>
      <c r="Y71" s="4"/>
      <c r="Z71" s="4"/>
      <c r="AA71" s="809"/>
      <c r="AB71" s="809"/>
      <c r="AC71" s="809"/>
      <c r="AD71" s="809"/>
      <c r="AE71" s="809"/>
      <c r="AF71" s="810"/>
      <c r="AG71" s="309"/>
      <c r="AH71" s="309"/>
      <c r="AI71" s="4"/>
      <c r="AJ71" s="4"/>
      <c r="AK71" s="4"/>
      <c r="AL71" s="4"/>
      <c r="AM71" s="4"/>
      <c r="AN71" s="4"/>
      <c r="AO71" s="4"/>
      <c r="AP71" s="4"/>
      <c r="AQ71" s="4"/>
      <c r="AR71" s="4"/>
      <c r="AS71" s="4"/>
      <c r="AT71" s="809"/>
      <c r="AU71" s="809"/>
      <c r="AV71" s="809"/>
      <c r="AW71" s="809"/>
      <c r="AX71" s="809"/>
      <c r="AY71" s="810"/>
      <c r="AZ71" s="309"/>
      <c r="BA71" s="309"/>
      <c r="BB71" s="4"/>
      <c r="BC71" s="4"/>
      <c r="BD71" s="4"/>
      <c r="BE71" s="4"/>
      <c r="BF71" s="4"/>
      <c r="BG71" s="4"/>
      <c r="BH71" s="4"/>
      <c r="BI71" s="4"/>
      <c r="BJ71" s="4"/>
      <c r="BK71" s="4"/>
      <c r="BL71" s="4"/>
      <c r="BM71" s="4"/>
      <c r="BN71" s="189"/>
      <c r="BO71" s="189"/>
      <c r="BP71" s="89"/>
      <c r="BQ71" s="89"/>
      <c r="BR71" s="189"/>
      <c r="BS71" s="90"/>
      <c r="BT71" s="89"/>
      <c r="BU71" s="89"/>
      <c r="DR71" s="90"/>
      <c r="DS71" s="189"/>
      <c r="DT71" s="416"/>
      <c r="DU71" s="416"/>
      <c r="DV71" s="416"/>
      <c r="DW71" s="416"/>
      <c r="DX71" s="416"/>
      <c r="DY71" s="416"/>
      <c r="DZ71" s="416"/>
      <c r="EA71" s="416"/>
      <c r="EB71" s="416"/>
      <c r="EC71" s="416"/>
      <c r="ED71" s="416"/>
      <c r="EE71" s="416"/>
      <c r="EF71" s="416"/>
      <c r="EG71" s="416"/>
      <c r="EH71" s="416"/>
      <c r="EI71" s="416"/>
      <c r="EJ71" s="416"/>
      <c r="EK71" s="416"/>
      <c r="EL71" s="416"/>
      <c r="EM71" s="416"/>
      <c r="EN71" s="416"/>
      <c r="EO71" s="416"/>
      <c r="EP71" s="416"/>
      <c r="EQ71" s="416"/>
      <c r="ER71" s="416"/>
      <c r="ES71" s="416"/>
      <c r="ET71" s="416"/>
      <c r="EU71" s="416"/>
      <c r="EV71" s="416"/>
      <c r="EW71" s="416"/>
      <c r="EX71" s="416"/>
      <c r="EY71" s="416"/>
      <c r="EZ71" s="416"/>
      <c r="FA71" s="416"/>
      <c r="FB71" s="416"/>
      <c r="FC71" s="416"/>
      <c r="FD71" s="416"/>
      <c r="FE71" s="416"/>
      <c r="FF71" s="416"/>
      <c r="FG71" s="416"/>
      <c r="FH71" s="416"/>
      <c r="FI71" s="416"/>
      <c r="FJ71" s="416"/>
      <c r="FK71" s="416"/>
      <c r="FL71" s="416"/>
      <c r="FM71" s="416"/>
      <c r="FN71" s="416"/>
      <c r="FO71" s="407"/>
    </row>
    <row r="72" spans="2:171" s="91" customFormat="1" x14ac:dyDescent="0.5">
      <c r="B72" s="368">
        <v>4</v>
      </c>
      <c r="C72" s="808" t="s">
        <v>96</v>
      </c>
      <c r="D72" s="809"/>
      <c r="E72" s="809"/>
      <c r="F72" s="809"/>
      <c r="G72" s="809"/>
      <c r="H72" s="809"/>
      <c r="I72" s="809"/>
      <c r="J72" s="809"/>
      <c r="K72" s="809"/>
      <c r="L72" s="809"/>
      <c r="M72" s="810"/>
      <c r="N72" s="309"/>
      <c r="O72" s="309"/>
      <c r="P72" s="4"/>
      <c r="Q72" s="4"/>
      <c r="R72" s="4"/>
      <c r="S72" s="4"/>
      <c r="T72" s="4"/>
      <c r="U72" s="4"/>
      <c r="V72" s="4"/>
      <c r="W72" s="4"/>
      <c r="X72" s="4"/>
      <c r="Y72" s="4"/>
      <c r="Z72" s="4"/>
      <c r="AA72" s="809"/>
      <c r="AB72" s="809"/>
      <c r="AC72" s="809"/>
      <c r="AD72" s="809"/>
      <c r="AE72" s="809"/>
      <c r="AF72" s="810"/>
      <c r="AG72" s="309"/>
      <c r="AH72" s="309"/>
      <c r="AI72" s="4"/>
      <c r="AJ72" s="4"/>
      <c r="AK72" s="4"/>
      <c r="AL72" s="4"/>
      <c r="AM72" s="4"/>
      <c r="AN72" s="4"/>
      <c r="AO72" s="4"/>
      <c r="AP72" s="4"/>
      <c r="AQ72" s="4"/>
      <c r="AR72" s="4"/>
      <c r="AS72" s="4"/>
      <c r="AT72" s="809"/>
      <c r="AU72" s="809"/>
      <c r="AV72" s="809"/>
      <c r="AW72" s="809"/>
      <c r="AX72" s="809"/>
      <c r="AY72" s="810"/>
      <c r="AZ72" s="309"/>
      <c r="BA72" s="309"/>
      <c r="BB72" s="4"/>
      <c r="BC72" s="4"/>
      <c r="BD72" s="4"/>
      <c r="BE72" s="4"/>
      <c r="BF72" s="4"/>
      <c r="BG72" s="4"/>
      <c r="BH72" s="4"/>
      <c r="BI72" s="4"/>
      <c r="BJ72" s="4"/>
      <c r="BK72" s="4"/>
      <c r="BL72" s="4"/>
      <c r="BM72" s="4"/>
      <c r="BN72" s="189"/>
      <c r="BO72" s="189"/>
      <c r="BP72" s="89"/>
      <c r="BQ72" s="89"/>
      <c r="BR72" s="189"/>
      <c r="BS72" s="90"/>
      <c r="BT72" s="89"/>
      <c r="BU72" s="89"/>
      <c r="DR72" s="90"/>
      <c r="DS72" s="189"/>
      <c r="DT72" s="416"/>
      <c r="DU72" s="416"/>
      <c r="DV72" s="416"/>
      <c r="DW72" s="416"/>
      <c r="DX72" s="416"/>
      <c r="DY72" s="416"/>
      <c r="DZ72" s="416"/>
      <c r="EA72" s="416"/>
      <c r="EB72" s="416"/>
      <c r="EC72" s="416"/>
      <c r="ED72" s="416"/>
      <c r="EE72" s="416"/>
      <c r="EF72" s="416"/>
      <c r="EG72" s="416"/>
      <c r="EH72" s="416"/>
      <c r="EI72" s="416"/>
      <c r="EJ72" s="416"/>
      <c r="EK72" s="416"/>
      <c r="EL72" s="416"/>
      <c r="EM72" s="416"/>
      <c r="EN72" s="416"/>
      <c r="EO72" s="416"/>
      <c r="EP72" s="416"/>
      <c r="EQ72" s="416"/>
      <c r="ER72" s="416"/>
      <c r="ES72" s="416"/>
      <c r="ET72" s="416"/>
      <c r="EU72" s="416"/>
      <c r="EV72" s="416"/>
      <c r="EW72" s="416"/>
      <c r="EX72" s="416"/>
      <c r="EY72" s="416"/>
      <c r="EZ72" s="416"/>
      <c r="FA72" s="416"/>
      <c r="FB72" s="416"/>
      <c r="FC72" s="416"/>
      <c r="FD72" s="416"/>
      <c r="FE72" s="416"/>
      <c r="FF72" s="416"/>
      <c r="FG72" s="416"/>
      <c r="FH72" s="416"/>
      <c r="FI72" s="416"/>
      <c r="FJ72" s="416"/>
      <c r="FK72" s="416"/>
      <c r="FL72" s="416"/>
      <c r="FM72" s="416"/>
      <c r="FN72" s="416"/>
      <c r="FO72" s="407"/>
    </row>
    <row r="73" spans="2:171" s="91" customFormat="1" x14ac:dyDescent="0.5">
      <c r="B73" s="368">
        <v>5</v>
      </c>
      <c r="C73" s="808" t="s">
        <v>97</v>
      </c>
      <c r="D73" s="809"/>
      <c r="E73" s="809"/>
      <c r="F73" s="809"/>
      <c r="G73" s="809"/>
      <c r="H73" s="809"/>
      <c r="I73" s="809"/>
      <c r="J73" s="809"/>
      <c r="K73" s="809"/>
      <c r="L73" s="809"/>
      <c r="M73" s="810"/>
      <c r="N73" s="309"/>
      <c r="O73" s="309"/>
      <c r="P73" s="4"/>
      <c r="Q73" s="4"/>
      <c r="R73" s="4"/>
      <c r="S73" s="4"/>
      <c r="T73" s="4"/>
      <c r="U73" s="4"/>
      <c r="V73" s="4"/>
      <c r="W73" s="4"/>
      <c r="X73" s="4"/>
      <c r="Y73" s="4"/>
      <c r="Z73" s="4"/>
      <c r="AA73" s="809"/>
      <c r="AB73" s="809"/>
      <c r="AC73" s="809"/>
      <c r="AD73" s="809"/>
      <c r="AE73" s="809"/>
      <c r="AF73" s="810"/>
      <c r="AG73" s="309"/>
      <c r="AH73" s="309"/>
      <c r="AI73" s="4"/>
      <c r="AJ73" s="4"/>
      <c r="AK73" s="4"/>
      <c r="AL73" s="4"/>
      <c r="AM73" s="4"/>
      <c r="AN73" s="4"/>
      <c r="AO73" s="4"/>
      <c r="AP73" s="4"/>
      <c r="AQ73" s="4"/>
      <c r="AR73" s="4"/>
      <c r="AS73" s="4"/>
      <c r="AT73" s="809"/>
      <c r="AU73" s="809"/>
      <c r="AV73" s="809"/>
      <c r="AW73" s="809"/>
      <c r="AX73" s="809"/>
      <c r="AY73" s="810"/>
      <c r="AZ73" s="309"/>
      <c r="BA73" s="309"/>
      <c r="BB73" s="4"/>
      <c r="BC73" s="4"/>
      <c r="BD73" s="4"/>
      <c r="BE73" s="4"/>
      <c r="BF73" s="4"/>
      <c r="BG73" s="4"/>
      <c r="BH73" s="4"/>
      <c r="BI73" s="4"/>
      <c r="BJ73" s="4"/>
      <c r="BK73" s="4"/>
      <c r="BL73" s="4"/>
      <c r="BM73" s="4"/>
      <c r="BN73" s="189"/>
      <c r="BO73" s="189"/>
      <c r="BP73" s="89"/>
      <c r="BQ73" s="89"/>
      <c r="BR73" s="189"/>
      <c r="BS73" s="90"/>
      <c r="BT73" s="89"/>
      <c r="BU73" s="89"/>
      <c r="DR73" s="90"/>
      <c r="DS73" s="189"/>
      <c r="DT73" s="416"/>
      <c r="DU73" s="416"/>
      <c r="DV73" s="416"/>
      <c r="DW73" s="416"/>
      <c r="DX73" s="416"/>
      <c r="DY73" s="416"/>
      <c r="DZ73" s="416"/>
      <c r="EA73" s="416"/>
      <c r="EB73" s="416"/>
      <c r="EC73" s="416"/>
      <c r="ED73" s="416"/>
      <c r="EE73" s="416"/>
      <c r="EF73" s="416"/>
      <c r="EG73" s="416"/>
      <c r="EH73" s="416"/>
      <c r="EI73" s="416"/>
      <c r="EJ73" s="416"/>
      <c r="EK73" s="416"/>
      <c r="EL73" s="416"/>
      <c r="EM73" s="416"/>
      <c r="EN73" s="416"/>
      <c r="EO73" s="416"/>
      <c r="EP73" s="416"/>
      <c r="EQ73" s="416"/>
      <c r="ER73" s="416"/>
      <c r="ES73" s="416"/>
      <c r="ET73" s="416"/>
      <c r="EU73" s="416"/>
      <c r="EV73" s="416"/>
      <c r="EW73" s="416"/>
      <c r="EX73" s="416"/>
      <c r="EY73" s="416"/>
      <c r="EZ73" s="416"/>
      <c r="FA73" s="416"/>
      <c r="FB73" s="416"/>
      <c r="FC73" s="416"/>
      <c r="FD73" s="416"/>
      <c r="FE73" s="416"/>
      <c r="FF73" s="416"/>
      <c r="FG73" s="416"/>
      <c r="FH73" s="416"/>
      <c r="FI73" s="416"/>
      <c r="FJ73" s="416"/>
      <c r="FK73" s="416"/>
      <c r="FL73" s="416"/>
      <c r="FM73" s="416"/>
      <c r="FN73" s="416"/>
      <c r="FO73" s="407"/>
    </row>
    <row r="74" spans="2:171" s="91" customFormat="1" x14ac:dyDescent="0.5">
      <c r="B74" s="368">
        <v>6</v>
      </c>
      <c r="C74" s="808" t="s">
        <v>98</v>
      </c>
      <c r="D74" s="809"/>
      <c r="E74" s="809"/>
      <c r="F74" s="809"/>
      <c r="G74" s="809"/>
      <c r="H74" s="809"/>
      <c r="I74" s="809"/>
      <c r="J74" s="809"/>
      <c r="K74" s="809"/>
      <c r="L74" s="809"/>
      <c r="M74" s="810"/>
      <c r="N74" s="309"/>
      <c r="O74" s="309"/>
      <c r="P74" s="4"/>
      <c r="Q74" s="4"/>
      <c r="R74" s="4"/>
      <c r="S74" s="4"/>
      <c r="T74" s="4"/>
      <c r="U74" s="4"/>
      <c r="V74" s="4"/>
      <c r="W74" s="4"/>
      <c r="X74" s="4"/>
      <c r="Y74" s="4"/>
      <c r="Z74" s="4"/>
      <c r="AA74" s="809"/>
      <c r="AB74" s="809"/>
      <c r="AC74" s="809"/>
      <c r="AD74" s="809"/>
      <c r="AE74" s="809"/>
      <c r="AF74" s="810"/>
      <c r="AG74" s="309"/>
      <c r="AH74" s="309"/>
      <c r="AI74" s="4"/>
      <c r="AJ74" s="4"/>
      <c r="AK74" s="4"/>
      <c r="AL74" s="4"/>
      <c r="AM74" s="4"/>
      <c r="AN74" s="4"/>
      <c r="AO74" s="4"/>
      <c r="AP74" s="4"/>
      <c r="AQ74" s="4"/>
      <c r="AR74" s="4"/>
      <c r="AS74" s="4"/>
      <c r="AT74" s="809"/>
      <c r="AU74" s="809"/>
      <c r="AV74" s="809"/>
      <c r="AW74" s="809"/>
      <c r="AX74" s="809"/>
      <c r="AY74" s="810"/>
      <c r="AZ74" s="309"/>
      <c r="BA74" s="309"/>
      <c r="BB74" s="4"/>
      <c r="BC74" s="4"/>
      <c r="BD74" s="4"/>
      <c r="BE74" s="4"/>
      <c r="BF74" s="4"/>
      <c r="BG74" s="4"/>
      <c r="BH74" s="4"/>
      <c r="BI74" s="4"/>
      <c r="BJ74" s="4"/>
      <c r="BK74" s="4"/>
      <c r="BL74" s="4"/>
      <c r="BM74" s="4"/>
      <c r="BN74" s="189"/>
      <c r="BO74" s="189"/>
      <c r="BP74" s="89"/>
      <c r="BQ74" s="89"/>
      <c r="BR74" s="189"/>
      <c r="BS74" s="90"/>
      <c r="BT74" s="89"/>
      <c r="BU74" s="89"/>
      <c r="DR74" s="90"/>
      <c r="DS74" s="189"/>
      <c r="DT74" s="416"/>
      <c r="DU74" s="416"/>
      <c r="DV74" s="416"/>
      <c r="DW74" s="416"/>
      <c r="DX74" s="416"/>
      <c r="DY74" s="416"/>
      <c r="DZ74" s="416"/>
      <c r="EA74" s="416"/>
      <c r="EB74" s="416"/>
      <c r="EC74" s="416"/>
      <c r="ED74" s="416"/>
      <c r="EE74" s="416"/>
      <c r="EF74" s="416"/>
      <c r="EG74" s="416"/>
      <c r="EH74" s="416"/>
      <c r="EI74" s="416"/>
      <c r="EJ74" s="416"/>
      <c r="EK74" s="416"/>
      <c r="EL74" s="416"/>
      <c r="EM74" s="416"/>
      <c r="EN74" s="416"/>
      <c r="EO74" s="416"/>
      <c r="EP74" s="416"/>
      <c r="EQ74" s="416"/>
      <c r="ER74" s="416"/>
      <c r="ES74" s="416"/>
      <c r="ET74" s="416"/>
      <c r="EU74" s="416"/>
      <c r="EV74" s="416"/>
      <c r="EW74" s="416"/>
      <c r="EX74" s="416"/>
      <c r="EY74" s="416"/>
      <c r="EZ74" s="416"/>
      <c r="FA74" s="416"/>
      <c r="FB74" s="416"/>
      <c r="FC74" s="416"/>
      <c r="FD74" s="416"/>
      <c r="FE74" s="416"/>
      <c r="FF74" s="416"/>
      <c r="FG74" s="416"/>
      <c r="FH74" s="416"/>
      <c r="FI74" s="416"/>
      <c r="FJ74" s="416"/>
      <c r="FK74" s="416"/>
      <c r="FL74" s="416"/>
      <c r="FM74" s="416"/>
      <c r="FN74" s="416"/>
      <c r="FO74" s="407"/>
    </row>
    <row r="75" spans="2:171" s="91" customFormat="1" x14ac:dyDescent="0.5">
      <c r="B75" s="368">
        <v>7</v>
      </c>
      <c r="C75" s="808" t="s">
        <v>455</v>
      </c>
      <c r="D75" s="809"/>
      <c r="E75" s="809"/>
      <c r="F75" s="809"/>
      <c r="G75" s="809"/>
      <c r="H75" s="809"/>
      <c r="I75" s="809"/>
      <c r="J75" s="809"/>
      <c r="K75" s="809"/>
      <c r="L75" s="809"/>
      <c r="M75" s="810"/>
      <c r="N75" s="309"/>
      <c r="O75" s="309"/>
      <c r="P75" s="4"/>
      <c r="Q75" s="4"/>
      <c r="R75" s="4"/>
      <c r="S75" s="4"/>
      <c r="T75" s="4"/>
      <c r="U75" s="4"/>
      <c r="V75" s="4"/>
      <c r="W75" s="4"/>
      <c r="X75" s="4"/>
      <c r="Y75" s="4"/>
      <c r="Z75" s="4"/>
      <c r="AA75" s="809"/>
      <c r="AB75" s="809"/>
      <c r="AC75" s="809"/>
      <c r="AD75" s="809"/>
      <c r="AE75" s="809"/>
      <c r="AF75" s="810"/>
      <c r="AG75" s="309"/>
      <c r="AH75" s="309"/>
      <c r="AI75" s="4"/>
      <c r="AJ75" s="4"/>
      <c r="AK75" s="4"/>
      <c r="AL75" s="4"/>
      <c r="AM75" s="4"/>
      <c r="AN75" s="4"/>
      <c r="AO75" s="4"/>
      <c r="AP75" s="4"/>
      <c r="AQ75" s="4"/>
      <c r="AR75" s="4"/>
      <c r="AS75" s="4"/>
      <c r="AT75" s="809"/>
      <c r="AU75" s="809"/>
      <c r="AV75" s="809"/>
      <c r="AW75" s="809"/>
      <c r="AX75" s="809"/>
      <c r="AY75" s="810"/>
      <c r="AZ75" s="309"/>
      <c r="BA75" s="309"/>
      <c r="BB75" s="4"/>
      <c r="BC75" s="4"/>
      <c r="BD75" s="4"/>
      <c r="BE75" s="4"/>
      <c r="BF75" s="4"/>
      <c r="BG75" s="4"/>
      <c r="BH75" s="4"/>
      <c r="BI75" s="4"/>
      <c r="BJ75" s="4"/>
      <c r="BK75" s="4"/>
      <c r="BL75" s="4"/>
      <c r="BM75" s="4"/>
      <c r="BN75" s="189"/>
      <c r="BO75" s="189"/>
      <c r="BP75" s="89"/>
      <c r="BQ75" s="89"/>
      <c r="BR75" s="189"/>
      <c r="BS75" s="90"/>
      <c r="BT75" s="89"/>
      <c r="BU75" s="89"/>
      <c r="DR75" s="90"/>
      <c r="DS75" s="189"/>
      <c r="DT75" s="416"/>
      <c r="DU75" s="416"/>
      <c r="DV75" s="416"/>
      <c r="DW75" s="416"/>
      <c r="DX75" s="416"/>
      <c r="DY75" s="416"/>
      <c r="DZ75" s="416"/>
      <c r="EA75" s="416"/>
      <c r="EB75" s="416"/>
      <c r="EC75" s="416"/>
      <c r="ED75" s="416"/>
      <c r="EE75" s="416"/>
      <c r="EF75" s="416"/>
      <c r="EG75" s="416"/>
      <c r="EH75" s="416"/>
      <c r="EI75" s="416"/>
      <c r="EJ75" s="416"/>
      <c r="EK75" s="416"/>
      <c r="EL75" s="416"/>
      <c r="EM75" s="416"/>
      <c r="EN75" s="416"/>
      <c r="EO75" s="416"/>
      <c r="EP75" s="416"/>
      <c r="EQ75" s="416"/>
      <c r="ER75" s="416"/>
      <c r="ES75" s="416"/>
      <c r="ET75" s="416"/>
      <c r="EU75" s="416"/>
      <c r="EV75" s="416"/>
      <c r="EW75" s="416"/>
      <c r="EX75" s="416"/>
      <c r="EY75" s="416"/>
      <c r="EZ75" s="416"/>
      <c r="FA75" s="416"/>
      <c r="FB75" s="416"/>
      <c r="FC75" s="416"/>
      <c r="FD75" s="416"/>
      <c r="FE75" s="416"/>
      <c r="FF75" s="416"/>
      <c r="FG75" s="416"/>
      <c r="FH75" s="416"/>
      <c r="FI75" s="416"/>
      <c r="FJ75" s="416"/>
      <c r="FK75" s="416"/>
      <c r="FL75" s="416"/>
      <c r="FM75" s="416"/>
      <c r="FN75" s="416"/>
      <c r="FO75" s="407"/>
    </row>
    <row r="76" spans="2:171" s="91" customFormat="1" x14ac:dyDescent="0.5">
      <c r="B76" s="368">
        <v>8</v>
      </c>
      <c r="C76" s="808" t="s">
        <v>100</v>
      </c>
      <c r="D76" s="809"/>
      <c r="E76" s="809"/>
      <c r="F76" s="809"/>
      <c r="G76" s="809"/>
      <c r="H76" s="809"/>
      <c r="I76" s="809"/>
      <c r="J76" s="809"/>
      <c r="K76" s="809"/>
      <c r="L76" s="809"/>
      <c r="M76" s="810"/>
      <c r="N76" s="309"/>
      <c r="O76" s="309"/>
      <c r="P76" s="4"/>
      <c r="Q76" s="4"/>
      <c r="R76" s="4"/>
      <c r="S76" s="4"/>
      <c r="T76" s="4"/>
      <c r="U76" s="4"/>
      <c r="V76" s="4"/>
      <c r="W76" s="4"/>
      <c r="X76" s="4"/>
      <c r="Y76" s="4"/>
      <c r="Z76" s="4"/>
      <c r="AA76" s="809"/>
      <c r="AB76" s="809"/>
      <c r="AC76" s="809"/>
      <c r="AD76" s="809"/>
      <c r="AE76" s="809"/>
      <c r="AF76" s="810"/>
      <c r="AG76" s="309"/>
      <c r="AH76" s="309"/>
      <c r="AI76" s="4"/>
      <c r="AJ76" s="4"/>
      <c r="AK76" s="4"/>
      <c r="AL76" s="4"/>
      <c r="AM76" s="4"/>
      <c r="AN76" s="4"/>
      <c r="AO76" s="4"/>
      <c r="AP76" s="4"/>
      <c r="AQ76" s="4"/>
      <c r="AR76" s="4"/>
      <c r="AS76" s="4"/>
      <c r="AT76" s="809"/>
      <c r="AU76" s="809"/>
      <c r="AV76" s="809"/>
      <c r="AW76" s="809"/>
      <c r="AX76" s="809"/>
      <c r="AY76" s="810"/>
      <c r="AZ76" s="309"/>
      <c r="BA76" s="309"/>
      <c r="BB76" s="4"/>
      <c r="BC76" s="4"/>
      <c r="BD76" s="4"/>
      <c r="BE76" s="4"/>
      <c r="BF76" s="4"/>
      <c r="BG76" s="4"/>
      <c r="BH76" s="4"/>
      <c r="BI76" s="4"/>
      <c r="BJ76" s="4"/>
      <c r="BK76" s="4"/>
      <c r="BL76" s="4"/>
      <c r="BM76" s="4"/>
      <c r="BN76" s="189"/>
      <c r="BO76" s="189"/>
      <c r="BP76" s="89"/>
      <c r="BQ76" s="89"/>
      <c r="BR76" s="189"/>
      <c r="BS76" s="90"/>
      <c r="BT76" s="89"/>
      <c r="BU76" s="89"/>
      <c r="DR76" s="90"/>
      <c r="DS76" s="189"/>
      <c r="DT76" s="416"/>
      <c r="DU76" s="416"/>
      <c r="DV76" s="416"/>
      <c r="DW76" s="416"/>
      <c r="DX76" s="416"/>
      <c r="DY76" s="416"/>
      <c r="DZ76" s="416"/>
      <c r="EA76" s="416"/>
      <c r="EB76" s="416"/>
      <c r="EC76" s="416"/>
      <c r="ED76" s="416"/>
      <c r="EE76" s="416"/>
      <c r="EF76" s="416"/>
      <c r="EG76" s="416"/>
      <c r="EH76" s="416"/>
      <c r="EI76" s="416"/>
      <c r="EJ76" s="416"/>
      <c r="EK76" s="416"/>
      <c r="EL76" s="416"/>
      <c r="EM76" s="416"/>
      <c r="EN76" s="416"/>
      <c r="EO76" s="416"/>
      <c r="EP76" s="416"/>
      <c r="EQ76" s="416"/>
      <c r="ER76" s="416"/>
      <c r="ES76" s="416"/>
      <c r="ET76" s="416"/>
      <c r="EU76" s="416"/>
      <c r="EV76" s="416"/>
      <c r="EW76" s="416"/>
      <c r="EX76" s="416"/>
      <c r="EY76" s="416"/>
      <c r="EZ76" s="416"/>
      <c r="FA76" s="416"/>
      <c r="FB76" s="416"/>
      <c r="FC76" s="416"/>
      <c r="FD76" s="416"/>
      <c r="FE76" s="416"/>
      <c r="FF76" s="416"/>
      <c r="FG76" s="416"/>
      <c r="FH76" s="416"/>
      <c r="FI76" s="416"/>
      <c r="FJ76" s="416"/>
      <c r="FK76" s="416"/>
      <c r="FL76" s="416"/>
      <c r="FM76" s="416"/>
      <c r="FN76" s="416"/>
      <c r="FO76" s="407"/>
    </row>
    <row r="77" spans="2:171" s="91" customFormat="1" x14ac:dyDescent="0.5">
      <c r="B77" s="368">
        <v>9</v>
      </c>
      <c r="C77" s="808" t="s">
        <v>1137</v>
      </c>
      <c r="D77" s="809"/>
      <c r="E77" s="809"/>
      <c r="F77" s="809"/>
      <c r="G77" s="809"/>
      <c r="H77" s="809"/>
      <c r="I77" s="809"/>
      <c r="J77" s="809"/>
      <c r="K77" s="809"/>
      <c r="L77" s="809"/>
      <c r="M77" s="810"/>
      <c r="N77" s="309"/>
      <c r="O77" s="309"/>
      <c r="P77" s="4"/>
      <c r="Q77" s="4"/>
      <c r="R77" s="4"/>
      <c r="S77" s="4"/>
      <c r="T77" s="4"/>
      <c r="U77" s="4"/>
      <c r="V77" s="4"/>
      <c r="W77" s="4"/>
      <c r="X77" s="4"/>
      <c r="Y77" s="4"/>
      <c r="Z77" s="4"/>
      <c r="AA77" s="809"/>
      <c r="AB77" s="809"/>
      <c r="AC77" s="809"/>
      <c r="AD77" s="809"/>
      <c r="AE77" s="809"/>
      <c r="AF77" s="810"/>
      <c r="AG77" s="309"/>
      <c r="AH77" s="309"/>
      <c r="AI77" s="4"/>
      <c r="AJ77" s="4"/>
      <c r="AK77" s="4"/>
      <c r="AL77" s="4"/>
      <c r="AM77" s="4"/>
      <c r="AN77" s="4"/>
      <c r="AO77" s="4"/>
      <c r="AP77" s="4"/>
      <c r="AQ77" s="4"/>
      <c r="AR77" s="4"/>
      <c r="AS77" s="4"/>
      <c r="AT77" s="809"/>
      <c r="AU77" s="809"/>
      <c r="AV77" s="809"/>
      <c r="AW77" s="809"/>
      <c r="AX77" s="809"/>
      <c r="AY77" s="810"/>
      <c r="AZ77" s="309"/>
      <c r="BA77" s="309"/>
      <c r="BB77" s="4"/>
      <c r="BC77" s="4"/>
      <c r="BD77" s="4"/>
      <c r="BE77" s="4"/>
      <c r="BF77" s="4"/>
      <c r="BG77" s="4"/>
      <c r="BH77" s="4"/>
      <c r="BI77" s="4"/>
      <c r="BJ77" s="4"/>
      <c r="BK77" s="4"/>
      <c r="BL77" s="4"/>
      <c r="BM77" s="4"/>
      <c r="BN77" s="189"/>
      <c r="BO77" s="189"/>
      <c r="BP77" s="89"/>
      <c r="BQ77" s="89"/>
      <c r="BR77" s="189"/>
      <c r="BS77" s="90"/>
      <c r="BT77" s="89"/>
      <c r="BU77" s="89"/>
      <c r="DR77" s="90"/>
      <c r="DS77" s="189"/>
      <c r="DT77" s="416"/>
      <c r="DU77" s="416"/>
      <c r="DV77" s="416"/>
      <c r="DW77" s="416"/>
      <c r="DX77" s="416"/>
      <c r="DY77" s="416"/>
      <c r="DZ77" s="416"/>
      <c r="EA77" s="416"/>
      <c r="EB77" s="416"/>
      <c r="EC77" s="416"/>
      <c r="ED77" s="416"/>
      <c r="EE77" s="416"/>
      <c r="EF77" s="416"/>
      <c r="EG77" s="416"/>
      <c r="EH77" s="416"/>
      <c r="EI77" s="416"/>
      <c r="EJ77" s="416"/>
      <c r="EK77" s="416"/>
      <c r="EL77" s="416"/>
      <c r="EM77" s="416"/>
      <c r="EN77" s="416"/>
      <c r="EO77" s="416"/>
      <c r="EP77" s="416"/>
      <c r="EQ77" s="416"/>
      <c r="ER77" s="416"/>
      <c r="ES77" s="416"/>
      <c r="ET77" s="416"/>
      <c r="EU77" s="416"/>
      <c r="EV77" s="416"/>
      <c r="EW77" s="416"/>
      <c r="EX77" s="416"/>
      <c r="EY77" s="416"/>
      <c r="EZ77" s="416"/>
      <c r="FA77" s="416"/>
      <c r="FB77" s="416"/>
      <c r="FC77" s="416"/>
      <c r="FD77" s="416"/>
      <c r="FE77" s="416"/>
      <c r="FF77" s="416"/>
      <c r="FG77" s="416"/>
      <c r="FH77" s="416"/>
      <c r="FI77" s="416"/>
      <c r="FJ77" s="416"/>
      <c r="FK77" s="416"/>
      <c r="FL77" s="416"/>
      <c r="FM77" s="416"/>
      <c r="FN77" s="416"/>
      <c r="FO77" s="407"/>
    </row>
    <row r="78" spans="2:171" s="91" customFormat="1" x14ac:dyDescent="0.5">
      <c r="B78" s="368">
        <v>10</v>
      </c>
      <c r="C78" s="808" t="s">
        <v>101</v>
      </c>
      <c r="D78" s="809"/>
      <c r="E78" s="809"/>
      <c r="F78" s="809"/>
      <c r="G78" s="809"/>
      <c r="H78" s="809"/>
      <c r="I78" s="809"/>
      <c r="J78" s="809"/>
      <c r="K78" s="809"/>
      <c r="L78" s="809"/>
      <c r="M78" s="810"/>
      <c r="N78" s="309"/>
      <c r="O78" s="309"/>
      <c r="P78" s="4"/>
      <c r="Q78" s="4"/>
      <c r="R78" s="4"/>
      <c r="S78" s="4"/>
      <c r="T78" s="4"/>
      <c r="U78" s="4"/>
      <c r="V78" s="4"/>
      <c r="W78" s="4"/>
      <c r="X78" s="4"/>
      <c r="Y78" s="4"/>
      <c r="Z78" s="4"/>
      <c r="AA78" s="809"/>
      <c r="AB78" s="809"/>
      <c r="AC78" s="809"/>
      <c r="AD78" s="809"/>
      <c r="AE78" s="809"/>
      <c r="AF78" s="810"/>
      <c r="AG78" s="309"/>
      <c r="AH78" s="309"/>
      <c r="AI78" s="4"/>
      <c r="AJ78" s="4"/>
      <c r="AK78" s="4"/>
      <c r="AL78" s="4"/>
      <c r="AM78" s="4"/>
      <c r="AN78" s="4"/>
      <c r="AO78" s="4"/>
      <c r="AP78" s="4"/>
      <c r="AQ78" s="4"/>
      <c r="AR78" s="4"/>
      <c r="AS78" s="4"/>
      <c r="AT78" s="809"/>
      <c r="AU78" s="809"/>
      <c r="AV78" s="809"/>
      <c r="AW78" s="809"/>
      <c r="AX78" s="809"/>
      <c r="AY78" s="810"/>
      <c r="AZ78" s="309"/>
      <c r="BA78" s="309"/>
      <c r="BB78" s="4"/>
      <c r="BC78" s="4"/>
      <c r="BD78" s="4"/>
      <c r="BE78" s="4"/>
      <c r="BF78" s="4"/>
      <c r="BG78" s="4"/>
      <c r="BH78" s="4"/>
      <c r="BI78" s="4"/>
      <c r="BJ78" s="4"/>
      <c r="BK78" s="4"/>
      <c r="BL78" s="4"/>
      <c r="BM78" s="4"/>
      <c r="BN78" s="189"/>
      <c r="BO78" s="189"/>
      <c r="BP78" s="89"/>
      <c r="BQ78" s="89"/>
      <c r="BR78" s="189"/>
      <c r="BS78" s="90"/>
      <c r="BT78" s="89"/>
      <c r="BU78" s="89"/>
      <c r="DR78" s="90"/>
      <c r="DS78" s="189"/>
      <c r="DT78" s="416"/>
      <c r="DU78" s="416"/>
      <c r="DV78" s="416"/>
      <c r="DW78" s="416"/>
      <c r="DX78" s="416"/>
      <c r="DY78" s="416"/>
      <c r="DZ78" s="416"/>
      <c r="EA78" s="416"/>
      <c r="EB78" s="416"/>
      <c r="EC78" s="416"/>
      <c r="ED78" s="416"/>
      <c r="EE78" s="416"/>
      <c r="EF78" s="416"/>
      <c r="EG78" s="416"/>
      <c r="EH78" s="416"/>
      <c r="EI78" s="416"/>
      <c r="EJ78" s="416"/>
      <c r="EK78" s="416"/>
      <c r="EL78" s="416"/>
      <c r="EM78" s="416"/>
      <c r="EN78" s="416"/>
      <c r="EO78" s="416"/>
      <c r="EP78" s="416"/>
      <c r="EQ78" s="416"/>
      <c r="ER78" s="416"/>
      <c r="ES78" s="416"/>
      <c r="ET78" s="416"/>
      <c r="EU78" s="416"/>
      <c r="EV78" s="416"/>
      <c r="EW78" s="416"/>
      <c r="EX78" s="416"/>
      <c r="EY78" s="416"/>
      <c r="EZ78" s="416"/>
      <c r="FA78" s="416"/>
      <c r="FB78" s="416"/>
      <c r="FC78" s="416"/>
      <c r="FD78" s="416"/>
      <c r="FE78" s="416"/>
      <c r="FF78" s="416"/>
      <c r="FG78" s="416"/>
      <c r="FH78" s="416"/>
      <c r="FI78" s="416"/>
      <c r="FJ78" s="416"/>
      <c r="FK78" s="416"/>
      <c r="FL78" s="416"/>
      <c r="FM78" s="416"/>
      <c r="FN78" s="416"/>
      <c r="FO78" s="407"/>
    </row>
    <row r="79" spans="2:171" s="91" customFormat="1" x14ac:dyDescent="0.5">
      <c r="B79" s="368">
        <v>11</v>
      </c>
      <c r="C79" s="808" t="s">
        <v>1138</v>
      </c>
      <c r="D79" s="809"/>
      <c r="E79" s="809"/>
      <c r="F79" s="809"/>
      <c r="G79" s="809"/>
      <c r="H79" s="809"/>
      <c r="I79" s="809"/>
      <c r="J79" s="809"/>
      <c r="K79" s="809"/>
      <c r="L79" s="809"/>
      <c r="M79" s="810"/>
      <c r="N79" s="309"/>
      <c r="O79" s="309"/>
      <c r="P79" s="4"/>
      <c r="Q79" s="4"/>
      <c r="R79" s="4"/>
      <c r="S79" s="4"/>
      <c r="T79" s="4"/>
      <c r="U79" s="4"/>
      <c r="V79" s="4"/>
      <c r="W79" s="4"/>
      <c r="X79" s="4"/>
      <c r="Y79" s="4"/>
      <c r="Z79" s="4"/>
      <c r="AA79" s="809"/>
      <c r="AB79" s="809"/>
      <c r="AC79" s="809"/>
      <c r="AD79" s="809"/>
      <c r="AE79" s="809"/>
      <c r="AF79" s="810"/>
      <c r="AG79" s="309"/>
      <c r="AH79" s="309"/>
      <c r="AI79" s="4"/>
      <c r="AJ79" s="4"/>
      <c r="AK79" s="4"/>
      <c r="AL79" s="4"/>
      <c r="AM79" s="4"/>
      <c r="AN79" s="4"/>
      <c r="AO79" s="4"/>
      <c r="AP79" s="4"/>
      <c r="AQ79" s="4"/>
      <c r="AR79" s="4"/>
      <c r="AS79" s="4"/>
      <c r="AT79" s="809"/>
      <c r="AU79" s="809"/>
      <c r="AV79" s="809"/>
      <c r="AW79" s="809"/>
      <c r="AX79" s="809"/>
      <c r="AY79" s="810"/>
      <c r="AZ79" s="309"/>
      <c r="BA79" s="309"/>
      <c r="BB79" s="4"/>
      <c r="BC79" s="4"/>
      <c r="BD79" s="4"/>
      <c r="BE79" s="4"/>
      <c r="BF79" s="4"/>
      <c r="BG79" s="4"/>
      <c r="BH79" s="4"/>
      <c r="BI79" s="4"/>
      <c r="BJ79" s="4"/>
      <c r="BK79" s="4"/>
      <c r="BL79" s="4"/>
      <c r="BM79" s="4"/>
      <c r="BN79" s="189"/>
      <c r="BO79" s="189"/>
      <c r="BP79" s="89"/>
      <c r="BQ79" s="89"/>
      <c r="BR79" s="189"/>
      <c r="BS79" s="90"/>
      <c r="BT79" s="89"/>
      <c r="BU79" s="89"/>
      <c r="DR79" s="90"/>
      <c r="DS79" s="189"/>
      <c r="DT79" s="416"/>
      <c r="DU79" s="416"/>
      <c r="DV79" s="416"/>
      <c r="DW79" s="416"/>
      <c r="DX79" s="416"/>
      <c r="DY79" s="416"/>
      <c r="DZ79" s="416"/>
      <c r="EA79" s="416"/>
      <c r="EB79" s="416"/>
      <c r="EC79" s="416"/>
      <c r="ED79" s="416"/>
      <c r="EE79" s="416"/>
      <c r="EF79" s="416"/>
      <c r="EG79" s="416"/>
      <c r="EH79" s="416"/>
      <c r="EI79" s="416"/>
      <c r="EJ79" s="416"/>
      <c r="EK79" s="416"/>
      <c r="EL79" s="416"/>
      <c r="EM79" s="416"/>
      <c r="EN79" s="416"/>
      <c r="EO79" s="416"/>
      <c r="EP79" s="416"/>
      <c r="EQ79" s="416"/>
      <c r="ER79" s="416"/>
      <c r="ES79" s="416"/>
      <c r="ET79" s="416"/>
      <c r="EU79" s="416"/>
      <c r="EV79" s="416"/>
      <c r="EW79" s="416"/>
      <c r="EX79" s="416"/>
      <c r="EY79" s="416"/>
      <c r="EZ79" s="416"/>
      <c r="FA79" s="416"/>
      <c r="FB79" s="416"/>
      <c r="FC79" s="416"/>
      <c r="FD79" s="416"/>
      <c r="FE79" s="416"/>
      <c r="FF79" s="416"/>
      <c r="FG79" s="416"/>
      <c r="FH79" s="416"/>
      <c r="FI79" s="416"/>
      <c r="FJ79" s="416"/>
      <c r="FK79" s="416"/>
      <c r="FL79" s="416"/>
      <c r="FM79" s="416"/>
      <c r="FN79" s="416"/>
      <c r="FO79" s="407"/>
    </row>
    <row r="80" spans="2:171" s="91" customFormat="1" x14ac:dyDescent="0.5">
      <c r="B80" s="503" t="s">
        <v>102</v>
      </c>
      <c r="C80" s="504" t="str">
        <f>$C$24</f>
        <v>Capital expenditure</v>
      </c>
      <c r="D80" s="504"/>
      <c r="E80" s="504"/>
      <c r="F80" s="743"/>
      <c r="G80" s="504"/>
      <c r="H80" s="504"/>
      <c r="I80" s="504"/>
      <c r="J80" s="504"/>
      <c r="K80" s="504"/>
      <c r="L80" s="504"/>
      <c r="M80" s="505"/>
      <c r="N80" s="309"/>
      <c r="O80" s="309"/>
      <c r="P80" s="4"/>
      <c r="Q80" s="4"/>
      <c r="R80" s="4"/>
      <c r="S80" s="4"/>
      <c r="T80" s="4"/>
      <c r="U80" s="4"/>
      <c r="V80" s="4"/>
      <c r="W80" s="4"/>
      <c r="X80" s="4"/>
      <c r="Y80" s="4"/>
      <c r="Z80" s="4"/>
      <c r="AA80" s="504"/>
      <c r="AB80" s="504"/>
      <c r="AC80" s="504"/>
      <c r="AD80" s="504"/>
      <c r="AE80" s="504"/>
      <c r="AF80" s="505"/>
      <c r="AG80" s="309"/>
      <c r="AH80" s="309"/>
      <c r="AI80" s="4"/>
      <c r="AJ80" s="4"/>
      <c r="AK80" s="4"/>
      <c r="AL80" s="4"/>
      <c r="AM80" s="4"/>
      <c r="AN80" s="4"/>
      <c r="AO80" s="4"/>
      <c r="AP80" s="4"/>
      <c r="AQ80" s="4"/>
      <c r="AR80" s="4"/>
      <c r="AS80" s="4"/>
      <c r="AT80" s="741"/>
      <c r="AU80" s="741"/>
      <c r="AV80" s="741"/>
      <c r="AW80" s="741"/>
      <c r="AX80" s="741"/>
      <c r="AY80" s="742"/>
      <c r="AZ80" s="309"/>
      <c r="BA80" s="309"/>
      <c r="BB80" s="4"/>
      <c r="BC80" s="4"/>
      <c r="BD80" s="4"/>
      <c r="BE80" s="4"/>
      <c r="BF80" s="4"/>
      <c r="BG80" s="4"/>
      <c r="BH80" s="4"/>
      <c r="BI80" s="4"/>
      <c r="BJ80" s="4"/>
      <c r="BK80" s="4"/>
      <c r="BL80" s="4"/>
      <c r="BM80" s="4"/>
      <c r="BN80" s="189"/>
      <c r="BO80" s="189"/>
      <c r="BP80" s="89"/>
      <c r="BQ80" s="89"/>
      <c r="BR80" s="189"/>
      <c r="BS80" s="90"/>
      <c r="BT80" s="89"/>
      <c r="BU80" s="89"/>
      <c r="DR80" s="90"/>
      <c r="DS80" s="189"/>
      <c r="DT80" s="416"/>
      <c r="DU80" s="416"/>
      <c r="DV80" s="416"/>
      <c r="DW80" s="416"/>
      <c r="DX80" s="416"/>
      <c r="DY80" s="416"/>
      <c r="DZ80" s="416"/>
      <c r="EA80" s="416"/>
      <c r="EB80" s="416"/>
      <c r="EC80" s="416"/>
      <c r="ED80" s="416"/>
      <c r="EE80" s="416"/>
      <c r="EF80" s="416"/>
      <c r="EG80" s="416"/>
      <c r="EH80" s="416"/>
      <c r="EI80" s="416"/>
      <c r="EJ80" s="416"/>
      <c r="EK80" s="416"/>
      <c r="EL80" s="416"/>
      <c r="EM80" s="416"/>
      <c r="EN80" s="416"/>
      <c r="EO80" s="416"/>
      <c r="EP80" s="416"/>
      <c r="EQ80" s="416"/>
      <c r="ER80" s="416"/>
      <c r="ES80" s="416"/>
      <c r="ET80" s="416"/>
      <c r="EU80" s="416"/>
      <c r="EV80" s="416"/>
      <c r="EW80" s="416"/>
      <c r="EX80" s="416"/>
      <c r="EY80" s="416"/>
      <c r="EZ80" s="416"/>
      <c r="FA80" s="416"/>
      <c r="FB80" s="416"/>
      <c r="FC80" s="416"/>
      <c r="FD80" s="416"/>
      <c r="FE80" s="416"/>
      <c r="FF80" s="416"/>
      <c r="FG80" s="416"/>
      <c r="FH80" s="416"/>
      <c r="FI80" s="416"/>
      <c r="FJ80" s="416"/>
      <c r="FK80" s="416"/>
      <c r="FL80" s="416"/>
      <c r="FM80" s="416"/>
      <c r="FN80" s="416"/>
      <c r="FO80" s="407"/>
    </row>
    <row r="81" spans="2:65" x14ac:dyDescent="0.5">
      <c r="B81" s="368">
        <v>12</v>
      </c>
      <c r="C81" s="808" t="s">
        <v>1049</v>
      </c>
      <c r="D81" s="809"/>
      <c r="E81" s="809"/>
      <c r="F81" s="809"/>
      <c r="G81" s="809"/>
      <c r="H81" s="809"/>
      <c r="I81" s="809"/>
      <c r="J81" s="809"/>
      <c r="K81" s="809"/>
      <c r="L81" s="809"/>
      <c r="M81" s="810"/>
      <c r="N81" s="309"/>
      <c r="O81" s="309"/>
      <c r="P81" s="4"/>
      <c r="Q81" s="4"/>
      <c r="R81" s="4"/>
      <c r="S81" s="4"/>
      <c r="T81" s="4"/>
      <c r="U81" s="4"/>
      <c r="V81" s="4"/>
      <c r="W81" s="4"/>
      <c r="X81" s="4"/>
      <c r="Y81" s="4"/>
      <c r="Z81" s="4"/>
      <c r="AA81" s="809"/>
      <c r="AB81" s="809"/>
      <c r="AC81" s="809"/>
      <c r="AD81" s="809"/>
      <c r="AE81" s="809"/>
      <c r="AF81" s="810"/>
      <c r="AG81" s="309"/>
      <c r="AH81" s="309"/>
      <c r="AI81" s="4"/>
      <c r="AJ81" s="4"/>
      <c r="AK81" s="4"/>
      <c r="AL81" s="4"/>
      <c r="AM81" s="4"/>
      <c r="AN81" s="4"/>
      <c r="AO81" s="4"/>
      <c r="AP81" s="4"/>
      <c r="AQ81" s="4"/>
      <c r="AR81" s="4"/>
      <c r="AS81" s="4"/>
      <c r="AT81" s="809"/>
      <c r="AU81" s="809"/>
      <c r="AV81" s="809"/>
      <c r="AW81" s="809"/>
      <c r="AX81" s="809"/>
      <c r="AY81" s="810"/>
      <c r="AZ81" s="309"/>
      <c r="BA81" s="309"/>
      <c r="BB81" s="4"/>
      <c r="BC81" s="4"/>
      <c r="BD81" s="4"/>
      <c r="BE81" s="4"/>
      <c r="BF81" s="4"/>
      <c r="BG81" s="4"/>
      <c r="BH81" s="4"/>
      <c r="BI81" s="4"/>
      <c r="BJ81" s="4"/>
      <c r="BK81" s="4"/>
      <c r="BL81" s="4"/>
      <c r="BM81" s="4"/>
    </row>
    <row r="82" spans="2:65" x14ac:dyDescent="0.5">
      <c r="B82" s="368">
        <v>13</v>
      </c>
      <c r="C82" s="808" t="s">
        <v>1050</v>
      </c>
      <c r="D82" s="809"/>
      <c r="E82" s="809"/>
      <c r="F82" s="809"/>
      <c r="G82" s="809"/>
      <c r="H82" s="809"/>
      <c r="I82" s="809"/>
      <c r="J82" s="809"/>
      <c r="K82" s="809"/>
      <c r="L82" s="809"/>
      <c r="M82" s="810"/>
      <c r="N82" s="309"/>
      <c r="O82" s="309"/>
      <c r="P82" s="4"/>
      <c r="Q82" s="4"/>
      <c r="R82" s="4"/>
      <c r="S82" s="4"/>
      <c r="T82" s="4"/>
      <c r="U82" s="4"/>
      <c r="V82" s="4"/>
      <c r="W82" s="4"/>
      <c r="X82" s="4"/>
      <c r="Y82" s="4"/>
      <c r="Z82" s="4"/>
      <c r="AA82" s="809"/>
      <c r="AB82" s="809"/>
      <c r="AC82" s="809"/>
      <c r="AD82" s="809"/>
      <c r="AE82" s="809"/>
      <c r="AF82" s="810"/>
      <c r="AG82" s="309"/>
      <c r="AH82" s="309"/>
      <c r="AI82" s="4"/>
      <c r="AJ82" s="4"/>
      <c r="AK82" s="4"/>
      <c r="AL82" s="4"/>
      <c r="AM82" s="4"/>
      <c r="AN82" s="4"/>
      <c r="AO82" s="4"/>
      <c r="AP82" s="4"/>
      <c r="AQ82" s="4"/>
      <c r="AR82" s="4"/>
      <c r="AS82" s="4"/>
      <c r="AT82" s="809"/>
      <c r="AU82" s="809"/>
      <c r="AV82" s="809"/>
      <c r="AW82" s="809"/>
      <c r="AX82" s="809"/>
      <c r="AY82" s="810"/>
      <c r="AZ82" s="309"/>
      <c r="BA82" s="309"/>
      <c r="BB82" s="4"/>
      <c r="BC82" s="4"/>
      <c r="BD82" s="4"/>
      <c r="BE82" s="4"/>
      <c r="BF82" s="4"/>
      <c r="BG82" s="4"/>
      <c r="BH82" s="4"/>
      <c r="BI82" s="4"/>
      <c r="BJ82" s="4"/>
      <c r="BK82" s="4"/>
      <c r="BL82" s="4"/>
      <c r="BM82" s="4"/>
    </row>
    <row r="83" spans="2:65" x14ac:dyDescent="0.5">
      <c r="B83" s="368">
        <v>14</v>
      </c>
      <c r="C83" s="808" t="s">
        <v>1139</v>
      </c>
      <c r="D83" s="809"/>
      <c r="E83" s="809"/>
      <c r="F83" s="809"/>
      <c r="G83" s="809"/>
      <c r="H83" s="809"/>
      <c r="I83" s="809"/>
      <c r="J83" s="809"/>
      <c r="K83" s="809"/>
      <c r="L83" s="809"/>
      <c r="M83" s="810"/>
      <c r="N83" s="309"/>
      <c r="O83" s="309"/>
      <c r="P83" s="4"/>
      <c r="Q83" s="4"/>
      <c r="R83" s="4"/>
      <c r="S83" s="4"/>
      <c r="T83" s="4"/>
      <c r="U83" s="4"/>
      <c r="V83" s="4"/>
      <c r="W83" s="4"/>
      <c r="X83" s="4"/>
      <c r="Y83" s="4"/>
      <c r="Z83" s="4"/>
      <c r="AA83" s="809"/>
      <c r="AB83" s="809"/>
      <c r="AC83" s="809"/>
      <c r="AD83" s="809"/>
      <c r="AE83" s="809"/>
      <c r="AF83" s="810"/>
      <c r="AG83" s="309"/>
      <c r="AH83" s="309"/>
      <c r="AI83" s="4"/>
      <c r="AJ83" s="4"/>
      <c r="AK83" s="4"/>
      <c r="AL83" s="4"/>
      <c r="AM83" s="4"/>
      <c r="AN83" s="4"/>
      <c r="AO83" s="4"/>
      <c r="AP83" s="4"/>
      <c r="AQ83" s="4"/>
      <c r="AR83" s="4"/>
      <c r="AS83" s="4"/>
      <c r="AT83" s="809"/>
      <c r="AU83" s="809"/>
      <c r="AV83" s="809"/>
      <c r="AW83" s="809"/>
      <c r="AX83" s="809"/>
      <c r="AY83" s="810"/>
      <c r="AZ83" s="309"/>
      <c r="BA83" s="309"/>
      <c r="BB83" s="4"/>
      <c r="BC83" s="4"/>
      <c r="BD83" s="4"/>
      <c r="BE83" s="4"/>
      <c r="BF83" s="4"/>
      <c r="BG83" s="4"/>
      <c r="BH83" s="4"/>
      <c r="BI83" s="4"/>
      <c r="BJ83" s="4"/>
      <c r="BK83" s="4"/>
      <c r="BL83" s="4"/>
      <c r="BM83" s="4"/>
    </row>
    <row r="84" spans="2:65" x14ac:dyDescent="0.5">
      <c r="B84" s="368">
        <v>15</v>
      </c>
      <c r="C84" s="808" t="s">
        <v>1140</v>
      </c>
      <c r="D84" s="809"/>
      <c r="E84" s="809"/>
      <c r="F84" s="809"/>
      <c r="G84" s="809"/>
      <c r="H84" s="809"/>
      <c r="I84" s="809"/>
      <c r="J84" s="809"/>
      <c r="K84" s="809"/>
      <c r="L84" s="809"/>
      <c r="M84" s="810"/>
      <c r="N84" s="309"/>
      <c r="O84" s="309"/>
      <c r="P84" s="4"/>
      <c r="Q84" s="4"/>
      <c r="R84" s="4"/>
      <c r="S84" s="4"/>
      <c r="T84" s="4"/>
      <c r="U84" s="4"/>
      <c r="V84" s="4"/>
      <c r="W84" s="4"/>
      <c r="X84" s="4"/>
      <c r="Y84" s="4"/>
      <c r="Z84" s="4"/>
      <c r="AA84" s="809"/>
      <c r="AB84" s="809"/>
      <c r="AC84" s="809"/>
      <c r="AD84" s="809"/>
      <c r="AE84" s="809"/>
      <c r="AF84" s="810"/>
      <c r="AG84" s="309"/>
      <c r="AH84" s="309"/>
      <c r="AI84" s="4"/>
      <c r="AJ84" s="4"/>
      <c r="AK84" s="4"/>
      <c r="AL84" s="4"/>
      <c r="AM84" s="4"/>
      <c r="AN84" s="4"/>
      <c r="AO84" s="4"/>
      <c r="AP84" s="4"/>
      <c r="AQ84" s="4"/>
      <c r="AR84" s="4"/>
      <c r="AS84" s="4"/>
      <c r="AT84" s="809"/>
      <c r="AU84" s="809"/>
      <c r="AV84" s="809"/>
      <c r="AW84" s="809"/>
      <c r="AX84" s="809"/>
      <c r="AY84" s="810"/>
      <c r="AZ84" s="309"/>
      <c r="BA84" s="309"/>
      <c r="BB84" s="4"/>
      <c r="BC84" s="4"/>
      <c r="BD84" s="4"/>
      <c r="BE84" s="4"/>
      <c r="BF84" s="4"/>
      <c r="BG84" s="4"/>
      <c r="BH84" s="4"/>
      <c r="BI84" s="4"/>
      <c r="BJ84" s="4"/>
      <c r="BK84" s="4"/>
      <c r="BL84" s="4"/>
      <c r="BM84" s="4"/>
    </row>
    <row r="85" spans="2:65" x14ac:dyDescent="0.5">
      <c r="B85" s="368">
        <v>16</v>
      </c>
      <c r="C85" s="808" t="s">
        <v>456</v>
      </c>
      <c r="D85" s="809"/>
      <c r="E85" s="809"/>
      <c r="F85" s="809"/>
      <c r="G85" s="809"/>
      <c r="H85" s="809"/>
      <c r="I85" s="809"/>
      <c r="J85" s="809"/>
      <c r="K85" s="809"/>
      <c r="L85" s="809"/>
      <c r="M85" s="810"/>
      <c r="N85" s="309"/>
      <c r="O85" s="309"/>
      <c r="P85" s="4"/>
      <c r="Q85" s="4"/>
      <c r="R85" s="4"/>
      <c r="S85" s="4"/>
      <c r="T85" s="4"/>
      <c r="U85" s="4"/>
      <c r="V85" s="4"/>
      <c r="W85" s="4"/>
      <c r="X85" s="4"/>
      <c r="Y85" s="4"/>
      <c r="Z85" s="4"/>
      <c r="AA85" s="809"/>
      <c r="AB85" s="809"/>
      <c r="AC85" s="809"/>
      <c r="AD85" s="809"/>
      <c r="AE85" s="809"/>
      <c r="AF85" s="810"/>
      <c r="AG85" s="309"/>
      <c r="AH85" s="309"/>
      <c r="AI85" s="4"/>
      <c r="AJ85" s="4"/>
      <c r="AK85" s="4"/>
      <c r="AL85" s="4"/>
      <c r="AM85" s="4"/>
      <c r="AN85" s="4"/>
      <c r="AO85" s="4"/>
      <c r="AP85" s="4"/>
      <c r="AQ85" s="4"/>
      <c r="AR85" s="4"/>
      <c r="AS85" s="4"/>
      <c r="AT85" s="809"/>
      <c r="AU85" s="809"/>
      <c r="AV85" s="809"/>
      <c r="AW85" s="809"/>
      <c r="AX85" s="809"/>
      <c r="AY85" s="810"/>
      <c r="AZ85" s="309"/>
      <c r="BA85" s="309"/>
      <c r="BB85" s="4"/>
      <c r="BC85" s="4"/>
      <c r="BD85" s="4"/>
      <c r="BE85" s="4"/>
      <c r="BF85" s="4"/>
      <c r="BG85" s="4"/>
      <c r="BH85" s="4"/>
      <c r="BI85" s="4"/>
      <c r="BJ85" s="4"/>
      <c r="BK85" s="4"/>
      <c r="BL85" s="4"/>
      <c r="BM85" s="4"/>
    </row>
    <row r="86" spans="2:65" x14ac:dyDescent="0.5">
      <c r="B86" s="368">
        <v>17</v>
      </c>
      <c r="C86" s="808" t="s">
        <v>1141</v>
      </c>
      <c r="D86" s="809"/>
      <c r="E86" s="809"/>
      <c r="F86" s="809"/>
      <c r="G86" s="809"/>
      <c r="H86" s="809"/>
      <c r="I86" s="809"/>
      <c r="J86" s="809"/>
      <c r="K86" s="809"/>
      <c r="L86" s="809"/>
      <c r="M86" s="810"/>
      <c r="N86" s="309"/>
      <c r="O86" s="309"/>
      <c r="P86" s="4"/>
      <c r="Q86" s="4"/>
      <c r="R86" s="4"/>
      <c r="S86" s="4"/>
      <c r="T86" s="4"/>
      <c r="U86" s="4"/>
      <c r="V86" s="4"/>
      <c r="W86" s="4"/>
      <c r="X86" s="4"/>
      <c r="Y86" s="4"/>
      <c r="Z86" s="4"/>
      <c r="AA86" s="809"/>
      <c r="AB86" s="809"/>
      <c r="AC86" s="809"/>
      <c r="AD86" s="809"/>
      <c r="AE86" s="809"/>
      <c r="AF86" s="810"/>
      <c r="AG86" s="309"/>
      <c r="AH86" s="309"/>
      <c r="AI86" s="4"/>
      <c r="AJ86" s="4"/>
      <c r="AK86" s="4"/>
      <c r="AL86" s="4"/>
      <c r="AM86" s="4"/>
      <c r="AN86" s="4"/>
      <c r="AO86" s="4"/>
      <c r="AP86" s="4"/>
      <c r="AQ86" s="4"/>
      <c r="AR86" s="4"/>
      <c r="AS86" s="4"/>
      <c r="AT86" s="809"/>
      <c r="AU86" s="809"/>
      <c r="AV86" s="809"/>
      <c r="AW86" s="809"/>
      <c r="AX86" s="809"/>
      <c r="AY86" s="810"/>
      <c r="AZ86" s="309"/>
      <c r="BA86" s="309"/>
      <c r="BB86" s="4"/>
      <c r="BC86" s="4"/>
      <c r="BD86" s="4"/>
      <c r="BE86" s="4"/>
      <c r="BF86" s="4"/>
      <c r="BG86" s="4"/>
      <c r="BH86" s="4"/>
      <c r="BI86" s="4"/>
      <c r="BJ86" s="4"/>
      <c r="BK86" s="4"/>
      <c r="BL86" s="4"/>
      <c r="BM86" s="4"/>
    </row>
    <row r="87" spans="2:65" x14ac:dyDescent="0.5">
      <c r="B87" s="368">
        <v>18</v>
      </c>
      <c r="C87" s="808" t="s">
        <v>104</v>
      </c>
      <c r="D87" s="809"/>
      <c r="E87" s="809"/>
      <c r="F87" s="809"/>
      <c r="G87" s="809"/>
      <c r="H87" s="809"/>
      <c r="I87" s="809"/>
      <c r="J87" s="809"/>
      <c r="K87" s="809"/>
      <c r="L87" s="809"/>
      <c r="M87" s="810"/>
      <c r="N87" s="309"/>
      <c r="O87" s="309"/>
      <c r="P87" s="4"/>
      <c r="Q87" s="4"/>
      <c r="R87" s="4"/>
      <c r="S87" s="4"/>
      <c r="T87" s="4"/>
      <c r="U87" s="4"/>
      <c r="V87" s="4"/>
      <c r="W87" s="4"/>
      <c r="X87" s="4"/>
      <c r="Y87" s="4"/>
      <c r="Z87" s="4"/>
      <c r="AA87" s="809"/>
      <c r="AB87" s="809"/>
      <c r="AC87" s="809"/>
      <c r="AD87" s="809"/>
      <c r="AE87" s="809"/>
      <c r="AF87" s="810"/>
      <c r="AG87" s="309"/>
      <c r="AH87" s="309"/>
      <c r="AI87" s="4"/>
      <c r="AJ87" s="4"/>
      <c r="AK87" s="4"/>
      <c r="AL87" s="4"/>
      <c r="AM87" s="4"/>
      <c r="AN87" s="4"/>
      <c r="AO87" s="4"/>
      <c r="AP87" s="4"/>
      <c r="AQ87" s="4"/>
      <c r="AR87" s="4"/>
      <c r="AS87" s="4"/>
      <c r="AT87" s="809"/>
      <c r="AU87" s="809"/>
      <c r="AV87" s="809"/>
      <c r="AW87" s="809"/>
      <c r="AX87" s="809"/>
      <c r="AY87" s="810"/>
      <c r="AZ87" s="309"/>
      <c r="BA87" s="309"/>
      <c r="BB87" s="4"/>
      <c r="BC87" s="4"/>
      <c r="BD87" s="4"/>
      <c r="BE87" s="4"/>
      <c r="BF87" s="4"/>
      <c r="BG87" s="4"/>
      <c r="BH87" s="4"/>
      <c r="BI87" s="4"/>
      <c r="BJ87" s="4"/>
      <c r="BK87" s="4"/>
      <c r="BL87" s="4"/>
      <c r="BM87" s="4"/>
    </row>
    <row r="88" spans="2:65" x14ac:dyDescent="0.5">
      <c r="B88" s="368">
        <v>19</v>
      </c>
      <c r="C88" s="808" t="s">
        <v>1142</v>
      </c>
      <c r="D88" s="809"/>
      <c r="E88" s="809"/>
      <c r="F88" s="809"/>
      <c r="G88" s="809"/>
      <c r="H88" s="809"/>
      <c r="I88" s="809"/>
      <c r="J88" s="809"/>
      <c r="K88" s="809"/>
      <c r="L88" s="809"/>
      <c r="M88" s="810"/>
      <c r="N88" s="309"/>
      <c r="O88" s="309"/>
      <c r="P88" s="4"/>
      <c r="Q88" s="4"/>
      <c r="R88" s="4"/>
      <c r="S88" s="4"/>
      <c r="T88" s="4"/>
      <c r="U88" s="4"/>
      <c r="V88" s="4"/>
      <c r="W88" s="4"/>
      <c r="X88" s="4"/>
      <c r="Y88" s="4"/>
      <c r="Z88" s="4"/>
      <c r="AA88" s="809"/>
      <c r="AB88" s="809"/>
      <c r="AC88" s="809"/>
      <c r="AD88" s="809"/>
      <c r="AE88" s="809"/>
      <c r="AF88" s="810"/>
      <c r="AG88" s="309"/>
      <c r="AH88" s="309"/>
      <c r="AI88" s="4"/>
      <c r="AJ88" s="4"/>
      <c r="AK88" s="4"/>
      <c r="AL88" s="4"/>
      <c r="AM88" s="4"/>
      <c r="AN88" s="4"/>
      <c r="AO88" s="4"/>
      <c r="AP88" s="4"/>
      <c r="AQ88" s="4"/>
      <c r="AR88" s="4"/>
      <c r="AS88" s="4"/>
      <c r="AT88" s="809"/>
      <c r="AU88" s="809"/>
      <c r="AV88" s="809"/>
      <c r="AW88" s="809"/>
      <c r="AX88" s="809"/>
      <c r="AY88" s="810"/>
      <c r="AZ88" s="309"/>
      <c r="BA88" s="309"/>
      <c r="BB88" s="4"/>
      <c r="BC88" s="4"/>
      <c r="BD88" s="4"/>
      <c r="BE88" s="4"/>
      <c r="BF88" s="4"/>
      <c r="BG88" s="4"/>
      <c r="BH88" s="4"/>
      <c r="BI88" s="4"/>
      <c r="BJ88" s="4"/>
      <c r="BK88" s="4"/>
      <c r="BL88" s="4"/>
      <c r="BM88" s="4"/>
    </row>
    <row r="89" spans="2:65" x14ac:dyDescent="0.5">
      <c r="B89" s="368">
        <v>20</v>
      </c>
      <c r="C89" s="808" t="s">
        <v>457</v>
      </c>
      <c r="D89" s="809"/>
      <c r="E89" s="809"/>
      <c r="F89" s="809"/>
      <c r="G89" s="809"/>
      <c r="H89" s="809"/>
      <c r="I89" s="809"/>
      <c r="J89" s="809"/>
      <c r="K89" s="809"/>
      <c r="L89" s="809"/>
      <c r="M89" s="810"/>
      <c r="N89" s="309"/>
      <c r="O89" s="309"/>
      <c r="P89" s="4"/>
      <c r="Q89" s="4"/>
      <c r="R89" s="4"/>
      <c r="S89" s="4"/>
      <c r="T89" s="4"/>
      <c r="U89" s="4"/>
      <c r="V89" s="4"/>
      <c r="W89" s="4"/>
      <c r="X89" s="4"/>
      <c r="Y89" s="4"/>
      <c r="Z89" s="4"/>
      <c r="AA89" s="809"/>
      <c r="AB89" s="809"/>
      <c r="AC89" s="809"/>
      <c r="AD89" s="809"/>
      <c r="AE89" s="809"/>
      <c r="AF89" s="810"/>
      <c r="AG89" s="309"/>
      <c r="AH89" s="309"/>
      <c r="AI89" s="4"/>
      <c r="AJ89" s="4"/>
      <c r="AK89" s="4"/>
      <c r="AL89" s="4"/>
      <c r="AM89" s="4"/>
      <c r="AN89" s="4"/>
      <c r="AO89" s="4"/>
      <c r="AP89" s="4"/>
      <c r="AQ89" s="4"/>
      <c r="AR89" s="4"/>
      <c r="AS89" s="4"/>
      <c r="AT89" s="809"/>
      <c r="AU89" s="809"/>
      <c r="AV89" s="809"/>
      <c r="AW89" s="809"/>
      <c r="AX89" s="809"/>
      <c r="AY89" s="810"/>
      <c r="AZ89" s="309"/>
      <c r="BA89" s="309"/>
      <c r="BB89" s="4"/>
      <c r="BC89" s="4"/>
      <c r="BD89" s="4"/>
      <c r="BE89" s="4"/>
      <c r="BF89" s="4"/>
      <c r="BG89" s="4"/>
      <c r="BH89" s="4"/>
      <c r="BI89" s="4"/>
      <c r="BJ89" s="4"/>
      <c r="BK89" s="4"/>
      <c r="BL89" s="4"/>
      <c r="BM89" s="4"/>
    </row>
    <row r="90" spans="2:65" x14ac:dyDescent="0.5">
      <c r="B90" s="368">
        <v>21</v>
      </c>
      <c r="C90" s="808" t="s">
        <v>1143</v>
      </c>
      <c r="D90" s="809"/>
      <c r="E90" s="809"/>
      <c r="F90" s="809"/>
      <c r="G90" s="809"/>
      <c r="H90" s="809"/>
      <c r="I90" s="809"/>
      <c r="J90" s="809"/>
      <c r="K90" s="809"/>
      <c r="L90" s="809"/>
      <c r="M90" s="810"/>
      <c r="N90" s="309"/>
      <c r="O90" s="309"/>
      <c r="P90" s="4"/>
      <c r="Q90" s="4"/>
      <c r="R90" s="4"/>
      <c r="S90" s="4"/>
      <c r="T90" s="4"/>
      <c r="U90" s="4"/>
      <c r="V90" s="4"/>
      <c r="W90" s="4"/>
      <c r="X90" s="4"/>
      <c r="Y90" s="4"/>
      <c r="Z90" s="4"/>
      <c r="AA90" s="809"/>
      <c r="AB90" s="809"/>
      <c r="AC90" s="809"/>
      <c r="AD90" s="809"/>
      <c r="AE90" s="809"/>
      <c r="AF90" s="810"/>
      <c r="AG90" s="309"/>
      <c r="AH90" s="309"/>
      <c r="AI90" s="4"/>
      <c r="AJ90" s="4"/>
      <c r="AK90" s="4"/>
      <c r="AL90" s="4"/>
      <c r="AM90" s="4"/>
      <c r="AN90" s="4"/>
      <c r="AO90" s="4"/>
      <c r="AP90" s="4"/>
      <c r="AQ90" s="4"/>
      <c r="AR90" s="4"/>
      <c r="AS90" s="4"/>
      <c r="AT90" s="809"/>
      <c r="AU90" s="809"/>
      <c r="AV90" s="809"/>
      <c r="AW90" s="809"/>
      <c r="AX90" s="809"/>
      <c r="AY90" s="810"/>
      <c r="AZ90" s="309"/>
      <c r="BA90" s="309"/>
      <c r="BB90" s="4"/>
      <c r="BC90" s="4"/>
      <c r="BD90" s="4"/>
      <c r="BE90" s="4"/>
      <c r="BF90" s="4"/>
      <c r="BG90" s="4"/>
      <c r="BH90" s="4"/>
      <c r="BI90" s="4"/>
      <c r="BJ90" s="4"/>
      <c r="BK90" s="4"/>
      <c r="BL90" s="4"/>
      <c r="BM90" s="4"/>
    </row>
    <row r="91" spans="2:65" x14ac:dyDescent="0.5">
      <c r="B91" s="503" t="s">
        <v>106</v>
      </c>
      <c r="C91" s="504" t="str">
        <f>$C$36</f>
        <v>Cash expenditure</v>
      </c>
      <c r="D91" s="504"/>
      <c r="E91" s="504"/>
      <c r="F91" s="743"/>
      <c r="G91" s="504"/>
      <c r="H91" s="504"/>
      <c r="I91" s="504"/>
      <c r="J91" s="504"/>
      <c r="K91" s="504"/>
      <c r="L91" s="504"/>
      <c r="M91" s="505"/>
      <c r="N91" s="309"/>
      <c r="O91" s="309"/>
      <c r="P91" s="4"/>
      <c r="Q91" s="4"/>
      <c r="R91" s="4"/>
      <c r="S91" s="4"/>
      <c r="T91" s="4"/>
      <c r="U91" s="4"/>
      <c r="V91" s="4"/>
      <c r="W91" s="4"/>
      <c r="X91" s="4"/>
      <c r="Y91" s="4"/>
      <c r="Z91" s="4"/>
      <c r="AA91" s="504"/>
      <c r="AB91" s="504"/>
      <c r="AC91" s="504"/>
      <c r="AD91" s="504"/>
      <c r="AE91" s="504"/>
      <c r="AF91" s="505"/>
      <c r="AG91" s="309"/>
      <c r="AH91" s="309"/>
      <c r="AI91" s="4"/>
      <c r="AJ91" s="4"/>
      <c r="AK91" s="4"/>
      <c r="AL91" s="4"/>
      <c r="AM91" s="4"/>
      <c r="AN91" s="4"/>
      <c r="AO91" s="4"/>
      <c r="AP91" s="4"/>
      <c r="AQ91" s="4"/>
      <c r="AR91" s="4"/>
      <c r="AS91" s="4"/>
      <c r="AT91" s="741"/>
      <c r="AU91" s="741"/>
      <c r="AV91" s="741"/>
      <c r="AW91" s="741"/>
      <c r="AX91" s="741"/>
      <c r="AY91" s="742"/>
      <c r="AZ91" s="309"/>
      <c r="BA91" s="309"/>
      <c r="BB91" s="4"/>
      <c r="BC91" s="4"/>
      <c r="BD91" s="4"/>
      <c r="BE91" s="4"/>
      <c r="BF91" s="4"/>
      <c r="BG91" s="4"/>
      <c r="BH91" s="4"/>
      <c r="BI91" s="4"/>
      <c r="BJ91" s="4"/>
      <c r="BK91" s="4"/>
      <c r="BL91" s="4"/>
      <c r="BM91" s="4"/>
    </row>
    <row r="92" spans="2:65" x14ac:dyDescent="0.5">
      <c r="B92" s="368">
        <v>22</v>
      </c>
      <c r="C92" s="808" t="s">
        <v>107</v>
      </c>
      <c r="D92" s="809"/>
      <c r="E92" s="809"/>
      <c r="F92" s="809"/>
      <c r="G92" s="809"/>
      <c r="H92" s="809"/>
      <c r="I92" s="809"/>
      <c r="J92" s="809"/>
      <c r="K92" s="809"/>
      <c r="L92" s="809"/>
      <c r="M92" s="810"/>
      <c r="N92" s="309"/>
      <c r="O92" s="309"/>
      <c r="P92" s="4"/>
      <c r="Q92" s="4"/>
      <c r="R92" s="4"/>
      <c r="S92" s="4"/>
      <c r="T92" s="4"/>
      <c r="U92" s="4"/>
      <c r="V92" s="4"/>
      <c r="W92" s="4"/>
      <c r="X92" s="4"/>
      <c r="Y92" s="4"/>
      <c r="Z92" s="4"/>
      <c r="AA92" s="809"/>
      <c r="AB92" s="809"/>
      <c r="AC92" s="809"/>
      <c r="AD92" s="809"/>
      <c r="AE92" s="809"/>
      <c r="AF92" s="810"/>
      <c r="AG92" s="309"/>
      <c r="AH92" s="309"/>
      <c r="AI92" s="4"/>
      <c r="AJ92" s="4"/>
      <c r="AK92" s="4"/>
      <c r="AL92" s="4"/>
      <c r="AM92" s="4"/>
      <c r="AN92" s="4"/>
      <c r="AO92" s="4"/>
      <c r="AP92" s="4"/>
      <c r="AQ92" s="4"/>
      <c r="AR92" s="4"/>
      <c r="AS92" s="4"/>
      <c r="AT92" s="809"/>
      <c r="AU92" s="809"/>
      <c r="AV92" s="809"/>
      <c r="AW92" s="809"/>
      <c r="AX92" s="809"/>
      <c r="AY92" s="810"/>
      <c r="AZ92" s="309"/>
      <c r="BA92" s="309"/>
      <c r="BB92" s="4"/>
      <c r="BC92" s="4"/>
      <c r="BD92" s="4"/>
      <c r="BE92" s="4"/>
      <c r="BF92" s="4"/>
      <c r="BG92" s="4"/>
      <c r="BH92" s="4"/>
      <c r="BI92" s="4"/>
      <c r="BJ92" s="4"/>
      <c r="BK92" s="4"/>
      <c r="BL92" s="4"/>
      <c r="BM92" s="4"/>
    </row>
    <row r="93" spans="2:65" x14ac:dyDescent="0.5">
      <c r="B93" s="368">
        <v>23</v>
      </c>
      <c r="C93" s="808" t="s">
        <v>108</v>
      </c>
      <c r="D93" s="809"/>
      <c r="E93" s="809"/>
      <c r="F93" s="809"/>
      <c r="G93" s="809"/>
      <c r="H93" s="809"/>
      <c r="I93" s="809"/>
      <c r="J93" s="809"/>
      <c r="K93" s="809"/>
      <c r="L93" s="809"/>
      <c r="M93" s="810"/>
      <c r="N93" s="309"/>
      <c r="O93" s="309"/>
      <c r="P93" s="4"/>
      <c r="Q93" s="4"/>
      <c r="R93" s="4"/>
      <c r="S93" s="4"/>
      <c r="T93" s="4"/>
      <c r="U93" s="4"/>
      <c r="V93" s="4"/>
      <c r="W93" s="4"/>
      <c r="X93" s="4"/>
      <c r="Y93" s="4"/>
      <c r="Z93" s="4"/>
      <c r="AA93" s="809"/>
      <c r="AB93" s="809"/>
      <c r="AC93" s="809"/>
      <c r="AD93" s="809"/>
      <c r="AE93" s="809"/>
      <c r="AF93" s="810"/>
      <c r="AG93" s="309"/>
      <c r="AH93" s="309"/>
      <c r="AI93" s="4"/>
      <c r="AJ93" s="4"/>
      <c r="AK93" s="4"/>
      <c r="AL93" s="4"/>
      <c r="AM93" s="4"/>
      <c r="AN93" s="4"/>
      <c r="AO93" s="4"/>
      <c r="AP93" s="4"/>
      <c r="AQ93" s="4"/>
      <c r="AR93" s="4"/>
      <c r="AS93" s="4"/>
      <c r="AT93" s="809"/>
      <c r="AU93" s="809"/>
      <c r="AV93" s="809"/>
      <c r="AW93" s="809"/>
      <c r="AX93" s="809"/>
      <c r="AY93" s="810"/>
      <c r="AZ93" s="309"/>
      <c r="BA93" s="309"/>
      <c r="BB93" s="4"/>
      <c r="BC93" s="4"/>
      <c r="BD93" s="4"/>
      <c r="BE93" s="4"/>
      <c r="BF93" s="4"/>
      <c r="BG93" s="4"/>
      <c r="BH93" s="4"/>
      <c r="BI93" s="4"/>
      <c r="BJ93" s="4"/>
      <c r="BK93" s="4"/>
      <c r="BL93" s="4"/>
      <c r="BM93" s="4"/>
    </row>
    <row r="94" spans="2:65" x14ac:dyDescent="0.5">
      <c r="B94" s="368">
        <v>24</v>
      </c>
      <c r="C94" s="808" t="s">
        <v>1144</v>
      </c>
      <c r="D94" s="809"/>
      <c r="E94" s="809"/>
      <c r="F94" s="809"/>
      <c r="G94" s="809"/>
      <c r="H94" s="809"/>
      <c r="I94" s="809"/>
      <c r="J94" s="809"/>
      <c r="K94" s="809"/>
      <c r="L94" s="809"/>
      <c r="M94" s="810"/>
      <c r="N94" s="309"/>
      <c r="O94" s="309"/>
      <c r="P94" s="4"/>
      <c r="Q94" s="4"/>
      <c r="R94" s="4"/>
      <c r="S94" s="4"/>
      <c r="T94" s="4"/>
      <c r="U94" s="4"/>
      <c r="V94" s="4"/>
      <c r="W94" s="4"/>
      <c r="X94" s="4"/>
      <c r="Y94" s="4"/>
      <c r="Z94" s="4"/>
      <c r="AA94" s="809"/>
      <c r="AB94" s="809"/>
      <c r="AC94" s="809"/>
      <c r="AD94" s="809"/>
      <c r="AE94" s="809"/>
      <c r="AF94" s="810"/>
      <c r="AG94" s="309"/>
      <c r="AH94" s="309"/>
      <c r="AI94" s="4"/>
      <c r="AJ94" s="4"/>
      <c r="AK94" s="4"/>
      <c r="AL94" s="4"/>
      <c r="AM94" s="4"/>
      <c r="AN94" s="4"/>
      <c r="AO94" s="4"/>
      <c r="AP94" s="4"/>
      <c r="AQ94" s="4"/>
      <c r="AR94" s="4"/>
      <c r="AS94" s="4"/>
      <c r="AT94" s="809"/>
      <c r="AU94" s="809"/>
      <c r="AV94" s="809"/>
      <c r="AW94" s="809"/>
      <c r="AX94" s="809"/>
      <c r="AY94" s="810"/>
      <c r="AZ94" s="309"/>
      <c r="BA94" s="309"/>
      <c r="BB94" s="4"/>
      <c r="BC94" s="4"/>
      <c r="BD94" s="4"/>
      <c r="BE94" s="4"/>
      <c r="BF94" s="4"/>
      <c r="BG94" s="4"/>
      <c r="BH94" s="4"/>
      <c r="BI94" s="4"/>
      <c r="BJ94" s="4"/>
      <c r="BK94" s="4"/>
      <c r="BL94" s="4"/>
      <c r="BM94" s="4"/>
    </row>
    <row r="95" spans="2:65" x14ac:dyDescent="0.5">
      <c r="B95" s="503" t="s">
        <v>109</v>
      </c>
      <c r="C95" s="504" t="str">
        <f>$C$41</f>
        <v>Atypical expenditure</v>
      </c>
      <c r="D95" s="504"/>
      <c r="E95" s="504"/>
      <c r="F95" s="743"/>
      <c r="G95" s="504"/>
      <c r="H95" s="504"/>
      <c r="I95" s="504"/>
      <c r="J95" s="504"/>
      <c r="K95" s="504"/>
      <c r="L95" s="504"/>
      <c r="M95" s="505"/>
      <c r="N95" s="309"/>
      <c r="O95" s="309"/>
      <c r="P95" s="4"/>
      <c r="Q95" s="4"/>
      <c r="R95" s="4"/>
      <c r="S95" s="4"/>
      <c r="T95" s="4"/>
      <c r="U95" s="4"/>
      <c r="V95" s="4"/>
      <c r="W95" s="4"/>
      <c r="X95" s="4"/>
      <c r="Y95" s="4"/>
      <c r="Z95" s="4"/>
      <c r="AA95" s="504"/>
      <c r="AB95" s="504"/>
      <c r="AC95" s="504"/>
      <c r="AD95" s="504"/>
      <c r="AE95" s="504"/>
      <c r="AF95" s="505"/>
      <c r="AG95" s="309"/>
      <c r="AH95" s="309"/>
      <c r="AI95" s="4"/>
      <c r="AJ95" s="4"/>
      <c r="AK95" s="4"/>
      <c r="AL95" s="4"/>
      <c r="AM95" s="4"/>
      <c r="AN95" s="4"/>
      <c r="AO95" s="4"/>
      <c r="AP95" s="4"/>
      <c r="AQ95" s="4"/>
      <c r="AR95" s="4"/>
      <c r="AS95" s="4"/>
      <c r="AT95" s="741"/>
      <c r="AU95" s="741"/>
      <c r="AV95" s="741"/>
      <c r="AW95" s="741"/>
      <c r="AX95" s="741"/>
      <c r="AY95" s="742"/>
      <c r="AZ95" s="309"/>
      <c r="BA95" s="309"/>
      <c r="BB95" s="4"/>
      <c r="BC95" s="4"/>
      <c r="BD95" s="4"/>
      <c r="BE95" s="4"/>
      <c r="BF95" s="4"/>
      <c r="BG95" s="4"/>
      <c r="BH95" s="4"/>
      <c r="BI95" s="4"/>
      <c r="BJ95" s="4"/>
      <c r="BK95" s="4"/>
      <c r="BL95" s="4"/>
      <c r="BM95" s="4"/>
    </row>
    <row r="96" spans="2:65" x14ac:dyDescent="0.5">
      <c r="B96" s="176" t="s">
        <v>110</v>
      </c>
      <c r="C96" s="808" t="s">
        <v>458</v>
      </c>
      <c r="D96" s="809"/>
      <c r="E96" s="809"/>
      <c r="F96" s="809"/>
      <c r="G96" s="809"/>
      <c r="H96" s="809"/>
      <c r="I96" s="809"/>
      <c r="J96" s="809"/>
      <c r="K96" s="809"/>
      <c r="L96" s="809"/>
      <c r="M96" s="810"/>
      <c r="N96" s="309"/>
      <c r="O96" s="309"/>
      <c r="P96" s="4"/>
      <c r="Q96" s="4"/>
      <c r="R96" s="4"/>
      <c r="S96" s="4"/>
      <c r="T96" s="4"/>
      <c r="U96" s="4"/>
      <c r="V96" s="4"/>
      <c r="W96" s="4"/>
      <c r="X96" s="4"/>
      <c r="Y96" s="4"/>
      <c r="Z96" s="4"/>
      <c r="AA96" s="809"/>
      <c r="AB96" s="809"/>
      <c r="AC96" s="809"/>
      <c r="AD96" s="809"/>
      <c r="AE96" s="809"/>
      <c r="AF96" s="810"/>
      <c r="AG96" s="309"/>
      <c r="AH96" s="309"/>
      <c r="AI96" s="4"/>
      <c r="AJ96" s="4"/>
      <c r="AK96" s="4"/>
      <c r="AL96" s="4"/>
      <c r="AM96" s="4"/>
      <c r="AN96" s="4"/>
      <c r="AO96" s="4"/>
      <c r="AP96" s="4"/>
      <c r="AQ96" s="4"/>
      <c r="AR96" s="4"/>
      <c r="AS96" s="4"/>
      <c r="AT96" s="809"/>
      <c r="AU96" s="809"/>
      <c r="AV96" s="809"/>
      <c r="AW96" s="809"/>
      <c r="AX96" s="809"/>
      <c r="AY96" s="810"/>
      <c r="AZ96" s="309"/>
      <c r="BA96" s="309"/>
      <c r="BB96" s="4"/>
      <c r="BC96" s="4"/>
      <c r="BD96" s="4"/>
      <c r="BE96" s="4"/>
      <c r="BF96" s="4"/>
      <c r="BG96" s="4"/>
      <c r="BH96" s="4"/>
      <c r="BI96" s="4"/>
      <c r="BJ96" s="4"/>
      <c r="BK96" s="4"/>
      <c r="BL96" s="4"/>
      <c r="BM96" s="4"/>
    </row>
    <row r="97" spans="2:65" x14ac:dyDescent="0.5">
      <c r="B97" s="506">
        <v>35</v>
      </c>
      <c r="C97" s="808" t="s">
        <v>1145</v>
      </c>
      <c r="D97" s="809"/>
      <c r="E97" s="809"/>
      <c r="F97" s="809"/>
      <c r="G97" s="809"/>
      <c r="H97" s="809"/>
      <c r="I97" s="809"/>
      <c r="J97" s="809"/>
      <c r="K97" s="809"/>
      <c r="L97" s="809"/>
      <c r="M97" s="810"/>
      <c r="N97" s="309"/>
      <c r="O97" s="309"/>
      <c r="P97" s="4"/>
      <c r="Q97" s="4"/>
      <c r="R97" s="4"/>
      <c r="S97" s="4"/>
      <c r="T97" s="4"/>
      <c r="U97" s="4"/>
      <c r="V97" s="4"/>
      <c r="W97" s="4"/>
      <c r="X97" s="4"/>
      <c r="Y97" s="4"/>
      <c r="Z97" s="4"/>
      <c r="AA97" s="809"/>
      <c r="AB97" s="809"/>
      <c r="AC97" s="809"/>
      <c r="AD97" s="809"/>
      <c r="AE97" s="809"/>
      <c r="AF97" s="810"/>
      <c r="AG97" s="309"/>
      <c r="AH97" s="309"/>
      <c r="AI97" s="4"/>
      <c r="AJ97" s="4"/>
      <c r="AK97" s="4"/>
      <c r="AL97" s="4"/>
      <c r="AM97" s="4"/>
      <c r="AN97" s="4"/>
      <c r="AO97" s="4"/>
      <c r="AP97" s="4"/>
      <c r="AQ97" s="4"/>
      <c r="AR97" s="4"/>
      <c r="AS97" s="4"/>
      <c r="AT97" s="809"/>
      <c r="AU97" s="809"/>
      <c r="AV97" s="809"/>
      <c r="AW97" s="809"/>
      <c r="AX97" s="809"/>
      <c r="AY97" s="810"/>
      <c r="AZ97" s="309"/>
      <c r="BA97" s="309"/>
      <c r="BB97" s="4"/>
      <c r="BC97" s="4"/>
      <c r="BD97" s="4"/>
      <c r="BE97" s="4"/>
      <c r="BF97" s="4"/>
      <c r="BG97" s="4"/>
      <c r="BH97" s="4"/>
      <c r="BI97" s="4"/>
      <c r="BJ97" s="4"/>
      <c r="BK97" s="4"/>
      <c r="BL97" s="4"/>
      <c r="BM97" s="4"/>
    </row>
    <row r="98" spans="2:65" x14ac:dyDescent="0.5">
      <c r="B98" s="503" t="s">
        <v>112</v>
      </c>
      <c r="C98" s="504" t="str">
        <f>$C$54</f>
        <v xml:space="preserve">Total expenditure </v>
      </c>
      <c r="D98" s="504"/>
      <c r="E98" s="504"/>
      <c r="F98" s="743"/>
      <c r="G98" s="504"/>
      <c r="H98" s="504"/>
      <c r="I98" s="504"/>
      <c r="J98" s="504"/>
      <c r="K98" s="504"/>
      <c r="L98" s="504"/>
      <c r="M98" s="505"/>
      <c r="N98" s="309"/>
      <c r="O98" s="309"/>
      <c r="P98" s="4"/>
      <c r="Q98" s="4"/>
      <c r="R98" s="4"/>
      <c r="S98" s="4"/>
      <c r="T98" s="4"/>
      <c r="U98" s="4"/>
      <c r="V98" s="4"/>
      <c r="W98" s="4"/>
      <c r="X98" s="4"/>
      <c r="Y98" s="4"/>
      <c r="Z98" s="4"/>
      <c r="AA98" s="504"/>
      <c r="AB98" s="504"/>
      <c r="AC98" s="504"/>
      <c r="AD98" s="504"/>
      <c r="AE98" s="504"/>
      <c r="AF98" s="505"/>
      <c r="AG98" s="309"/>
      <c r="AH98" s="309"/>
      <c r="AI98" s="4"/>
      <c r="AJ98" s="4"/>
      <c r="AK98" s="4"/>
      <c r="AL98" s="4"/>
      <c r="AM98" s="4"/>
      <c r="AN98" s="4"/>
      <c r="AO98" s="4"/>
      <c r="AP98" s="4"/>
      <c r="AQ98" s="4"/>
      <c r="AR98" s="4"/>
      <c r="AS98" s="4"/>
      <c r="AT98" s="741"/>
      <c r="AU98" s="741"/>
      <c r="AV98" s="741"/>
      <c r="AW98" s="741"/>
      <c r="AX98" s="741"/>
      <c r="AY98" s="742"/>
      <c r="AZ98" s="309"/>
      <c r="BA98" s="309"/>
      <c r="BB98" s="4"/>
      <c r="BC98" s="4"/>
      <c r="BD98" s="4"/>
      <c r="BE98" s="4"/>
      <c r="BF98" s="4"/>
      <c r="BG98" s="4"/>
      <c r="BH98" s="4"/>
      <c r="BI98" s="4"/>
      <c r="BJ98" s="4"/>
      <c r="BK98" s="4"/>
      <c r="BL98" s="4"/>
      <c r="BM98" s="4"/>
    </row>
    <row r="99" spans="2:65" ht="17" thickBot="1" x14ac:dyDescent="0.55000000000000004">
      <c r="B99" s="507">
        <v>36</v>
      </c>
      <c r="C99" s="898" t="s">
        <v>1146</v>
      </c>
      <c r="D99" s="899"/>
      <c r="E99" s="899"/>
      <c r="F99" s="899"/>
      <c r="G99" s="899"/>
      <c r="H99" s="899"/>
      <c r="I99" s="899"/>
      <c r="J99" s="899"/>
      <c r="K99" s="899"/>
      <c r="L99" s="899"/>
      <c r="M99" s="900"/>
      <c r="N99" s="309"/>
      <c r="O99" s="309"/>
      <c r="P99" s="4"/>
      <c r="Q99" s="4"/>
      <c r="R99" s="4"/>
      <c r="S99" s="4"/>
      <c r="T99" s="4"/>
      <c r="U99" s="4"/>
      <c r="V99" s="4"/>
      <c r="W99" s="4"/>
      <c r="X99" s="4"/>
      <c r="Y99" s="4"/>
      <c r="Z99" s="4"/>
      <c r="AA99" s="899"/>
      <c r="AB99" s="899"/>
      <c r="AC99" s="899"/>
      <c r="AD99" s="899"/>
      <c r="AE99" s="899"/>
      <c r="AF99" s="900"/>
      <c r="AG99" s="309"/>
      <c r="AH99" s="309"/>
      <c r="AI99" s="4"/>
      <c r="AJ99" s="4"/>
      <c r="AK99" s="4"/>
      <c r="AL99" s="4"/>
      <c r="AM99" s="4"/>
      <c r="AN99" s="4"/>
      <c r="AO99" s="4"/>
      <c r="AP99" s="4"/>
      <c r="AQ99" s="4"/>
      <c r="AR99" s="4"/>
      <c r="AS99" s="4"/>
      <c r="AT99" s="899"/>
      <c r="AU99" s="899"/>
      <c r="AV99" s="899"/>
      <c r="AW99" s="899"/>
      <c r="AX99" s="899"/>
      <c r="AY99" s="900"/>
      <c r="AZ99" s="309"/>
      <c r="BA99" s="309"/>
      <c r="BB99" s="4"/>
      <c r="BC99" s="4"/>
      <c r="BD99" s="4"/>
      <c r="BE99" s="4"/>
      <c r="BF99" s="4"/>
      <c r="BG99" s="4"/>
      <c r="BH99" s="4"/>
      <c r="BI99" s="4"/>
      <c r="BJ99" s="4"/>
      <c r="BK99" s="4"/>
      <c r="BL99" s="4"/>
      <c r="BM99" s="4"/>
    </row>
  </sheetData>
  <mergeCells count="189">
    <mergeCell ref="AT88:AY88"/>
    <mergeCell ref="AT89:AY89"/>
    <mergeCell ref="AT90:AY90"/>
    <mergeCell ref="AT92:AY92"/>
    <mergeCell ref="AT93:AY93"/>
    <mergeCell ref="AT94:AY94"/>
    <mergeCell ref="AT96:AY96"/>
    <mergeCell ref="AT97:AY97"/>
    <mergeCell ref="AT99:AY99"/>
    <mergeCell ref="AT78:AY78"/>
    <mergeCell ref="AT79:AY79"/>
    <mergeCell ref="AT81:AY81"/>
    <mergeCell ref="AT82:AY82"/>
    <mergeCell ref="AT83:AY83"/>
    <mergeCell ref="AT84:AY84"/>
    <mergeCell ref="AT85:AY85"/>
    <mergeCell ref="AT86:AY86"/>
    <mergeCell ref="AT87:AY87"/>
    <mergeCell ref="AT69:AY69"/>
    <mergeCell ref="AT70:AY70"/>
    <mergeCell ref="AT71:AY71"/>
    <mergeCell ref="AT72:AY72"/>
    <mergeCell ref="AT73:AY73"/>
    <mergeCell ref="AT74:AY74"/>
    <mergeCell ref="AT75:AY75"/>
    <mergeCell ref="AT76:AY76"/>
    <mergeCell ref="AT77:AY77"/>
    <mergeCell ref="AT7:AV7"/>
    <mergeCell ref="AW7:AY7"/>
    <mergeCell ref="AZ7:BB7"/>
    <mergeCell ref="BC7:BE7"/>
    <mergeCell ref="BF7:BH7"/>
    <mergeCell ref="BI7:BK7"/>
    <mergeCell ref="AT63:AY63"/>
    <mergeCell ref="AT65:AY65"/>
    <mergeCell ref="AT67:AY67"/>
    <mergeCell ref="BC4:BC5"/>
    <mergeCell ref="BD4:BD5"/>
    <mergeCell ref="BE4:BE5"/>
    <mergeCell ref="BF4:BF5"/>
    <mergeCell ref="BG4:BG5"/>
    <mergeCell ref="BH4:BH5"/>
    <mergeCell ref="BI4:BI5"/>
    <mergeCell ref="BJ4:BJ5"/>
    <mergeCell ref="BK4:BK5"/>
    <mergeCell ref="AT4:AT5"/>
    <mergeCell ref="AU4:AU5"/>
    <mergeCell ref="AV4:AV5"/>
    <mergeCell ref="AW4:AW5"/>
    <mergeCell ref="AX4:AX5"/>
    <mergeCell ref="AY4:AY5"/>
    <mergeCell ref="AZ4:AZ5"/>
    <mergeCell ref="BA4:BA5"/>
    <mergeCell ref="BB4:BB5"/>
    <mergeCell ref="AA94:AF94"/>
    <mergeCell ref="AA96:AF96"/>
    <mergeCell ref="AA97:AF97"/>
    <mergeCell ref="AA99:AF99"/>
    <mergeCell ref="AA88:AF88"/>
    <mergeCell ref="AA89:AF89"/>
    <mergeCell ref="AA90:AF90"/>
    <mergeCell ref="AA92:AF92"/>
    <mergeCell ref="AA93:AF93"/>
    <mergeCell ref="AA83:AF83"/>
    <mergeCell ref="AA84:AF84"/>
    <mergeCell ref="AA85:AF85"/>
    <mergeCell ref="AA86:AF86"/>
    <mergeCell ref="AA87:AF87"/>
    <mergeCell ref="AA77:AF77"/>
    <mergeCell ref="AA78:AF78"/>
    <mergeCell ref="AA79:AF79"/>
    <mergeCell ref="AA81:AF81"/>
    <mergeCell ref="AA82:AF82"/>
    <mergeCell ref="AA72:AF72"/>
    <mergeCell ref="AA73:AF73"/>
    <mergeCell ref="AA74:AF74"/>
    <mergeCell ref="AA75:AF75"/>
    <mergeCell ref="AA76:AF76"/>
    <mergeCell ref="AA65:AF65"/>
    <mergeCell ref="AA67:AF67"/>
    <mergeCell ref="AA69:AF69"/>
    <mergeCell ref="AA70:AF70"/>
    <mergeCell ref="AA71:AF71"/>
    <mergeCell ref="AE4:AE5"/>
    <mergeCell ref="AF4:AF5"/>
    <mergeCell ref="AG4:AG5"/>
    <mergeCell ref="AH4:AH5"/>
    <mergeCell ref="AI4:AI5"/>
    <mergeCell ref="AA4:AA5"/>
    <mergeCell ref="AB4:AB5"/>
    <mergeCell ref="AC4:AC5"/>
    <mergeCell ref="AD4:AD5"/>
    <mergeCell ref="AG7:AI7"/>
    <mergeCell ref="AJ7:AL7"/>
    <mergeCell ref="AM7:AO7"/>
    <mergeCell ref="AP7:AR7"/>
    <mergeCell ref="AJ4:AJ5"/>
    <mergeCell ref="AK4:AK5"/>
    <mergeCell ref="AL4:AL5"/>
    <mergeCell ref="AM4:AM5"/>
    <mergeCell ref="AN4:AN5"/>
    <mergeCell ref="C93:M93"/>
    <mergeCell ref="C94:M94"/>
    <mergeCell ref="C96:M96"/>
    <mergeCell ref="C97:M97"/>
    <mergeCell ref="C99:M99"/>
    <mergeCell ref="C92:M92"/>
    <mergeCell ref="C79:M79"/>
    <mergeCell ref="C81:M81"/>
    <mergeCell ref="C82:M82"/>
    <mergeCell ref="C83:M83"/>
    <mergeCell ref="C84:M84"/>
    <mergeCell ref="C85:M85"/>
    <mergeCell ref="C86:M86"/>
    <mergeCell ref="C87:M87"/>
    <mergeCell ref="C88:M88"/>
    <mergeCell ref="C89:M89"/>
    <mergeCell ref="C90:M90"/>
    <mergeCell ref="C78:M78"/>
    <mergeCell ref="B65:M65"/>
    <mergeCell ref="C67:M67"/>
    <mergeCell ref="C69:M69"/>
    <mergeCell ref="C70:M70"/>
    <mergeCell ref="C71:M71"/>
    <mergeCell ref="C72:M72"/>
    <mergeCell ref="C73:M73"/>
    <mergeCell ref="C74:M74"/>
    <mergeCell ref="C75:M75"/>
    <mergeCell ref="C76:M76"/>
    <mergeCell ref="C77:M77"/>
    <mergeCell ref="W7:Y7"/>
    <mergeCell ref="B63:M63"/>
    <mergeCell ref="B7:G7"/>
    <mergeCell ref="H7:J7"/>
    <mergeCell ref="K7:M7"/>
    <mergeCell ref="N7:P7"/>
    <mergeCell ref="Q7:S7"/>
    <mergeCell ref="T7:V7"/>
    <mergeCell ref="AA63:AF63"/>
    <mergeCell ref="AA7:AC7"/>
    <mergeCell ref="AD7:AF7"/>
    <mergeCell ref="V4:V5"/>
    <mergeCell ref="W4:W5"/>
    <mergeCell ref="BV3:DP3"/>
    <mergeCell ref="DS3:FM3"/>
    <mergeCell ref="B4:C5"/>
    <mergeCell ref="D4:D5"/>
    <mergeCell ref="E4:E5"/>
    <mergeCell ref="G4:G5"/>
    <mergeCell ref="H4:H5"/>
    <mergeCell ref="I4:I5"/>
    <mergeCell ref="O4:O5"/>
    <mergeCell ref="P4:P5"/>
    <mergeCell ref="Q4:Q5"/>
    <mergeCell ref="R4:R5"/>
    <mergeCell ref="J4:J5"/>
    <mergeCell ref="K4:K5"/>
    <mergeCell ref="L4:L5"/>
    <mergeCell ref="M4:M5"/>
    <mergeCell ref="N4:N5"/>
    <mergeCell ref="X4:X5"/>
    <mergeCell ref="AO4:AO5"/>
    <mergeCell ref="AP4:AP5"/>
    <mergeCell ref="AQ4:AQ5"/>
    <mergeCell ref="AR4:AR5"/>
    <mergeCell ref="F4:F5"/>
    <mergeCell ref="BM1:BQ1"/>
    <mergeCell ref="H3:J3"/>
    <mergeCell ref="K3:M3"/>
    <mergeCell ref="N3:P3"/>
    <mergeCell ref="Q3:S3"/>
    <mergeCell ref="T3:V3"/>
    <mergeCell ref="W3:Y3"/>
    <mergeCell ref="AA3:AC3"/>
    <mergeCell ref="AD3:AF3"/>
    <mergeCell ref="AG3:AI3"/>
    <mergeCell ref="AJ3:AL3"/>
    <mergeCell ref="AM3:AO3"/>
    <mergeCell ref="AP3:AR3"/>
    <mergeCell ref="AT3:AV3"/>
    <mergeCell ref="AW3:AY3"/>
    <mergeCell ref="AZ3:BB3"/>
    <mergeCell ref="BC3:BE3"/>
    <mergeCell ref="BF3:BH3"/>
    <mergeCell ref="BI3:BK3"/>
    <mergeCell ref="Y4:Y5"/>
    <mergeCell ref="S4:S5"/>
    <mergeCell ref="T4:T5"/>
    <mergeCell ref="U4:U5"/>
  </mergeCells>
  <conditionalFormatting sqref="BP57:BQ58">
    <cfRule type="cellIs" dxfId="297" priority="237" operator="equal">
      <formula>0</formula>
    </cfRule>
  </conditionalFormatting>
  <conditionalFormatting sqref="BP62:BQ62">
    <cfRule type="cellIs" dxfId="296" priority="236" operator="equal">
      <formula>0</formula>
    </cfRule>
  </conditionalFormatting>
  <conditionalFormatting sqref="BP7:BQ7">
    <cfRule type="cellIs" dxfId="295" priority="235" operator="equal">
      <formula>0</formula>
    </cfRule>
  </conditionalFormatting>
  <conditionalFormatting sqref="BP8:BQ56">
    <cfRule type="cellIs" dxfId="294" priority="234" operator="equal">
      <formula>0</formula>
    </cfRule>
  </conditionalFormatting>
  <dataValidations count="1">
    <dataValidation type="list" allowBlank="1" showInputMessage="1" showErrorMessage="1" sqref="G55 G15:G19 G21:G22 G25:G34 G37:G39 G42:G52 G11:G13 G10" xr:uid="{221B3FF6-4EE2-4DC5-BC9A-A9E7A7AA8887}">
      <formula1>"A1,A2,A3,A4,AX,B2,B3,B4,BX,C2,C3,C4,C5,CX,D3,D4,D5,D6,DX"</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33" id="{EFE0FDAD-977C-4C94-89A2-7A7B2E4907CA}">
            <xm:f>'https://cepalondon.sharepoint.com/projectslive/PT835_NIAUR_PC21_Efficiency_Advice/Shared Documents/Supporting Information/[20180518-PR19-Business-plan-data-tables.xlsx]Validation flags'!#REF!=1</xm:f>
            <x14:dxf>
              <fill>
                <patternFill>
                  <bgColor rgb="FFE0DCD8"/>
                </patternFill>
              </fill>
            </x14:dxf>
          </x14:cfRule>
          <xm:sqref>H10:I13</xm:sqref>
        </x14:conditionalFormatting>
        <x14:conditionalFormatting xmlns:xm="http://schemas.microsoft.com/office/excel/2006/main">
          <x14:cfRule type="expression" priority="232" id="{9E37C4DB-B7DF-4D1C-8ED7-1E465F2BC352}">
            <xm:f>'https://cepalondon.sharepoint.com/projectslive/PT835_NIAUR_PC21_Efficiency_Advice/Shared Documents/Supporting Information/[20180518-PR19-Business-plan-data-tables.xlsx]Validation flags'!#REF!=1</xm:f>
            <x14:dxf>
              <fill>
                <patternFill>
                  <bgColor rgb="FFE0DCD8"/>
                </patternFill>
              </fill>
            </x14:dxf>
          </x14:cfRule>
          <xm:sqref>H15:I18</xm:sqref>
        </x14:conditionalFormatting>
        <x14:conditionalFormatting xmlns:xm="http://schemas.microsoft.com/office/excel/2006/main">
          <x14:cfRule type="expression" priority="231" id="{3037FBA9-B98F-4FF3-B97C-434A65D4B479}">
            <xm:f>'https://cepalondon.sharepoint.com/projectslive/PT835_NIAUR_PC21_Efficiency_Advice/Shared Documents/Supporting Information/[20180518-PR19-Business-plan-data-tables.xlsx]Validation flags'!#REF!=1</xm:f>
            <x14:dxf>
              <fill>
                <patternFill>
                  <bgColor rgb="FFE0DCD8"/>
                </patternFill>
              </fill>
            </x14:dxf>
          </x14:cfRule>
          <xm:sqref>K10:L13</xm:sqref>
        </x14:conditionalFormatting>
        <x14:conditionalFormatting xmlns:xm="http://schemas.microsoft.com/office/excel/2006/main">
          <x14:cfRule type="expression" priority="230" id="{E1BE0864-7C49-49C0-B926-126067124EF4}">
            <xm:f>'https://cepalondon.sharepoint.com/projectslive/PT835_NIAUR_PC21_Efficiency_Advice/Shared Documents/Supporting Information/[20180518-PR19-Business-plan-data-tables.xlsx]Validation flags'!#REF!=1</xm:f>
            <x14:dxf>
              <fill>
                <patternFill>
                  <bgColor rgb="FFE0DCD8"/>
                </patternFill>
              </fill>
            </x14:dxf>
          </x14:cfRule>
          <xm:sqref>K15:L18</xm:sqref>
        </x14:conditionalFormatting>
        <x14:conditionalFormatting xmlns:xm="http://schemas.microsoft.com/office/excel/2006/main">
          <x14:cfRule type="expression" priority="229" id="{8514DBB4-7573-4F82-AE8F-737E09A1B22C}">
            <xm:f>'https://cepalondon.sharepoint.com/projectslive/PT835_NIAUR_PC21_Efficiency_Advice/Shared Documents/Supporting Information/[20180518-PR19-Business-plan-data-tables.xlsx]Validation flags'!#REF!=1</xm:f>
            <x14:dxf>
              <fill>
                <patternFill>
                  <bgColor rgb="FFE0DCD8"/>
                </patternFill>
              </fill>
            </x14:dxf>
          </x14:cfRule>
          <xm:sqref>N15:O18</xm:sqref>
        </x14:conditionalFormatting>
        <x14:conditionalFormatting xmlns:xm="http://schemas.microsoft.com/office/excel/2006/main">
          <x14:cfRule type="expression" priority="228" id="{60798120-F448-4306-9629-6CB3AB0193E6}">
            <xm:f>'https://cepalondon.sharepoint.com/projectslive/PT835_NIAUR_PC21_Efficiency_Advice/Shared Documents/Supporting Information/[20180518-PR19-Business-plan-data-tables.xlsx]Validation flags'!#REF!=1</xm:f>
            <x14:dxf>
              <fill>
                <patternFill>
                  <bgColor rgb="FFE0DCD8"/>
                </patternFill>
              </fill>
            </x14:dxf>
          </x14:cfRule>
          <xm:sqref>N10:O13</xm:sqref>
        </x14:conditionalFormatting>
        <x14:conditionalFormatting xmlns:xm="http://schemas.microsoft.com/office/excel/2006/main">
          <x14:cfRule type="expression" priority="227" id="{FACA0445-7DC5-43D7-8567-88A3E27CCD77}">
            <xm:f>'https://cepalondon.sharepoint.com/projectslive/PT835_NIAUR_PC21_Efficiency_Advice/Shared Documents/Supporting Information/[20180518-PR19-Business-plan-data-tables.xlsx]Validation flags'!#REF!=1</xm:f>
            <x14:dxf>
              <fill>
                <patternFill>
                  <bgColor rgb="FFE0DCD8"/>
                </patternFill>
              </fill>
            </x14:dxf>
          </x14:cfRule>
          <xm:sqref>Q10:R13</xm:sqref>
        </x14:conditionalFormatting>
        <x14:conditionalFormatting xmlns:xm="http://schemas.microsoft.com/office/excel/2006/main">
          <x14:cfRule type="expression" priority="226" id="{407BE959-44AD-4A46-9037-510341000AE1}">
            <xm:f>'https://cepalondon.sharepoint.com/projectslive/PT835_NIAUR_PC21_Efficiency_Advice/Shared Documents/Supporting Information/[20180518-PR19-Business-plan-data-tables.xlsx]Validation flags'!#REF!=1</xm:f>
            <x14:dxf>
              <fill>
                <patternFill>
                  <bgColor rgb="FFE0DCD8"/>
                </patternFill>
              </fill>
            </x14:dxf>
          </x14:cfRule>
          <xm:sqref>T10:U13</xm:sqref>
        </x14:conditionalFormatting>
        <x14:conditionalFormatting xmlns:xm="http://schemas.microsoft.com/office/excel/2006/main">
          <x14:cfRule type="expression" priority="225" id="{20188BC8-655D-4708-B824-924FF437EB07}">
            <xm:f>'https://cepalondon.sharepoint.com/projectslive/PT835_NIAUR_PC21_Efficiency_Advice/Shared Documents/Supporting Information/[20180518-PR19-Business-plan-data-tables.xlsx]Validation flags'!#REF!=1</xm:f>
            <x14:dxf>
              <fill>
                <patternFill>
                  <bgColor rgb="FFE0DCD8"/>
                </patternFill>
              </fill>
            </x14:dxf>
          </x14:cfRule>
          <xm:sqref>W10:X13</xm:sqref>
        </x14:conditionalFormatting>
        <x14:conditionalFormatting xmlns:xm="http://schemas.microsoft.com/office/excel/2006/main">
          <x14:cfRule type="expression" priority="222" id="{45A25D00-B204-4985-8378-4EA670612DF7}">
            <xm:f>'https://cepalondon.sharepoint.com/projectslive/PT835_NIAUR_PC21_Efficiency_Advice/Shared Documents/Supporting Information/[20180518-PR19-Business-plan-data-tables.xlsx]Validation flags'!#REF!=1</xm:f>
            <x14:dxf>
              <fill>
                <patternFill>
                  <bgColor rgb="FFE0DCD8"/>
                </patternFill>
              </fill>
            </x14:dxf>
          </x14:cfRule>
          <xm:sqref>Q15:R18</xm:sqref>
        </x14:conditionalFormatting>
        <x14:conditionalFormatting xmlns:xm="http://schemas.microsoft.com/office/excel/2006/main">
          <x14:cfRule type="expression" priority="221" id="{9EE49283-D930-4E4F-815B-A417B6FEFB43}">
            <xm:f>'https://cepalondon.sharepoint.com/projectslive/PT835_NIAUR_PC21_Efficiency_Advice/Shared Documents/Supporting Information/[20180518-PR19-Business-plan-data-tables.xlsx]Validation flags'!#REF!=1</xm:f>
            <x14:dxf>
              <fill>
                <patternFill>
                  <bgColor rgb="FFE0DCD8"/>
                </patternFill>
              </fill>
            </x14:dxf>
          </x14:cfRule>
          <xm:sqref>T15:U18</xm:sqref>
        </x14:conditionalFormatting>
        <x14:conditionalFormatting xmlns:xm="http://schemas.microsoft.com/office/excel/2006/main">
          <x14:cfRule type="expression" priority="220" id="{C3537BE8-3A00-420A-8E3F-032389D5BD6E}">
            <xm:f>'https://cepalondon.sharepoint.com/projectslive/PT835_NIAUR_PC21_Efficiency_Advice/Shared Documents/Supporting Information/[20180518-PR19-Business-plan-data-tables.xlsx]Validation flags'!#REF!=1</xm:f>
            <x14:dxf>
              <fill>
                <patternFill>
                  <bgColor rgb="FFE0DCD8"/>
                </patternFill>
              </fill>
            </x14:dxf>
          </x14:cfRule>
          <xm:sqref>W15:X18</xm:sqref>
        </x14:conditionalFormatting>
        <x14:conditionalFormatting xmlns:xm="http://schemas.microsoft.com/office/excel/2006/main">
          <x14:cfRule type="expression" priority="217" id="{BF26D901-B9EA-47A2-B1AE-8950CC5CBF77}">
            <xm:f>'https://cepalondon.sharepoint.com/projectslive/PT835_NIAUR_PC21_Efficiency_Advice/Shared Documents/Supporting Information/[20180518-PR19-Business-plan-data-tables.xlsx]Validation flags'!#REF!=1</xm:f>
            <x14:dxf>
              <fill>
                <patternFill>
                  <bgColor rgb="FFE0DCD8"/>
                </patternFill>
              </fill>
            </x14:dxf>
          </x14:cfRule>
          <xm:sqref>H21</xm:sqref>
        </x14:conditionalFormatting>
        <x14:conditionalFormatting xmlns:xm="http://schemas.microsoft.com/office/excel/2006/main">
          <x14:cfRule type="expression" priority="216" id="{394A00E9-1D9F-4740-AB6B-9865EE4D3B1C}">
            <xm:f>'https://cepalondon.sharepoint.com/projectslive/PT835_NIAUR_PC21_Efficiency_Advice/Shared Documents/Supporting Information/[20180518-PR19-Business-plan-data-tables.xlsx]Validation flags'!#REF!=1</xm:f>
            <x14:dxf>
              <fill>
                <patternFill>
                  <bgColor rgb="FFE0DCD8"/>
                </patternFill>
              </fill>
            </x14:dxf>
          </x14:cfRule>
          <xm:sqref>I21</xm:sqref>
        </x14:conditionalFormatting>
        <x14:conditionalFormatting xmlns:xm="http://schemas.microsoft.com/office/excel/2006/main">
          <x14:cfRule type="expression" priority="215" id="{F6F00ED8-6F69-4330-9401-3E162D8C913E}">
            <xm:f>'https://cepalondon.sharepoint.com/projectslive/PT835_NIAUR_PC21_Efficiency_Advice/Shared Documents/Supporting Information/[20180518-PR19-Business-plan-data-tables.xlsx]Validation flags'!#REF!=1</xm:f>
            <x14:dxf>
              <fill>
                <patternFill>
                  <bgColor rgb="FFE0DCD8"/>
                </patternFill>
              </fill>
            </x14:dxf>
          </x14:cfRule>
          <xm:sqref>K21</xm:sqref>
        </x14:conditionalFormatting>
        <x14:conditionalFormatting xmlns:xm="http://schemas.microsoft.com/office/excel/2006/main">
          <x14:cfRule type="expression" priority="214" id="{C9CBCDF5-D61D-43B2-A98F-8C617A0B3D26}">
            <xm:f>'https://cepalondon.sharepoint.com/projectslive/PT835_NIAUR_PC21_Efficiency_Advice/Shared Documents/Supporting Information/[20180518-PR19-Business-plan-data-tables.xlsx]Validation flags'!#REF!=1</xm:f>
            <x14:dxf>
              <fill>
                <patternFill>
                  <bgColor rgb="FFE0DCD8"/>
                </patternFill>
              </fill>
            </x14:dxf>
          </x14:cfRule>
          <xm:sqref>L21</xm:sqref>
        </x14:conditionalFormatting>
        <x14:conditionalFormatting xmlns:xm="http://schemas.microsoft.com/office/excel/2006/main">
          <x14:cfRule type="expression" priority="213" id="{CDE97472-A18B-4D13-B85D-4785C7528C6D}">
            <xm:f>'https://cepalondon.sharepoint.com/projectslive/PT835_NIAUR_PC21_Efficiency_Advice/Shared Documents/Supporting Information/[20180518-PR19-Business-plan-data-tables.xlsx]Validation flags'!#REF!=1</xm:f>
            <x14:dxf>
              <fill>
                <patternFill>
                  <bgColor rgb="FFE0DCD8"/>
                </patternFill>
              </fill>
            </x14:dxf>
          </x14:cfRule>
          <xm:sqref>N21</xm:sqref>
        </x14:conditionalFormatting>
        <x14:conditionalFormatting xmlns:xm="http://schemas.microsoft.com/office/excel/2006/main">
          <x14:cfRule type="expression" priority="212" id="{CEA83015-9831-4D94-9492-A187131578E8}">
            <xm:f>'https://cepalondon.sharepoint.com/projectslive/PT835_NIAUR_PC21_Efficiency_Advice/Shared Documents/Supporting Information/[20180518-PR19-Business-plan-data-tables.xlsx]Validation flags'!#REF!=1</xm:f>
            <x14:dxf>
              <fill>
                <patternFill>
                  <bgColor rgb="FFE0DCD8"/>
                </patternFill>
              </fill>
            </x14:dxf>
          </x14:cfRule>
          <xm:sqref>O21</xm:sqref>
        </x14:conditionalFormatting>
        <x14:conditionalFormatting xmlns:xm="http://schemas.microsoft.com/office/excel/2006/main">
          <x14:cfRule type="expression" priority="211" id="{7AC78210-BFB3-485C-B2B5-7B3D55F0B439}">
            <xm:f>'https://cepalondon.sharepoint.com/projectslive/PT835_NIAUR_PC21_Efficiency_Advice/Shared Documents/Supporting Information/[20180518-PR19-Business-plan-data-tables.xlsx]Validation flags'!#REF!=1</xm:f>
            <x14:dxf>
              <fill>
                <patternFill>
                  <bgColor rgb="FFE0DCD8"/>
                </patternFill>
              </fill>
            </x14:dxf>
          </x14:cfRule>
          <xm:sqref>Q21</xm:sqref>
        </x14:conditionalFormatting>
        <x14:conditionalFormatting xmlns:xm="http://schemas.microsoft.com/office/excel/2006/main">
          <x14:cfRule type="expression" priority="210" id="{C0508293-356D-4632-8257-B6629ED29411}">
            <xm:f>'https://cepalondon.sharepoint.com/projectslive/PT835_NIAUR_PC21_Efficiency_Advice/Shared Documents/Supporting Information/[20180518-PR19-Business-plan-data-tables.xlsx]Validation flags'!#REF!=1</xm:f>
            <x14:dxf>
              <fill>
                <patternFill>
                  <bgColor rgb="FFE0DCD8"/>
                </patternFill>
              </fill>
            </x14:dxf>
          </x14:cfRule>
          <xm:sqref>R21</xm:sqref>
        </x14:conditionalFormatting>
        <x14:conditionalFormatting xmlns:xm="http://schemas.microsoft.com/office/excel/2006/main">
          <x14:cfRule type="expression" priority="209" id="{0096F8CE-0B53-49F4-8EC3-1D82B219EF87}">
            <xm:f>'https://cepalondon.sharepoint.com/projectslive/PT835_NIAUR_PC21_Efficiency_Advice/Shared Documents/Supporting Information/[20180518-PR19-Business-plan-data-tables.xlsx]Validation flags'!#REF!=1</xm:f>
            <x14:dxf>
              <fill>
                <patternFill>
                  <bgColor rgb="FFE0DCD8"/>
                </patternFill>
              </fill>
            </x14:dxf>
          </x14:cfRule>
          <xm:sqref>T21</xm:sqref>
        </x14:conditionalFormatting>
        <x14:conditionalFormatting xmlns:xm="http://schemas.microsoft.com/office/excel/2006/main">
          <x14:cfRule type="expression" priority="208" id="{73DB7B7E-EBE4-4136-BA41-CFCD86B19C40}">
            <xm:f>'https://cepalondon.sharepoint.com/projectslive/PT835_NIAUR_PC21_Efficiency_Advice/Shared Documents/Supporting Information/[20180518-PR19-Business-plan-data-tables.xlsx]Validation flags'!#REF!=1</xm:f>
            <x14:dxf>
              <fill>
                <patternFill>
                  <bgColor rgb="FFE0DCD8"/>
                </patternFill>
              </fill>
            </x14:dxf>
          </x14:cfRule>
          <xm:sqref>U21</xm:sqref>
        </x14:conditionalFormatting>
        <x14:conditionalFormatting xmlns:xm="http://schemas.microsoft.com/office/excel/2006/main">
          <x14:cfRule type="expression" priority="207" id="{6580D92E-2AB7-4C75-A61D-E44CA6647EC8}">
            <xm:f>'https://cepalondon.sharepoint.com/projectslive/PT835_NIAUR_PC21_Efficiency_Advice/Shared Documents/Supporting Information/[20180518-PR19-Business-plan-data-tables.xlsx]Validation flags'!#REF!=1</xm:f>
            <x14:dxf>
              <fill>
                <patternFill>
                  <bgColor rgb="FFE0DCD8"/>
                </patternFill>
              </fill>
            </x14:dxf>
          </x14:cfRule>
          <xm:sqref>W21</xm:sqref>
        </x14:conditionalFormatting>
        <x14:conditionalFormatting xmlns:xm="http://schemas.microsoft.com/office/excel/2006/main">
          <x14:cfRule type="expression" priority="206" id="{325490FE-3ED8-4D8F-9E40-692E5E145282}">
            <xm:f>'https://cepalondon.sharepoint.com/projectslive/PT835_NIAUR_PC21_Efficiency_Advice/Shared Documents/Supporting Information/[20180518-PR19-Business-plan-data-tables.xlsx]Validation flags'!#REF!=1</xm:f>
            <x14:dxf>
              <fill>
                <patternFill>
                  <bgColor rgb="FFE0DCD8"/>
                </patternFill>
              </fill>
            </x14:dxf>
          </x14:cfRule>
          <xm:sqref>X21</xm:sqref>
        </x14:conditionalFormatting>
        <x14:conditionalFormatting xmlns:xm="http://schemas.microsoft.com/office/excel/2006/main">
          <x14:cfRule type="expression" priority="201" id="{32D329B5-668E-42E2-9F27-A00B14D825FC}">
            <xm:f>'https://cepalondon.sharepoint.com/projectslive/PT835_NIAUR_PC21_Efficiency_Advice/Shared Documents/Supporting Information/[20180518-PR19-Business-plan-data-tables.xlsx]Validation flags'!#REF!=1</xm:f>
            <x14:dxf>
              <fill>
                <patternFill>
                  <bgColor rgb="FFE0DCD8"/>
                </patternFill>
              </fill>
            </x14:dxf>
          </x14:cfRule>
          <xm:sqref>H25:I28</xm:sqref>
        </x14:conditionalFormatting>
        <x14:conditionalFormatting xmlns:xm="http://schemas.microsoft.com/office/excel/2006/main">
          <x14:cfRule type="expression" priority="200" id="{BEA5790B-4252-4694-A461-E7EA1A8D7A3D}">
            <xm:f>'https://cepalondon.sharepoint.com/projectslive/PT835_NIAUR_PC21_Efficiency_Advice/Shared Documents/Supporting Information/[20180518-PR19-Business-plan-data-tables.xlsx]Validation flags'!#REF!=1</xm:f>
            <x14:dxf>
              <fill>
                <patternFill>
                  <bgColor rgb="FFE0DCD8"/>
                </patternFill>
              </fill>
            </x14:dxf>
          </x14:cfRule>
          <xm:sqref>H29:I29</xm:sqref>
        </x14:conditionalFormatting>
        <x14:conditionalFormatting xmlns:xm="http://schemas.microsoft.com/office/excel/2006/main">
          <x14:cfRule type="expression" priority="199" id="{220C09FD-AED9-4605-9602-D675F1AEB84A}">
            <xm:f>'https://cepalondon.sharepoint.com/projectslive/PT835_NIAUR_PC21_Efficiency_Advice/Shared Documents/Supporting Information/[20180518-PR19-Business-plan-data-tables.xlsx]Validation flags'!#REF!=1</xm:f>
            <x14:dxf>
              <fill>
                <patternFill>
                  <bgColor rgb="FFE0DCD8"/>
                </patternFill>
              </fill>
            </x14:dxf>
          </x14:cfRule>
          <xm:sqref>H31:I31</xm:sqref>
        </x14:conditionalFormatting>
        <x14:conditionalFormatting xmlns:xm="http://schemas.microsoft.com/office/excel/2006/main">
          <x14:cfRule type="expression" priority="198" id="{3639D7BD-D54E-40EF-ADB1-E841F4CF6325}">
            <xm:f>'https://cepalondon.sharepoint.com/projectslive/PT835_NIAUR_PC21_Efficiency_Advice/Shared Documents/Supporting Information/[20180518-PR19-Business-plan-data-tables.xlsx]Validation flags'!#REF!=1</xm:f>
            <x14:dxf>
              <fill>
                <patternFill>
                  <bgColor rgb="FFE0DCD8"/>
                </patternFill>
              </fill>
            </x14:dxf>
          </x14:cfRule>
          <xm:sqref>H33:I33</xm:sqref>
        </x14:conditionalFormatting>
        <x14:conditionalFormatting xmlns:xm="http://schemas.microsoft.com/office/excel/2006/main">
          <x14:cfRule type="expression" priority="197" id="{27F86AA8-EDA2-4D36-9108-CDCBC3E6B47F}">
            <xm:f>'https://cepalondon.sharepoint.com/projectslive/PT835_NIAUR_PC21_Efficiency_Advice/Shared Documents/Supporting Information/[20180518-PR19-Business-plan-data-tables.xlsx]Validation flags'!#REF!=1</xm:f>
            <x14:dxf>
              <fill>
                <patternFill>
                  <bgColor rgb="FFE0DCD8"/>
                </patternFill>
              </fill>
            </x14:dxf>
          </x14:cfRule>
          <xm:sqref>K33:L33</xm:sqref>
        </x14:conditionalFormatting>
        <x14:conditionalFormatting xmlns:xm="http://schemas.microsoft.com/office/excel/2006/main">
          <x14:cfRule type="expression" priority="196" id="{1FE49520-F591-46E6-82EB-98D8DDF9CBCB}">
            <xm:f>'https://cepalondon.sharepoint.com/projectslive/PT835_NIAUR_PC21_Efficiency_Advice/Shared Documents/Supporting Information/[20180518-PR19-Business-plan-data-tables.xlsx]Validation flags'!#REF!=1</xm:f>
            <x14:dxf>
              <fill>
                <patternFill>
                  <bgColor rgb="FFE0DCD8"/>
                </patternFill>
              </fill>
            </x14:dxf>
          </x14:cfRule>
          <xm:sqref>N33:O33</xm:sqref>
        </x14:conditionalFormatting>
        <x14:conditionalFormatting xmlns:xm="http://schemas.microsoft.com/office/excel/2006/main">
          <x14:cfRule type="expression" priority="195" id="{FF5887E8-22B4-47FA-A66D-B94BBA719C20}">
            <xm:f>'https://cepalondon.sharepoint.com/projectslive/PT835_NIAUR_PC21_Efficiency_Advice/Shared Documents/Supporting Information/[20180518-PR19-Business-plan-data-tables.xlsx]Validation flags'!#REF!=1</xm:f>
            <x14:dxf>
              <fill>
                <patternFill>
                  <bgColor rgb="FFE0DCD8"/>
                </patternFill>
              </fill>
            </x14:dxf>
          </x14:cfRule>
          <xm:sqref>Q33:R33</xm:sqref>
        </x14:conditionalFormatting>
        <x14:conditionalFormatting xmlns:xm="http://schemas.microsoft.com/office/excel/2006/main">
          <x14:cfRule type="expression" priority="194" id="{765AB50C-875A-4E8A-8285-6D875A99C382}">
            <xm:f>'https://cepalondon.sharepoint.com/projectslive/PT835_NIAUR_PC21_Efficiency_Advice/Shared Documents/Supporting Information/[20180518-PR19-Business-plan-data-tables.xlsx]Validation flags'!#REF!=1</xm:f>
            <x14:dxf>
              <fill>
                <patternFill>
                  <bgColor rgb="FFE0DCD8"/>
                </patternFill>
              </fill>
            </x14:dxf>
          </x14:cfRule>
          <xm:sqref>T33:U33</xm:sqref>
        </x14:conditionalFormatting>
        <x14:conditionalFormatting xmlns:xm="http://schemas.microsoft.com/office/excel/2006/main">
          <x14:cfRule type="expression" priority="193" id="{607142CD-CE9D-41A2-A671-09773209AF2E}">
            <xm:f>'https://cepalondon.sharepoint.com/projectslive/PT835_NIAUR_PC21_Efficiency_Advice/Shared Documents/Supporting Information/[20180518-PR19-Business-plan-data-tables.xlsx]Validation flags'!#REF!=1</xm:f>
            <x14:dxf>
              <fill>
                <patternFill>
                  <bgColor rgb="FFE0DCD8"/>
                </patternFill>
              </fill>
            </x14:dxf>
          </x14:cfRule>
          <xm:sqref>W33:X33</xm:sqref>
        </x14:conditionalFormatting>
        <x14:conditionalFormatting xmlns:xm="http://schemas.microsoft.com/office/excel/2006/main">
          <x14:cfRule type="expression" priority="190" id="{0F21B243-A538-4AAB-B2F8-78A2C7684CF4}">
            <xm:f>'https://cepalondon.sharepoint.com/projectslive/PT835_NIAUR_PC21_Efficiency_Advice/Shared Documents/Supporting Information/[20180518-PR19-Business-plan-data-tables.xlsx]Validation flags'!#REF!=1</xm:f>
            <x14:dxf>
              <fill>
                <patternFill>
                  <bgColor rgb="FFE0DCD8"/>
                </patternFill>
              </fill>
            </x14:dxf>
          </x14:cfRule>
          <xm:sqref>K31:L31</xm:sqref>
        </x14:conditionalFormatting>
        <x14:conditionalFormatting xmlns:xm="http://schemas.microsoft.com/office/excel/2006/main">
          <x14:cfRule type="expression" priority="189" id="{49687D2F-0531-4C7A-A39A-3C9DB4BF7D1B}">
            <xm:f>'https://cepalondon.sharepoint.com/projectslive/PT835_NIAUR_PC21_Efficiency_Advice/Shared Documents/Supporting Information/[20180518-PR19-Business-plan-data-tables.xlsx]Validation flags'!#REF!=1</xm:f>
            <x14:dxf>
              <fill>
                <patternFill>
                  <bgColor rgb="FFE0DCD8"/>
                </patternFill>
              </fill>
            </x14:dxf>
          </x14:cfRule>
          <xm:sqref>N31:O31</xm:sqref>
        </x14:conditionalFormatting>
        <x14:conditionalFormatting xmlns:xm="http://schemas.microsoft.com/office/excel/2006/main">
          <x14:cfRule type="expression" priority="188" id="{B063E3F0-BA6E-4B9D-A859-85EC9115CC6C}">
            <xm:f>'https://cepalondon.sharepoint.com/projectslive/PT835_NIAUR_PC21_Efficiency_Advice/Shared Documents/Supporting Information/[20180518-PR19-Business-plan-data-tables.xlsx]Validation flags'!#REF!=1</xm:f>
            <x14:dxf>
              <fill>
                <patternFill>
                  <bgColor rgb="FFE0DCD8"/>
                </patternFill>
              </fill>
            </x14:dxf>
          </x14:cfRule>
          <xm:sqref>Q31:R31</xm:sqref>
        </x14:conditionalFormatting>
        <x14:conditionalFormatting xmlns:xm="http://schemas.microsoft.com/office/excel/2006/main">
          <x14:cfRule type="expression" priority="187" id="{3D88221F-C019-487E-9C6C-F51BA43CC097}">
            <xm:f>'https://cepalondon.sharepoint.com/projectslive/PT835_NIAUR_PC21_Efficiency_Advice/Shared Documents/Supporting Information/[20180518-PR19-Business-plan-data-tables.xlsx]Validation flags'!#REF!=1</xm:f>
            <x14:dxf>
              <fill>
                <patternFill>
                  <bgColor rgb="FFE0DCD8"/>
                </patternFill>
              </fill>
            </x14:dxf>
          </x14:cfRule>
          <xm:sqref>T31:U31</xm:sqref>
        </x14:conditionalFormatting>
        <x14:conditionalFormatting xmlns:xm="http://schemas.microsoft.com/office/excel/2006/main">
          <x14:cfRule type="expression" priority="186" id="{72226F0D-1D51-431E-AFBC-E7755572A00E}">
            <xm:f>'https://cepalondon.sharepoint.com/projectslive/PT835_NIAUR_PC21_Efficiency_Advice/Shared Documents/Supporting Information/[20180518-PR19-Business-plan-data-tables.xlsx]Validation flags'!#REF!=1</xm:f>
            <x14:dxf>
              <fill>
                <patternFill>
                  <bgColor rgb="FFE0DCD8"/>
                </patternFill>
              </fill>
            </x14:dxf>
          </x14:cfRule>
          <xm:sqref>W31:X31</xm:sqref>
        </x14:conditionalFormatting>
        <x14:conditionalFormatting xmlns:xm="http://schemas.microsoft.com/office/excel/2006/main">
          <x14:cfRule type="expression" priority="183" id="{C4ACB34B-63CD-48D7-8BDD-99D1A2C62DA2}">
            <xm:f>'https://cepalondon.sharepoint.com/projectslive/PT835_NIAUR_PC21_Efficiency_Advice/Shared Documents/Supporting Information/[20180518-PR19-Business-plan-data-tables.xlsx]Validation flags'!#REF!=1</xm:f>
            <x14:dxf>
              <fill>
                <patternFill>
                  <bgColor rgb="FFE0DCD8"/>
                </patternFill>
              </fill>
            </x14:dxf>
          </x14:cfRule>
          <xm:sqref>K29:L29</xm:sqref>
        </x14:conditionalFormatting>
        <x14:conditionalFormatting xmlns:xm="http://schemas.microsoft.com/office/excel/2006/main">
          <x14:cfRule type="expression" priority="182" id="{F93B7D19-0139-4D54-9B84-BE067B3B9DDE}">
            <xm:f>'https://cepalondon.sharepoint.com/projectslive/PT835_NIAUR_PC21_Efficiency_Advice/Shared Documents/Supporting Information/[20180518-PR19-Business-plan-data-tables.xlsx]Validation flags'!#REF!=1</xm:f>
            <x14:dxf>
              <fill>
                <patternFill>
                  <bgColor rgb="FFE0DCD8"/>
                </patternFill>
              </fill>
            </x14:dxf>
          </x14:cfRule>
          <xm:sqref>N29:O29</xm:sqref>
        </x14:conditionalFormatting>
        <x14:conditionalFormatting xmlns:xm="http://schemas.microsoft.com/office/excel/2006/main">
          <x14:cfRule type="expression" priority="181" id="{DE93EBED-CF3A-4CE2-8530-21F46E83E399}">
            <xm:f>'https://cepalondon.sharepoint.com/projectslive/PT835_NIAUR_PC21_Efficiency_Advice/Shared Documents/Supporting Information/[20180518-PR19-Business-plan-data-tables.xlsx]Validation flags'!#REF!=1</xm:f>
            <x14:dxf>
              <fill>
                <patternFill>
                  <bgColor rgb="FFE0DCD8"/>
                </patternFill>
              </fill>
            </x14:dxf>
          </x14:cfRule>
          <xm:sqref>Q29:R29</xm:sqref>
        </x14:conditionalFormatting>
        <x14:conditionalFormatting xmlns:xm="http://schemas.microsoft.com/office/excel/2006/main">
          <x14:cfRule type="expression" priority="180" id="{6EA871DD-3993-4F2F-8DCC-00EB46C8AD9E}">
            <xm:f>'https://cepalondon.sharepoint.com/projectslive/PT835_NIAUR_PC21_Efficiency_Advice/Shared Documents/Supporting Information/[20180518-PR19-Business-plan-data-tables.xlsx]Validation flags'!#REF!=1</xm:f>
            <x14:dxf>
              <fill>
                <patternFill>
                  <bgColor rgb="FFE0DCD8"/>
                </patternFill>
              </fill>
            </x14:dxf>
          </x14:cfRule>
          <xm:sqref>T29:U29</xm:sqref>
        </x14:conditionalFormatting>
        <x14:conditionalFormatting xmlns:xm="http://schemas.microsoft.com/office/excel/2006/main">
          <x14:cfRule type="expression" priority="179" id="{FB4916AA-8A9A-4FF9-B175-AD517010D7CA}">
            <xm:f>'https://cepalondon.sharepoint.com/projectslive/PT835_NIAUR_PC21_Efficiency_Advice/Shared Documents/Supporting Information/[20180518-PR19-Business-plan-data-tables.xlsx]Validation flags'!#REF!=1</xm:f>
            <x14:dxf>
              <fill>
                <patternFill>
                  <bgColor rgb="FFE0DCD8"/>
                </patternFill>
              </fill>
            </x14:dxf>
          </x14:cfRule>
          <xm:sqref>W29:X29</xm:sqref>
        </x14:conditionalFormatting>
        <x14:conditionalFormatting xmlns:xm="http://schemas.microsoft.com/office/excel/2006/main">
          <x14:cfRule type="expression" priority="176" id="{D3CDF6A8-65C2-4E4D-BA60-8C70314EFCE4}">
            <xm:f>'https://cepalondon.sharepoint.com/projectslive/PT835_NIAUR_PC21_Efficiency_Advice/Shared Documents/Supporting Information/[20180518-PR19-Business-plan-data-tables.xlsx]Validation flags'!#REF!=1</xm:f>
            <x14:dxf>
              <fill>
                <patternFill>
                  <bgColor rgb="FFE0DCD8"/>
                </patternFill>
              </fill>
            </x14:dxf>
          </x14:cfRule>
          <xm:sqref>K25:L28</xm:sqref>
        </x14:conditionalFormatting>
        <x14:conditionalFormatting xmlns:xm="http://schemas.microsoft.com/office/excel/2006/main">
          <x14:cfRule type="expression" priority="175" id="{A1955FCD-2671-42BF-8C99-A8E5B86CA7B9}">
            <xm:f>'https://cepalondon.sharepoint.com/projectslive/PT835_NIAUR_PC21_Efficiency_Advice/Shared Documents/Supporting Information/[20180518-PR19-Business-plan-data-tables.xlsx]Validation flags'!#REF!=1</xm:f>
            <x14:dxf>
              <fill>
                <patternFill>
                  <bgColor rgb="FFE0DCD8"/>
                </patternFill>
              </fill>
            </x14:dxf>
          </x14:cfRule>
          <xm:sqref>N25:O28</xm:sqref>
        </x14:conditionalFormatting>
        <x14:conditionalFormatting xmlns:xm="http://schemas.microsoft.com/office/excel/2006/main">
          <x14:cfRule type="expression" priority="174" id="{C796365B-D16A-4A48-8EC8-BB115290D425}">
            <xm:f>'https://cepalondon.sharepoint.com/projectslive/PT835_NIAUR_PC21_Efficiency_Advice/Shared Documents/Supporting Information/[20180518-PR19-Business-plan-data-tables.xlsx]Validation flags'!#REF!=1</xm:f>
            <x14:dxf>
              <fill>
                <patternFill>
                  <bgColor rgb="FFE0DCD8"/>
                </patternFill>
              </fill>
            </x14:dxf>
          </x14:cfRule>
          <xm:sqref>Q25:R28</xm:sqref>
        </x14:conditionalFormatting>
        <x14:conditionalFormatting xmlns:xm="http://schemas.microsoft.com/office/excel/2006/main">
          <x14:cfRule type="expression" priority="173" id="{885B5946-6A8F-4D98-81A8-25BBB892DB13}">
            <xm:f>'https://cepalondon.sharepoint.com/projectslive/PT835_NIAUR_PC21_Efficiency_Advice/Shared Documents/Supporting Information/[20180518-PR19-Business-plan-data-tables.xlsx]Validation flags'!#REF!=1</xm:f>
            <x14:dxf>
              <fill>
                <patternFill>
                  <bgColor rgb="FFE0DCD8"/>
                </patternFill>
              </fill>
            </x14:dxf>
          </x14:cfRule>
          <xm:sqref>T25:U28</xm:sqref>
        </x14:conditionalFormatting>
        <x14:conditionalFormatting xmlns:xm="http://schemas.microsoft.com/office/excel/2006/main">
          <x14:cfRule type="expression" priority="172" id="{FCDCBCCC-37CB-424F-B9A2-34970E13BF63}">
            <xm:f>'https://cepalondon.sharepoint.com/projectslive/PT835_NIAUR_PC21_Efficiency_Advice/Shared Documents/Supporting Information/[20180518-PR19-Business-plan-data-tables.xlsx]Validation flags'!#REF!=1</xm:f>
            <x14:dxf>
              <fill>
                <patternFill>
                  <bgColor rgb="FFE0DCD8"/>
                </patternFill>
              </fill>
            </x14:dxf>
          </x14:cfRule>
          <xm:sqref>W25:X28</xm:sqref>
        </x14:conditionalFormatting>
        <x14:conditionalFormatting xmlns:xm="http://schemas.microsoft.com/office/excel/2006/main">
          <x14:cfRule type="expression" priority="169" id="{AB8E8CED-EE35-49E1-97AF-E4F722BE6A66}">
            <xm:f>'https://cepalondon.sharepoint.com/projectslive/PT835_NIAUR_PC21_Efficiency_Advice/Shared Documents/Supporting Information/[20180518-PR19-Business-plan-data-tables.xlsx]Validation flags'!#REF!=1</xm:f>
            <x14:dxf>
              <fill>
                <patternFill>
                  <bgColor rgb="FFE0DCD8"/>
                </patternFill>
              </fill>
            </x14:dxf>
          </x14:cfRule>
          <xm:sqref>H37:I38</xm:sqref>
        </x14:conditionalFormatting>
        <x14:conditionalFormatting xmlns:xm="http://schemas.microsoft.com/office/excel/2006/main">
          <x14:cfRule type="expression" priority="168" id="{1F585C7E-D802-457E-B2B6-ACADB55281D5}">
            <xm:f>'https://cepalondon.sharepoint.com/projectslive/PT835_NIAUR_PC21_Efficiency_Advice/Shared Documents/Supporting Information/[20180518-PR19-Business-plan-data-tables.xlsx]Validation flags'!#REF!=1</xm:f>
            <x14:dxf>
              <fill>
                <patternFill>
                  <bgColor rgb="FFE0DCD8"/>
                </patternFill>
              </fill>
            </x14:dxf>
          </x14:cfRule>
          <xm:sqref>K37:L38</xm:sqref>
        </x14:conditionalFormatting>
        <x14:conditionalFormatting xmlns:xm="http://schemas.microsoft.com/office/excel/2006/main">
          <x14:cfRule type="expression" priority="167" id="{B0CD7E97-9544-410F-B897-E69F9DB6E5AC}">
            <xm:f>'https://cepalondon.sharepoint.com/projectslive/PT835_NIAUR_PC21_Efficiency_Advice/Shared Documents/Supporting Information/[20180518-PR19-Business-plan-data-tables.xlsx]Validation flags'!#REF!=1</xm:f>
            <x14:dxf>
              <fill>
                <patternFill>
                  <bgColor rgb="FFE0DCD8"/>
                </patternFill>
              </fill>
            </x14:dxf>
          </x14:cfRule>
          <xm:sqref>N37:O38</xm:sqref>
        </x14:conditionalFormatting>
        <x14:conditionalFormatting xmlns:xm="http://schemas.microsoft.com/office/excel/2006/main">
          <x14:cfRule type="expression" priority="166" id="{31B63857-CABE-41F5-BCB7-60C9BFA1742B}">
            <xm:f>'https://cepalondon.sharepoint.com/projectslive/PT835_NIAUR_PC21_Efficiency_Advice/Shared Documents/Supporting Information/[20180518-PR19-Business-plan-data-tables.xlsx]Validation flags'!#REF!=1</xm:f>
            <x14:dxf>
              <fill>
                <patternFill>
                  <bgColor rgb="FFE0DCD8"/>
                </patternFill>
              </fill>
            </x14:dxf>
          </x14:cfRule>
          <xm:sqref>Q37:R38</xm:sqref>
        </x14:conditionalFormatting>
        <x14:conditionalFormatting xmlns:xm="http://schemas.microsoft.com/office/excel/2006/main">
          <x14:cfRule type="expression" priority="165" id="{51AE91A1-6974-48C9-8898-25F1205937DA}">
            <xm:f>'https://cepalondon.sharepoint.com/projectslive/PT835_NIAUR_PC21_Efficiency_Advice/Shared Documents/Supporting Information/[20180518-PR19-Business-plan-data-tables.xlsx]Validation flags'!#REF!=1</xm:f>
            <x14:dxf>
              <fill>
                <patternFill>
                  <bgColor rgb="FFE0DCD8"/>
                </patternFill>
              </fill>
            </x14:dxf>
          </x14:cfRule>
          <xm:sqref>T37:U38</xm:sqref>
        </x14:conditionalFormatting>
        <x14:conditionalFormatting xmlns:xm="http://schemas.microsoft.com/office/excel/2006/main">
          <x14:cfRule type="expression" priority="164" id="{B9603AD3-75CF-4ACE-8EFC-F2CB81025584}">
            <xm:f>'https://cepalondon.sharepoint.com/projectslive/PT835_NIAUR_PC21_Efficiency_Advice/Shared Documents/Supporting Information/[20180518-PR19-Business-plan-data-tables.xlsx]Validation flags'!#REF!=1</xm:f>
            <x14:dxf>
              <fill>
                <patternFill>
                  <bgColor rgb="FFE0DCD8"/>
                </patternFill>
              </fill>
            </x14:dxf>
          </x14:cfRule>
          <xm:sqref>W37:X38</xm:sqref>
        </x14:conditionalFormatting>
        <x14:conditionalFormatting xmlns:xm="http://schemas.microsoft.com/office/excel/2006/main">
          <x14:cfRule type="expression" priority="161" id="{ED597015-C686-45EA-B49E-4AC892A9C154}">
            <xm:f>'https://cepalondon.sharepoint.com/projectslive/PT835_NIAUR_PC21_Efficiency_Advice/Shared Documents/Supporting Information/[20180518-PR19-Business-plan-data-tables.xlsx]Validation flags'!#REF!=1</xm:f>
            <x14:dxf>
              <fill>
                <patternFill>
                  <bgColor rgb="FFE0DCD8"/>
                </patternFill>
              </fill>
            </x14:dxf>
          </x14:cfRule>
          <xm:sqref>H42:I42</xm:sqref>
        </x14:conditionalFormatting>
        <x14:conditionalFormatting xmlns:xm="http://schemas.microsoft.com/office/excel/2006/main">
          <x14:cfRule type="expression" priority="160" id="{5362E190-B18B-4BED-ABE7-3B1E1A4458CE}">
            <xm:f>'https://cepalondon.sharepoint.com/projectslive/PT835_NIAUR_PC21_Efficiency_Advice/Shared Documents/Supporting Information/[20180518-PR19-Business-plan-data-tables.xlsx]Validation flags'!#REF!=1</xm:f>
            <x14:dxf>
              <fill>
                <patternFill>
                  <bgColor rgb="FFE0DCD8"/>
                </patternFill>
              </fill>
            </x14:dxf>
          </x14:cfRule>
          <xm:sqref>H43:I51</xm:sqref>
        </x14:conditionalFormatting>
        <x14:conditionalFormatting xmlns:xm="http://schemas.microsoft.com/office/excel/2006/main">
          <x14:cfRule type="expression" priority="159" id="{6DCD2969-718C-41B8-B0B5-53BE0A13E6B9}">
            <xm:f>'https://cepalondon.sharepoint.com/projectslive/PT835_NIAUR_PC21_Efficiency_Advice/Shared Documents/Supporting Information/[20180518-PR19-Business-plan-data-tables.xlsx]Validation flags'!#REF!=1</xm:f>
            <x14:dxf>
              <fill>
                <patternFill>
                  <bgColor rgb="FFE0DCD8"/>
                </patternFill>
              </fill>
            </x14:dxf>
          </x14:cfRule>
          <xm:sqref>K42:L42</xm:sqref>
        </x14:conditionalFormatting>
        <x14:conditionalFormatting xmlns:xm="http://schemas.microsoft.com/office/excel/2006/main">
          <x14:cfRule type="expression" priority="158" id="{C04B154C-4A8B-4DEF-B528-E4C12F780896}">
            <xm:f>'https://cepalondon.sharepoint.com/projectslive/PT835_NIAUR_PC21_Efficiency_Advice/Shared Documents/Supporting Information/[20180518-PR19-Business-plan-data-tables.xlsx]Validation flags'!#REF!=1</xm:f>
            <x14:dxf>
              <fill>
                <patternFill>
                  <bgColor rgb="FFE0DCD8"/>
                </patternFill>
              </fill>
            </x14:dxf>
          </x14:cfRule>
          <xm:sqref>K43:L51</xm:sqref>
        </x14:conditionalFormatting>
        <x14:conditionalFormatting xmlns:xm="http://schemas.microsoft.com/office/excel/2006/main">
          <x14:cfRule type="expression" priority="157" id="{8A58B58F-6D32-4BBC-A07C-9C16B6B9792A}">
            <xm:f>'https://cepalondon.sharepoint.com/projectslive/PT835_NIAUR_PC21_Efficiency_Advice/Shared Documents/Supporting Information/[20180518-PR19-Business-plan-data-tables.xlsx]Validation flags'!#REF!=1</xm:f>
            <x14:dxf>
              <fill>
                <patternFill>
                  <bgColor rgb="FFE0DCD8"/>
                </patternFill>
              </fill>
            </x14:dxf>
          </x14:cfRule>
          <xm:sqref>N42:O42</xm:sqref>
        </x14:conditionalFormatting>
        <x14:conditionalFormatting xmlns:xm="http://schemas.microsoft.com/office/excel/2006/main">
          <x14:cfRule type="expression" priority="156" id="{CF6F14BA-733B-4F88-B8F4-9277BD812605}">
            <xm:f>'https://cepalondon.sharepoint.com/projectslive/PT835_NIAUR_PC21_Efficiency_Advice/Shared Documents/Supporting Information/[20180518-PR19-Business-plan-data-tables.xlsx]Validation flags'!#REF!=1</xm:f>
            <x14:dxf>
              <fill>
                <patternFill>
                  <bgColor rgb="FFE0DCD8"/>
                </patternFill>
              </fill>
            </x14:dxf>
          </x14:cfRule>
          <xm:sqref>N43:O51</xm:sqref>
        </x14:conditionalFormatting>
        <x14:conditionalFormatting xmlns:xm="http://schemas.microsoft.com/office/excel/2006/main">
          <x14:cfRule type="expression" priority="155" id="{DA7982A6-B63D-40A7-A4FC-82FDD79231C5}">
            <xm:f>'https://cepalondon.sharepoint.com/projectslive/PT835_NIAUR_PC21_Efficiency_Advice/Shared Documents/Supporting Information/[20180518-PR19-Business-plan-data-tables.xlsx]Validation flags'!#REF!=1</xm:f>
            <x14:dxf>
              <fill>
                <patternFill>
                  <bgColor rgb="FFE0DCD8"/>
                </patternFill>
              </fill>
            </x14:dxf>
          </x14:cfRule>
          <xm:sqref>Q42:R42</xm:sqref>
        </x14:conditionalFormatting>
        <x14:conditionalFormatting xmlns:xm="http://schemas.microsoft.com/office/excel/2006/main">
          <x14:cfRule type="expression" priority="154" id="{93DCD1AB-061F-47FD-B3B3-25754F95B820}">
            <xm:f>'https://cepalondon.sharepoint.com/projectslive/PT835_NIAUR_PC21_Efficiency_Advice/Shared Documents/Supporting Information/[20180518-PR19-Business-plan-data-tables.xlsx]Validation flags'!#REF!=1</xm:f>
            <x14:dxf>
              <fill>
                <patternFill>
                  <bgColor rgb="FFE0DCD8"/>
                </patternFill>
              </fill>
            </x14:dxf>
          </x14:cfRule>
          <xm:sqref>Q43:R51</xm:sqref>
        </x14:conditionalFormatting>
        <x14:conditionalFormatting xmlns:xm="http://schemas.microsoft.com/office/excel/2006/main">
          <x14:cfRule type="expression" priority="153" id="{5ADBA793-C0D3-41E5-8C26-BAFD0858F5E6}">
            <xm:f>'https://cepalondon.sharepoint.com/projectslive/PT835_NIAUR_PC21_Efficiency_Advice/Shared Documents/Supporting Information/[20180518-PR19-Business-plan-data-tables.xlsx]Validation flags'!#REF!=1</xm:f>
            <x14:dxf>
              <fill>
                <patternFill>
                  <bgColor rgb="FFE0DCD8"/>
                </patternFill>
              </fill>
            </x14:dxf>
          </x14:cfRule>
          <xm:sqref>T42:U42</xm:sqref>
        </x14:conditionalFormatting>
        <x14:conditionalFormatting xmlns:xm="http://schemas.microsoft.com/office/excel/2006/main">
          <x14:cfRule type="expression" priority="152" id="{5B25170D-EFE4-46E1-9260-C3AC98ACE145}">
            <xm:f>'https://cepalondon.sharepoint.com/projectslive/PT835_NIAUR_PC21_Efficiency_Advice/Shared Documents/Supporting Information/[20180518-PR19-Business-plan-data-tables.xlsx]Validation flags'!#REF!=1</xm:f>
            <x14:dxf>
              <fill>
                <patternFill>
                  <bgColor rgb="FFE0DCD8"/>
                </patternFill>
              </fill>
            </x14:dxf>
          </x14:cfRule>
          <xm:sqref>T43:U51</xm:sqref>
        </x14:conditionalFormatting>
        <x14:conditionalFormatting xmlns:xm="http://schemas.microsoft.com/office/excel/2006/main">
          <x14:cfRule type="expression" priority="151" id="{8DA0817B-DC63-4B21-88B1-D052B01C1150}">
            <xm:f>'https://cepalondon.sharepoint.com/projectslive/PT835_NIAUR_PC21_Efficiency_Advice/Shared Documents/Supporting Information/[20180518-PR19-Business-plan-data-tables.xlsx]Validation flags'!#REF!=1</xm:f>
            <x14:dxf>
              <fill>
                <patternFill>
                  <bgColor rgb="FFE0DCD8"/>
                </patternFill>
              </fill>
            </x14:dxf>
          </x14:cfRule>
          <xm:sqref>W42:X42</xm:sqref>
        </x14:conditionalFormatting>
        <x14:conditionalFormatting xmlns:xm="http://schemas.microsoft.com/office/excel/2006/main">
          <x14:cfRule type="expression" priority="150" id="{66911788-6A42-4932-8AE9-2A684ED6B88A}">
            <xm:f>'https://cepalondon.sharepoint.com/projectslive/PT835_NIAUR_PC21_Efficiency_Advice/Shared Documents/Supporting Information/[20180518-PR19-Business-plan-data-tables.xlsx]Validation flags'!#REF!=1</xm:f>
            <x14:dxf>
              <fill>
                <patternFill>
                  <bgColor rgb="FFE0DCD8"/>
                </patternFill>
              </fill>
            </x14:dxf>
          </x14:cfRule>
          <xm:sqref>W43:X51</xm:sqref>
        </x14:conditionalFormatting>
        <x14:conditionalFormatting xmlns:xm="http://schemas.microsoft.com/office/excel/2006/main">
          <x14:cfRule type="expression" priority="145" id="{A46631F6-749B-47C0-9CA6-C42B06BEE74F}">
            <xm:f>'https://cepalondon.sharepoint.com/projectslive/PT835_NIAUR_PC21_Efficiency_Advice/Shared Documents/Supporting Information/[20180518-PR19-Business-plan-data-tables.xlsx]Validation flags'!#REF!=1</xm:f>
            <x14:dxf>
              <fill>
                <patternFill>
                  <bgColor rgb="FFE0DCD8"/>
                </patternFill>
              </fill>
            </x14:dxf>
          </x14:cfRule>
          <xm:sqref>C42:C51</xm:sqref>
        </x14:conditionalFormatting>
        <x14:conditionalFormatting xmlns:xm="http://schemas.microsoft.com/office/excel/2006/main">
          <x14:cfRule type="expression" priority="133" id="{5123BE9A-4049-4E77-97AF-E777F48A8886}">
            <xm:f>'https://cepalondon.sharepoint.com/projectslive/PT835_NIAUR_PC21_Efficiency_Advice/Shared Documents/Supporting Information/[20180518-PR19-Business-plan-data-tables.xlsx]Validation flags'!#REF!=1</xm:f>
            <x14:dxf>
              <fill>
                <patternFill>
                  <bgColor rgb="FFE0DCD8"/>
                </patternFill>
              </fill>
            </x14:dxf>
          </x14:cfRule>
          <xm:sqref>AA10:AB13</xm:sqref>
        </x14:conditionalFormatting>
        <x14:conditionalFormatting xmlns:xm="http://schemas.microsoft.com/office/excel/2006/main">
          <x14:cfRule type="expression" priority="132" id="{DF2602ED-293A-43A9-A2C4-9F98C0D5B3B2}">
            <xm:f>'https://cepalondon.sharepoint.com/projectslive/PT835_NIAUR_PC21_Efficiency_Advice/Shared Documents/Supporting Information/[20180518-PR19-Business-plan-data-tables.xlsx]Validation flags'!#REF!=1</xm:f>
            <x14:dxf>
              <fill>
                <patternFill>
                  <bgColor rgb="FFE0DCD8"/>
                </patternFill>
              </fill>
            </x14:dxf>
          </x14:cfRule>
          <xm:sqref>AA15:AB18</xm:sqref>
        </x14:conditionalFormatting>
        <x14:conditionalFormatting xmlns:xm="http://schemas.microsoft.com/office/excel/2006/main">
          <x14:cfRule type="expression" priority="131" id="{D72FC894-E5B9-47DD-8A4F-23D01611495F}">
            <xm:f>'https://cepalondon.sharepoint.com/projectslive/PT835_NIAUR_PC21_Efficiency_Advice/Shared Documents/Supporting Information/[20180518-PR19-Business-plan-data-tables.xlsx]Validation flags'!#REF!=1</xm:f>
            <x14:dxf>
              <fill>
                <patternFill>
                  <bgColor rgb="FFE0DCD8"/>
                </patternFill>
              </fill>
            </x14:dxf>
          </x14:cfRule>
          <xm:sqref>AD10:AE13</xm:sqref>
        </x14:conditionalFormatting>
        <x14:conditionalFormatting xmlns:xm="http://schemas.microsoft.com/office/excel/2006/main">
          <x14:cfRule type="expression" priority="130" id="{ECE86490-A77E-4EA5-96A5-0EC755F0B6EC}">
            <xm:f>'https://cepalondon.sharepoint.com/projectslive/PT835_NIAUR_PC21_Efficiency_Advice/Shared Documents/Supporting Information/[20180518-PR19-Business-plan-data-tables.xlsx]Validation flags'!#REF!=1</xm:f>
            <x14:dxf>
              <fill>
                <patternFill>
                  <bgColor rgb="FFE0DCD8"/>
                </patternFill>
              </fill>
            </x14:dxf>
          </x14:cfRule>
          <xm:sqref>AD15:AE18</xm:sqref>
        </x14:conditionalFormatting>
        <x14:conditionalFormatting xmlns:xm="http://schemas.microsoft.com/office/excel/2006/main">
          <x14:cfRule type="expression" priority="129" id="{1E976416-1910-48E5-A8B6-82B6D6427A02}">
            <xm:f>'https://cepalondon.sharepoint.com/projectslive/PT835_NIAUR_PC21_Efficiency_Advice/Shared Documents/Supporting Information/[20180518-PR19-Business-plan-data-tables.xlsx]Validation flags'!#REF!=1</xm:f>
            <x14:dxf>
              <fill>
                <patternFill>
                  <bgColor rgb="FFE0DCD8"/>
                </patternFill>
              </fill>
            </x14:dxf>
          </x14:cfRule>
          <xm:sqref>AG15:AH18</xm:sqref>
        </x14:conditionalFormatting>
        <x14:conditionalFormatting xmlns:xm="http://schemas.microsoft.com/office/excel/2006/main">
          <x14:cfRule type="expression" priority="128" id="{01A16A89-A2F2-4165-A4F6-17668BEF2212}">
            <xm:f>'https://cepalondon.sharepoint.com/projectslive/PT835_NIAUR_PC21_Efficiency_Advice/Shared Documents/Supporting Information/[20180518-PR19-Business-plan-data-tables.xlsx]Validation flags'!#REF!=1</xm:f>
            <x14:dxf>
              <fill>
                <patternFill>
                  <bgColor rgb="FFE0DCD8"/>
                </patternFill>
              </fill>
            </x14:dxf>
          </x14:cfRule>
          <xm:sqref>AG10:AH13</xm:sqref>
        </x14:conditionalFormatting>
        <x14:conditionalFormatting xmlns:xm="http://schemas.microsoft.com/office/excel/2006/main">
          <x14:cfRule type="expression" priority="127" id="{ED05425A-719C-4B59-8DC4-CF9C763E6B11}">
            <xm:f>'https://cepalondon.sharepoint.com/projectslive/PT835_NIAUR_PC21_Efficiency_Advice/Shared Documents/Supporting Information/[20180518-PR19-Business-plan-data-tables.xlsx]Validation flags'!#REF!=1</xm:f>
            <x14:dxf>
              <fill>
                <patternFill>
                  <bgColor rgb="FFE0DCD8"/>
                </patternFill>
              </fill>
            </x14:dxf>
          </x14:cfRule>
          <xm:sqref>AJ10:AK13</xm:sqref>
        </x14:conditionalFormatting>
        <x14:conditionalFormatting xmlns:xm="http://schemas.microsoft.com/office/excel/2006/main">
          <x14:cfRule type="expression" priority="126" id="{A0141E2D-3474-48F9-BB3F-FBD5AF4F4059}">
            <xm:f>'https://cepalondon.sharepoint.com/projectslive/PT835_NIAUR_PC21_Efficiency_Advice/Shared Documents/Supporting Information/[20180518-PR19-Business-plan-data-tables.xlsx]Validation flags'!#REF!=1</xm:f>
            <x14:dxf>
              <fill>
                <patternFill>
                  <bgColor rgb="FFE0DCD8"/>
                </patternFill>
              </fill>
            </x14:dxf>
          </x14:cfRule>
          <xm:sqref>AM10:AN13</xm:sqref>
        </x14:conditionalFormatting>
        <x14:conditionalFormatting xmlns:xm="http://schemas.microsoft.com/office/excel/2006/main">
          <x14:cfRule type="expression" priority="125" id="{43696FC8-9EE1-4692-9EEC-3B64A31DF505}">
            <xm:f>'https://cepalondon.sharepoint.com/projectslive/PT835_NIAUR_PC21_Efficiency_Advice/Shared Documents/Supporting Information/[20180518-PR19-Business-plan-data-tables.xlsx]Validation flags'!#REF!=1</xm:f>
            <x14:dxf>
              <fill>
                <patternFill>
                  <bgColor rgb="FFE0DCD8"/>
                </patternFill>
              </fill>
            </x14:dxf>
          </x14:cfRule>
          <xm:sqref>AP10:AQ13</xm:sqref>
        </x14:conditionalFormatting>
        <x14:conditionalFormatting xmlns:xm="http://schemas.microsoft.com/office/excel/2006/main">
          <x14:cfRule type="expression" priority="124" id="{53ED38B9-FE62-4722-92A7-8695C556F0C9}">
            <xm:f>'https://cepalondon.sharepoint.com/projectslive/PT835_NIAUR_PC21_Efficiency_Advice/Shared Documents/Supporting Information/[20180518-PR19-Business-plan-data-tables.xlsx]Validation flags'!#REF!=1</xm:f>
            <x14:dxf>
              <fill>
                <patternFill>
                  <bgColor rgb="FFE0DCD8"/>
                </patternFill>
              </fill>
            </x14:dxf>
          </x14:cfRule>
          <xm:sqref>AJ15:AK18</xm:sqref>
        </x14:conditionalFormatting>
        <x14:conditionalFormatting xmlns:xm="http://schemas.microsoft.com/office/excel/2006/main">
          <x14:cfRule type="expression" priority="123" id="{40525D1B-282F-43DD-9D82-925235C69845}">
            <xm:f>'https://cepalondon.sharepoint.com/projectslive/PT835_NIAUR_PC21_Efficiency_Advice/Shared Documents/Supporting Information/[20180518-PR19-Business-plan-data-tables.xlsx]Validation flags'!#REF!=1</xm:f>
            <x14:dxf>
              <fill>
                <patternFill>
                  <bgColor rgb="FFE0DCD8"/>
                </patternFill>
              </fill>
            </x14:dxf>
          </x14:cfRule>
          <xm:sqref>AM15:AN18</xm:sqref>
        </x14:conditionalFormatting>
        <x14:conditionalFormatting xmlns:xm="http://schemas.microsoft.com/office/excel/2006/main">
          <x14:cfRule type="expression" priority="122" id="{447FCB5A-57F6-47DD-83E9-DF23593CFAF5}">
            <xm:f>'https://cepalondon.sharepoint.com/projectslive/PT835_NIAUR_PC21_Efficiency_Advice/Shared Documents/Supporting Information/[20180518-PR19-Business-plan-data-tables.xlsx]Validation flags'!#REF!=1</xm:f>
            <x14:dxf>
              <fill>
                <patternFill>
                  <bgColor rgb="FFE0DCD8"/>
                </patternFill>
              </fill>
            </x14:dxf>
          </x14:cfRule>
          <xm:sqref>AP15:AQ18</xm:sqref>
        </x14:conditionalFormatting>
        <x14:conditionalFormatting xmlns:xm="http://schemas.microsoft.com/office/excel/2006/main">
          <x14:cfRule type="expression" priority="121" id="{7A6BD4BD-D487-4FC2-85A6-E908F8021FC7}">
            <xm:f>'https://cepalondon.sharepoint.com/projectslive/PT835_NIAUR_PC21_Efficiency_Advice/Shared Documents/Supporting Information/[20180518-PR19-Business-plan-data-tables.xlsx]Validation flags'!#REF!=1</xm:f>
            <x14:dxf>
              <fill>
                <patternFill>
                  <bgColor rgb="FFE0DCD8"/>
                </patternFill>
              </fill>
            </x14:dxf>
          </x14:cfRule>
          <xm:sqref>AA21</xm:sqref>
        </x14:conditionalFormatting>
        <x14:conditionalFormatting xmlns:xm="http://schemas.microsoft.com/office/excel/2006/main">
          <x14:cfRule type="expression" priority="120" id="{B51D88C4-40DF-4FE7-A92A-C005696FF057}">
            <xm:f>'https://cepalondon.sharepoint.com/projectslive/PT835_NIAUR_PC21_Efficiency_Advice/Shared Documents/Supporting Information/[20180518-PR19-Business-plan-data-tables.xlsx]Validation flags'!#REF!=1</xm:f>
            <x14:dxf>
              <fill>
                <patternFill>
                  <bgColor rgb="FFE0DCD8"/>
                </patternFill>
              </fill>
            </x14:dxf>
          </x14:cfRule>
          <xm:sqref>AB21</xm:sqref>
        </x14:conditionalFormatting>
        <x14:conditionalFormatting xmlns:xm="http://schemas.microsoft.com/office/excel/2006/main">
          <x14:cfRule type="expression" priority="119" id="{07A95C20-46B8-4459-B0D1-DB36B43EC824}">
            <xm:f>'https://cepalondon.sharepoint.com/projectslive/PT835_NIAUR_PC21_Efficiency_Advice/Shared Documents/Supporting Information/[20180518-PR19-Business-plan-data-tables.xlsx]Validation flags'!#REF!=1</xm:f>
            <x14:dxf>
              <fill>
                <patternFill>
                  <bgColor rgb="FFE0DCD8"/>
                </patternFill>
              </fill>
            </x14:dxf>
          </x14:cfRule>
          <xm:sqref>AD21</xm:sqref>
        </x14:conditionalFormatting>
        <x14:conditionalFormatting xmlns:xm="http://schemas.microsoft.com/office/excel/2006/main">
          <x14:cfRule type="expression" priority="118" id="{C15F20C1-C2C9-44D4-A265-95603A3E1A9B}">
            <xm:f>'https://cepalondon.sharepoint.com/projectslive/PT835_NIAUR_PC21_Efficiency_Advice/Shared Documents/Supporting Information/[20180518-PR19-Business-plan-data-tables.xlsx]Validation flags'!#REF!=1</xm:f>
            <x14:dxf>
              <fill>
                <patternFill>
                  <bgColor rgb="FFE0DCD8"/>
                </patternFill>
              </fill>
            </x14:dxf>
          </x14:cfRule>
          <xm:sqref>AE21</xm:sqref>
        </x14:conditionalFormatting>
        <x14:conditionalFormatting xmlns:xm="http://schemas.microsoft.com/office/excel/2006/main">
          <x14:cfRule type="expression" priority="117" id="{17933B88-30CD-4E50-A893-E2DBD5AC80E5}">
            <xm:f>'https://cepalondon.sharepoint.com/projectslive/PT835_NIAUR_PC21_Efficiency_Advice/Shared Documents/Supporting Information/[20180518-PR19-Business-plan-data-tables.xlsx]Validation flags'!#REF!=1</xm:f>
            <x14:dxf>
              <fill>
                <patternFill>
                  <bgColor rgb="FFE0DCD8"/>
                </patternFill>
              </fill>
            </x14:dxf>
          </x14:cfRule>
          <xm:sqref>AG21</xm:sqref>
        </x14:conditionalFormatting>
        <x14:conditionalFormatting xmlns:xm="http://schemas.microsoft.com/office/excel/2006/main">
          <x14:cfRule type="expression" priority="116" id="{2CBA3465-4968-4041-9A30-4D0BF6281D85}">
            <xm:f>'https://cepalondon.sharepoint.com/projectslive/PT835_NIAUR_PC21_Efficiency_Advice/Shared Documents/Supporting Information/[20180518-PR19-Business-plan-data-tables.xlsx]Validation flags'!#REF!=1</xm:f>
            <x14:dxf>
              <fill>
                <patternFill>
                  <bgColor rgb="FFE0DCD8"/>
                </patternFill>
              </fill>
            </x14:dxf>
          </x14:cfRule>
          <xm:sqref>AH21</xm:sqref>
        </x14:conditionalFormatting>
        <x14:conditionalFormatting xmlns:xm="http://schemas.microsoft.com/office/excel/2006/main">
          <x14:cfRule type="expression" priority="115" id="{6153F2D4-51B2-49C0-8BCD-C6F5418CCC1E}">
            <xm:f>'https://cepalondon.sharepoint.com/projectslive/PT835_NIAUR_PC21_Efficiency_Advice/Shared Documents/Supporting Information/[20180518-PR19-Business-plan-data-tables.xlsx]Validation flags'!#REF!=1</xm:f>
            <x14:dxf>
              <fill>
                <patternFill>
                  <bgColor rgb="FFE0DCD8"/>
                </patternFill>
              </fill>
            </x14:dxf>
          </x14:cfRule>
          <xm:sqref>AJ21</xm:sqref>
        </x14:conditionalFormatting>
        <x14:conditionalFormatting xmlns:xm="http://schemas.microsoft.com/office/excel/2006/main">
          <x14:cfRule type="expression" priority="114" id="{D4CCBFA7-BDD6-4348-8BB3-89F552F06FC0}">
            <xm:f>'https://cepalondon.sharepoint.com/projectslive/PT835_NIAUR_PC21_Efficiency_Advice/Shared Documents/Supporting Information/[20180518-PR19-Business-plan-data-tables.xlsx]Validation flags'!#REF!=1</xm:f>
            <x14:dxf>
              <fill>
                <patternFill>
                  <bgColor rgb="FFE0DCD8"/>
                </patternFill>
              </fill>
            </x14:dxf>
          </x14:cfRule>
          <xm:sqref>AK21</xm:sqref>
        </x14:conditionalFormatting>
        <x14:conditionalFormatting xmlns:xm="http://schemas.microsoft.com/office/excel/2006/main">
          <x14:cfRule type="expression" priority="113" id="{BD0B5CA3-F05C-4E3A-BD0A-BC9D201D34EF}">
            <xm:f>'https://cepalondon.sharepoint.com/projectslive/PT835_NIAUR_PC21_Efficiency_Advice/Shared Documents/Supporting Information/[20180518-PR19-Business-plan-data-tables.xlsx]Validation flags'!#REF!=1</xm:f>
            <x14:dxf>
              <fill>
                <patternFill>
                  <bgColor rgb="FFE0DCD8"/>
                </patternFill>
              </fill>
            </x14:dxf>
          </x14:cfRule>
          <xm:sqref>AM21</xm:sqref>
        </x14:conditionalFormatting>
        <x14:conditionalFormatting xmlns:xm="http://schemas.microsoft.com/office/excel/2006/main">
          <x14:cfRule type="expression" priority="112" id="{AB73659F-DC1F-439A-AE78-7138EDCDC458}">
            <xm:f>'https://cepalondon.sharepoint.com/projectslive/PT835_NIAUR_PC21_Efficiency_Advice/Shared Documents/Supporting Information/[20180518-PR19-Business-plan-data-tables.xlsx]Validation flags'!#REF!=1</xm:f>
            <x14:dxf>
              <fill>
                <patternFill>
                  <bgColor rgb="FFE0DCD8"/>
                </patternFill>
              </fill>
            </x14:dxf>
          </x14:cfRule>
          <xm:sqref>AN21</xm:sqref>
        </x14:conditionalFormatting>
        <x14:conditionalFormatting xmlns:xm="http://schemas.microsoft.com/office/excel/2006/main">
          <x14:cfRule type="expression" priority="111" id="{4FB576EE-EFBF-415C-9E02-194099382EE8}">
            <xm:f>'https://cepalondon.sharepoint.com/projectslive/PT835_NIAUR_PC21_Efficiency_Advice/Shared Documents/Supporting Information/[20180518-PR19-Business-plan-data-tables.xlsx]Validation flags'!#REF!=1</xm:f>
            <x14:dxf>
              <fill>
                <patternFill>
                  <bgColor rgb="FFE0DCD8"/>
                </patternFill>
              </fill>
            </x14:dxf>
          </x14:cfRule>
          <xm:sqref>AP21</xm:sqref>
        </x14:conditionalFormatting>
        <x14:conditionalFormatting xmlns:xm="http://schemas.microsoft.com/office/excel/2006/main">
          <x14:cfRule type="expression" priority="110" id="{FAE3F943-EDA3-4022-86E9-29B3EF095101}">
            <xm:f>'https://cepalondon.sharepoint.com/projectslive/PT835_NIAUR_PC21_Efficiency_Advice/Shared Documents/Supporting Information/[20180518-PR19-Business-plan-data-tables.xlsx]Validation flags'!#REF!=1</xm:f>
            <x14:dxf>
              <fill>
                <patternFill>
                  <bgColor rgb="FFE0DCD8"/>
                </patternFill>
              </fill>
            </x14:dxf>
          </x14:cfRule>
          <xm:sqref>AQ21</xm:sqref>
        </x14:conditionalFormatting>
        <x14:conditionalFormatting xmlns:xm="http://schemas.microsoft.com/office/excel/2006/main">
          <x14:cfRule type="expression" priority="109" id="{1C190B05-643F-4001-803A-0DD40059FCE9}">
            <xm:f>'https://cepalondon.sharepoint.com/projectslive/PT835_NIAUR_PC21_Efficiency_Advice/Shared Documents/Supporting Information/[20180518-PR19-Business-plan-data-tables.xlsx]Validation flags'!#REF!=1</xm:f>
            <x14:dxf>
              <fill>
                <patternFill>
                  <bgColor rgb="FFE0DCD8"/>
                </patternFill>
              </fill>
            </x14:dxf>
          </x14:cfRule>
          <xm:sqref>AA25:AB28</xm:sqref>
        </x14:conditionalFormatting>
        <x14:conditionalFormatting xmlns:xm="http://schemas.microsoft.com/office/excel/2006/main">
          <x14:cfRule type="expression" priority="108" id="{D7B9C072-1A52-44F2-95CB-3213E7DEC3D5}">
            <xm:f>'https://cepalondon.sharepoint.com/projectslive/PT835_NIAUR_PC21_Efficiency_Advice/Shared Documents/Supporting Information/[20180518-PR19-Business-plan-data-tables.xlsx]Validation flags'!#REF!=1</xm:f>
            <x14:dxf>
              <fill>
                <patternFill>
                  <bgColor rgb="FFE0DCD8"/>
                </patternFill>
              </fill>
            </x14:dxf>
          </x14:cfRule>
          <xm:sqref>AA29:AB29</xm:sqref>
        </x14:conditionalFormatting>
        <x14:conditionalFormatting xmlns:xm="http://schemas.microsoft.com/office/excel/2006/main">
          <x14:cfRule type="expression" priority="107" id="{366D28D5-2749-4FC5-B7FB-8A1310365076}">
            <xm:f>'https://cepalondon.sharepoint.com/projectslive/PT835_NIAUR_PC21_Efficiency_Advice/Shared Documents/Supporting Information/[20180518-PR19-Business-plan-data-tables.xlsx]Validation flags'!#REF!=1</xm:f>
            <x14:dxf>
              <fill>
                <patternFill>
                  <bgColor rgb="FFE0DCD8"/>
                </patternFill>
              </fill>
            </x14:dxf>
          </x14:cfRule>
          <xm:sqref>AA31:AB31</xm:sqref>
        </x14:conditionalFormatting>
        <x14:conditionalFormatting xmlns:xm="http://schemas.microsoft.com/office/excel/2006/main">
          <x14:cfRule type="expression" priority="106" id="{856A6CBE-4463-4E59-8DEE-0A86D346D8B8}">
            <xm:f>'https://cepalondon.sharepoint.com/projectslive/PT835_NIAUR_PC21_Efficiency_Advice/Shared Documents/Supporting Information/[20180518-PR19-Business-plan-data-tables.xlsx]Validation flags'!#REF!=1</xm:f>
            <x14:dxf>
              <fill>
                <patternFill>
                  <bgColor rgb="FFE0DCD8"/>
                </patternFill>
              </fill>
            </x14:dxf>
          </x14:cfRule>
          <xm:sqref>AA33:AB33</xm:sqref>
        </x14:conditionalFormatting>
        <x14:conditionalFormatting xmlns:xm="http://schemas.microsoft.com/office/excel/2006/main">
          <x14:cfRule type="expression" priority="105" id="{5FF62BC9-5DD5-4476-88AF-D55A2C964479}">
            <xm:f>'https://cepalondon.sharepoint.com/projectslive/PT835_NIAUR_PC21_Efficiency_Advice/Shared Documents/Supporting Information/[20180518-PR19-Business-plan-data-tables.xlsx]Validation flags'!#REF!=1</xm:f>
            <x14:dxf>
              <fill>
                <patternFill>
                  <bgColor rgb="FFE0DCD8"/>
                </patternFill>
              </fill>
            </x14:dxf>
          </x14:cfRule>
          <xm:sqref>AD33:AE33</xm:sqref>
        </x14:conditionalFormatting>
        <x14:conditionalFormatting xmlns:xm="http://schemas.microsoft.com/office/excel/2006/main">
          <x14:cfRule type="expression" priority="104" id="{C6227042-B60A-47A2-A5BF-58F1A475EB74}">
            <xm:f>'https://cepalondon.sharepoint.com/projectslive/PT835_NIAUR_PC21_Efficiency_Advice/Shared Documents/Supporting Information/[20180518-PR19-Business-plan-data-tables.xlsx]Validation flags'!#REF!=1</xm:f>
            <x14:dxf>
              <fill>
                <patternFill>
                  <bgColor rgb="FFE0DCD8"/>
                </patternFill>
              </fill>
            </x14:dxf>
          </x14:cfRule>
          <xm:sqref>AG33:AH33</xm:sqref>
        </x14:conditionalFormatting>
        <x14:conditionalFormatting xmlns:xm="http://schemas.microsoft.com/office/excel/2006/main">
          <x14:cfRule type="expression" priority="103" id="{C263DA36-7132-46DF-8209-383F649EFCA8}">
            <xm:f>'https://cepalondon.sharepoint.com/projectslive/PT835_NIAUR_PC21_Efficiency_Advice/Shared Documents/Supporting Information/[20180518-PR19-Business-plan-data-tables.xlsx]Validation flags'!#REF!=1</xm:f>
            <x14:dxf>
              <fill>
                <patternFill>
                  <bgColor rgb="FFE0DCD8"/>
                </patternFill>
              </fill>
            </x14:dxf>
          </x14:cfRule>
          <xm:sqref>AJ33:AK33</xm:sqref>
        </x14:conditionalFormatting>
        <x14:conditionalFormatting xmlns:xm="http://schemas.microsoft.com/office/excel/2006/main">
          <x14:cfRule type="expression" priority="102" id="{DBE6FA5B-A67C-450E-A920-4FF81C97BFED}">
            <xm:f>'https://cepalondon.sharepoint.com/projectslive/PT835_NIAUR_PC21_Efficiency_Advice/Shared Documents/Supporting Information/[20180518-PR19-Business-plan-data-tables.xlsx]Validation flags'!#REF!=1</xm:f>
            <x14:dxf>
              <fill>
                <patternFill>
                  <bgColor rgb="FFE0DCD8"/>
                </patternFill>
              </fill>
            </x14:dxf>
          </x14:cfRule>
          <xm:sqref>AM33:AN33</xm:sqref>
        </x14:conditionalFormatting>
        <x14:conditionalFormatting xmlns:xm="http://schemas.microsoft.com/office/excel/2006/main">
          <x14:cfRule type="expression" priority="101" id="{CDF42FAC-135D-432D-B9F9-6A66A522BAC5}">
            <xm:f>'https://cepalondon.sharepoint.com/projectslive/PT835_NIAUR_PC21_Efficiency_Advice/Shared Documents/Supporting Information/[20180518-PR19-Business-plan-data-tables.xlsx]Validation flags'!#REF!=1</xm:f>
            <x14:dxf>
              <fill>
                <patternFill>
                  <bgColor rgb="FFE0DCD8"/>
                </patternFill>
              </fill>
            </x14:dxf>
          </x14:cfRule>
          <xm:sqref>AP33:AQ33</xm:sqref>
        </x14:conditionalFormatting>
        <x14:conditionalFormatting xmlns:xm="http://schemas.microsoft.com/office/excel/2006/main">
          <x14:cfRule type="expression" priority="100" id="{074D0253-B985-4BBC-8905-B137259949E5}">
            <xm:f>'https://cepalondon.sharepoint.com/projectslive/PT835_NIAUR_PC21_Efficiency_Advice/Shared Documents/Supporting Information/[20180518-PR19-Business-plan-data-tables.xlsx]Validation flags'!#REF!=1</xm:f>
            <x14:dxf>
              <fill>
                <patternFill>
                  <bgColor rgb="FFE0DCD8"/>
                </patternFill>
              </fill>
            </x14:dxf>
          </x14:cfRule>
          <xm:sqref>AD31:AE31</xm:sqref>
        </x14:conditionalFormatting>
        <x14:conditionalFormatting xmlns:xm="http://schemas.microsoft.com/office/excel/2006/main">
          <x14:cfRule type="expression" priority="99" id="{64B89E58-3EB2-492E-9620-39AEAE25BF47}">
            <xm:f>'https://cepalondon.sharepoint.com/projectslive/PT835_NIAUR_PC21_Efficiency_Advice/Shared Documents/Supporting Information/[20180518-PR19-Business-plan-data-tables.xlsx]Validation flags'!#REF!=1</xm:f>
            <x14:dxf>
              <fill>
                <patternFill>
                  <bgColor rgb="FFE0DCD8"/>
                </patternFill>
              </fill>
            </x14:dxf>
          </x14:cfRule>
          <xm:sqref>AG31:AH31</xm:sqref>
        </x14:conditionalFormatting>
        <x14:conditionalFormatting xmlns:xm="http://schemas.microsoft.com/office/excel/2006/main">
          <x14:cfRule type="expression" priority="98" id="{D2531236-4445-462A-9841-59999C7ED9E9}">
            <xm:f>'https://cepalondon.sharepoint.com/projectslive/PT835_NIAUR_PC21_Efficiency_Advice/Shared Documents/Supporting Information/[20180518-PR19-Business-plan-data-tables.xlsx]Validation flags'!#REF!=1</xm:f>
            <x14:dxf>
              <fill>
                <patternFill>
                  <bgColor rgb="FFE0DCD8"/>
                </patternFill>
              </fill>
            </x14:dxf>
          </x14:cfRule>
          <xm:sqref>AJ31:AK31</xm:sqref>
        </x14:conditionalFormatting>
        <x14:conditionalFormatting xmlns:xm="http://schemas.microsoft.com/office/excel/2006/main">
          <x14:cfRule type="expression" priority="97" id="{35EDA72F-A185-47D7-AC9D-01DCAA46CCF1}">
            <xm:f>'https://cepalondon.sharepoint.com/projectslive/PT835_NIAUR_PC21_Efficiency_Advice/Shared Documents/Supporting Information/[20180518-PR19-Business-plan-data-tables.xlsx]Validation flags'!#REF!=1</xm:f>
            <x14:dxf>
              <fill>
                <patternFill>
                  <bgColor rgb="FFE0DCD8"/>
                </patternFill>
              </fill>
            </x14:dxf>
          </x14:cfRule>
          <xm:sqref>AM31:AN31</xm:sqref>
        </x14:conditionalFormatting>
        <x14:conditionalFormatting xmlns:xm="http://schemas.microsoft.com/office/excel/2006/main">
          <x14:cfRule type="expression" priority="96" id="{065E8BF3-42A9-4442-B411-80473B1B0978}">
            <xm:f>'https://cepalondon.sharepoint.com/projectslive/PT835_NIAUR_PC21_Efficiency_Advice/Shared Documents/Supporting Information/[20180518-PR19-Business-plan-data-tables.xlsx]Validation flags'!#REF!=1</xm:f>
            <x14:dxf>
              <fill>
                <patternFill>
                  <bgColor rgb="FFE0DCD8"/>
                </patternFill>
              </fill>
            </x14:dxf>
          </x14:cfRule>
          <xm:sqref>AP31:AQ31</xm:sqref>
        </x14:conditionalFormatting>
        <x14:conditionalFormatting xmlns:xm="http://schemas.microsoft.com/office/excel/2006/main">
          <x14:cfRule type="expression" priority="95" id="{AEE3FBCC-8859-4C25-8161-BF94C173C05E}">
            <xm:f>'https://cepalondon.sharepoint.com/projectslive/PT835_NIAUR_PC21_Efficiency_Advice/Shared Documents/Supporting Information/[20180518-PR19-Business-plan-data-tables.xlsx]Validation flags'!#REF!=1</xm:f>
            <x14:dxf>
              <fill>
                <patternFill>
                  <bgColor rgb="FFE0DCD8"/>
                </patternFill>
              </fill>
            </x14:dxf>
          </x14:cfRule>
          <xm:sqref>AD29:AE29</xm:sqref>
        </x14:conditionalFormatting>
        <x14:conditionalFormatting xmlns:xm="http://schemas.microsoft.com/office/excel/2006/main">
          <x14:cfRule type="expression" priority="94" id="{80A674C0-81D4-47AB-BD67-30A711C4AB65}">
            <xm:f>'https://cepalondon.sharepoint.com/projectslive/PT835_NIAUR_PC21_Efficiency_Advice/Shared Documents/Supporting Information/[20180518-PR19-Business-plan-data-tables.xlsx]Validation flags'!#REF!=1</xm:f>
            <x14:dxf>
              <fill>
                <patternFill>
                  <bgColor rgb="FFE0DCD8"/>
                </patternFill>
              </fill>
            </x14:dxf>
          </x14:cfRule>
          <xm:sqref>AG29:AH29</xm:sqref>
        </x14:conditionalFormatting>
        <x14:conditionalFormatting xmlns:xm="http://schemas.microsoft.com/office/excel/2006/main">
          <x14:cfRule type="expression" priority="93" id="{A408C631-45F8-4C62-B378-57A0765C077D}">
            <xm:f>'https://cepalondon.sharepoint.com/projectslive/PT835_NIAUR_PC21_Efficiency_Advice/Shared Documents/Supporting Information/[20180518-PR19-Business-plan-data-tables.xlsx]Validation flags'!#REF!=1</xm:f>
            <x14:dxf>
              <fill>
                <patternFill>
                  <bgColor rgb="FFE0DCD8"/>
                </patternFill>
              </fill>
            </x14:dxf>
          </x14:cfRule>
          <xm:sqref>AJ29:AK29</xm:sqref>
        </x14:conditionalFormatting>
        <x14:conditionalFormatting xmlns:xm="http://schemas.microsoft.com/office/excel/2006/main">
          <x14:cfRule type="expression" priority="92" id="{CB722374-B410-421F-BEEA-94DD277457C0}">
            <xm:f>'https://cepalondon.sharepoint.com/projectslive/PT835_NIAUR_PC21_Efficiency_Advice/Shared Documents/Supporting Information/[20180518-PR19-Business-plan-data-tables.xlsx]Validation flags'!#REF!=1</xm:f>
            <x14:dxf>
              <fill>
                <patternFill>
                  <bgColor rgb="FFE0DCD8"/>
                </patternFill>
              </fill>
            </x14:dxf>
          </x14:cfRule>
          <xm:sqref>AM29:AN29</xm:sqref>
        </x14:conditionalFormatting>
        <x14:conditionalFormatting xmlns:xm="http://schemas.microsoft.com/office/excel/2006/main">
          <x14:cfRule type="expression" priority="91" id="{818023A4-BD23-427D-8EE6-DBFC6A854B21}">
            <xm:f>'https://cepalondon.sharepoint.com/projectslive/PT835_NIAUR_PC21_Efficiency_Advice/Shared Documents/Supporting Information/[20180518-PR19-Business-plan-data-tables.xlsx]Validation flags'!#REF!=1</xm:f>
            <x14:dxf>
              <fill>
                <patternFill>
                  <bgColor rgb="FFE0DCD8"/>
                </patternFill>
              </fill>
            </x14:dxf>
          </x14:cfRule>
          <xm:sqref>AP29:AQ29</xm:sqref>
        </x14:conditionalFormatting>
        <x14:conditionalFormatting xmlns:xm="http://schemas.microsoft.com/office/excel/2006/main">
          <x14:cfRule type="expression" priority="90" id="{3936EF5C-5093-4AAE-A3DB-AA0D11506140}">
            <xm:f>'https://cepalondon.sharepoint.com/projectslive/PT835_NIAUR_PC21_Efficiency_Advice/Shared Documents/Supporting Information/[20180518-PR19-Business-plan-data-tables.xlsx]Validation flags'!#REF!=1</xm:f>
            <x14:dxf>
              <fill>
                <patternFill>
                  <bgColor rgb="FFE0DCD8"/>
                </patternFill>
              </fill>
            </x14:dxf>
          </x14:cfRule>
          <xm:sqref>AD25:AE28</xm:sqref>
        </x14:conditionalFormatting>
        <x14:conditionalFormatting xmlns:xm="http://schemas.microsoft.com/office/excel/2006/main">
          <x14:cfRule type="expression" priority="89" id="{29B9EB90-E720-4B9D-9856-05CE7C025D7C}">
            <xm:f>'https://cepalondon.sharepoint.com/projectslive/PT835_NIAUR_PC21_Efficiency_Advice/Shared Documents/Supporting Information/[20180518-PR19-Business-plan-data-tables.xlsx]Validation flags'!#REF!=1</xm:f>
            <x14:dxf>
              <fill>
                <patternFill>
                  <bgColor rgb="FFE0DCD8"/>
                </patternFill>
              </fill>
            </x14:dxf>
          </x14:cfRule>
          <xm:sqref>AG25:AH28</xm:sqref>
        </x14:conditionalFormatting>
        <x14:conditionalFormatting xmlns:xm="http://schemas.microsoft.com/office/excel/2006/main">
          <x14:cfRule type="expression" priority="88" id="{6F8EDA1C-B625-4EDA-AF37-66E6703711CD}">
            <xm:f>'https://cepalondon.sharepoint.com/projectslive/PT835_NIAUR_PC21_Efficiency_Advice/Shared Documents/Supporting Information/[20180518-PR19-Business-plan-data-tables.xlsx]Validation flags'!#REF!=1</xm:f>
            <x14:dxf>
              <fill>
                <patternFill>
                  <bgColor rgb="FFE0DCD8"/>
                </patternFill>
              </fill>
            </x14:dxf>
          </x14:cfRule>
          <xm:sqref>AJ25:AK28</xm:sqref>
        </x14:conditionalFormatting>
        <x14:conditionalFormatting xmlns:xm="http://schemas.microsoft.com/office/excel/2006/main">
          <x14:cfRule type="expression" priority="87" id="{DF6EFDF3-5274-4A86-98E5-5BE5267DDA29}">
            <xm:f>'https://cepalondon.sharepoint.com/projectslive/PT835_NIAUR_PC21_Efficiency_Advice/Shared Documents/Supporting Information/[20180518-PR19-Business-plan-data-tables.xlsx]Validation flags'!#REF!=1</xm:f>
            <x14:dxf>
              <fill>
                <patternFill>
                  <bgColor rgb="FFE0DCD8"/>
                </patternFill>
              </fill>
            </x14:dxf>
          </x14:cfRule>
          <xm:sqref>AM25:AN28</xm:sqref>
        </x14:conditionalFormatting>
        <x14:conditionalFormatting xmlns:xm="http://schemas.microsoft.com/office/excel/2006/main">
          <x14:cfRule type="expression" priority="86" id="{87727808-8F17-4E67-ADE5-0AFB4503D019}">
            <xm:f>'https://cepalondon.sharepoint.com/projectslive/PT835_NIAUR_PC21_Efficiency_Advice/Shared Documents/Supporting Information/[20180518-PR19-Business-plan-data-tables.xlsx]Validation flags'!#REF!=1</xm:f>
            <x14:dxf>
              <fill>
                <patternFill>
                  <bgColor rgb="FFE0DCD8"/>
                </patternFill>
              </fill>
            </x14:dxf>
          </x14:cfRule>
          <xm:sqref>AP25:AQ28</xm:sqref>
        </x14:conditionalFormatting>
        <x14:conditionalFormatting xmlns:xm="http://schemas.microsoft.com/office/excel/2006/main">
          <x14:cfRule type="expression" priority="85" id="{AF90E31F-5337-4DDA-9981-9B97A2FC32A0}">
            <xm:f>'https://cepalondon.sharepoint.com/projectslive/PT835_NIAUR_PC21_Efficiency_Advice/Shared Documents/Supporting Information/[20180518-PR19-Business-plan-data-tables.xlsx]Validation flags'!#REF!=1</xm:f>
            <x14:dxf>
              <fill>
                <patternFill>
                  <bgColor rgb="FFE0DCD8"/>
                </patternFill>
              </fill>
            </x14:dxf>
          </x14:cfRule>
          <xm:sqref>AA37:AB38</xm:sqref>
        </x14:conditionalFormatting>
        <x14:conditionalFormatting xmlns:xm="http://schemas.microsoft.com/office/excel/2006/main">
          <x14:cfRule type="expression" priority="84" id="{8C2C0242-3B49-48D6-B917-88AEBC004FE0}">
            <xm:f>'https://cepalondon.sharepoint.com/projectslive/PT835_NIAUR_PC21_Efficiency_Advice/Shared Documents/Supporting Information/[20180518-PR19-Business-plan-data-tables.xlsx]Validation flags'!#REF!=1</xm:f>
            <x14:dxf>
              <fill>
                <patternFill>
                  <bgColor rgb="FFE0DCD8"/>
                </patternFill>
              </fill>
            </x14:dxf>
          </x14:cfRule>
          <xm:sqref>AD37:AE38</xm:sqref>
        </x14:conditionalFormatting>
        <x14:conditionalFormatting xmlns:xm="http://schemas.microsoft.com/office/excel/2006/main">
          <x14:cfRule type="expression" priority="83" id="{F7E19FBF-D230-40AC-990A-AA77938136EE}">
            <xm:f>'https://cepalondon.sharepoint.com/projectslive/PT835_NIAUR_PC21_Efficiency_Advice/Shared Documents/Supporting Information/[20180518-PR19-Business-plan-data-tables.xlsx]Validation flags'!#REF!=1</xm:f>
            <x14:dxf>
              <fill>
                <patternFill>
                  <bgColor rgb="FFE0DCD8"/>
                </patternFill>
              </fill>
            </x14:dxf>
          </x14:cfRule>
          <xm:sqref>AG37:AH38</xm:sqref>
        </x14:conditionalFormatting>
        <x14:conditionalFormatting xmlns:xm="http://schemas.microsoft.com/office/excel/2006/main">
          <x14:cfRule type="expression" priority="82" id="{9C4C26A3-1CFB-4D64-8EF7-41166774ADC6}">
            <xm:f>'https://cepalondon.sharepoint.com/projectslive/PT835_NIAUR_PC21_Efficiency_Advice/Shared Documents/Supporting Information/[20180518-PR19-Business-plan-data-tables.xlsx]Validation flags'!#REF!=1</xm:f>
            <x14:dxf>
              <fill>
                <patternFill>
                  <bgColor rgb="FFE0DCD8"/>
                </patternFill>
              </fill>
            </x14:dxf>
          </x14:cfRule>
          <xm:sqref>AJ37:AK38</xm:sqref>
        </x14:conditionalFormatting>
        <x14:conditionalFormatting xmlns:xm="http://schemas.microsoft.com/office/excel/2006/main">
          <x14:cfRule type="expression" priority="81" id="{5187FF13-2DBB-4E92-8FA7-41516ACA9352}">
            <xm:f>'https://cepalondon.sharepoint.com/projectslive/PT835_NIAUR_PC21_Efficiency_Advice/Shared Documents/Supporting Information/[20180518-PR19-Business-plan-data-tables.xlsx]Validation flags'!#REF!=1</xm:f>
            <x14:dxf>
              <fill>
                <patternFill>
                  <bgColor rgb="FFE0DCD8"/>
                </patternFill>
              </fill>
            </x14:dxf>
          </x14:cfRule>
          <xm:sqref>AM37:AN38</xm:sqref>
        </x14:conditionalFormatting>
        <x14:conditionalFormatting xmlns:xm="http://schemas.microsoft.com/office/excel/2006/main">
          <x14:cfRule type="expression" priority="80" id="{8AAF08FD-A88B-4AF2-BFB1-2AD8E7CD71D8}">
            <xm:f>'https://cepalondon.sharepoint.com/projectslive/PT835_NIAUR_PC21_Efficiency_Advice/Shared Documents/Supporting Information/[20180518-PR19-Business-plan-data-tables.xlsx]Validation flags'!#REF!=1</xm:f>
            <x14:dxf>
              <fill>
                <patternFill>
                  <bgColor rgb="FFE0DCD8"/>
                </patternFill>
              </fill>
            </x14:dxf>
          </x14:cfRule>
          <xm:sqref>AP37:AQ38</xm:sqref>
        </x14:conditionalFormatting>
        <x14:conditionalFormatting xmlns:xm="http://schemas.microsoft.com/office/excel/2006/main">
          <x14:cfRule type="expression" priority="79" id="{0427F993-9ADE-4DD9-A2F5-E9D061373D81}">
            <xm:f>'https://cepalondon.sharepoint.com/projectslive/PT835_NIAUR_PC21_Efficiency_Advice/Shared Documents/Supporting Information/[20180518-PR19-Business-plan-data-tables.xlsx]Validation flags'!#REF!=1</xm:f>
            <x14:dxf>
              <fill>
                <patternFill>
                  <bgColor rgb="FFE0DCD8"/>
                </patternFill>
              </fill>
            </x14:dxf>
          </x14:cfRule>
          <xm:sqref>AA42:AB42</xm:sqref>
        </x14:conditionalFormatting>
        <x14:conditionalFormatting xmlns:xm="http://schemas.microsoft.com/office/excel/2006/main">
          <x14:cfRule type="expression" priority="78" id="{32191290-3741-4C83-8FA3-FEF72735EADC}">
            <xm:f>'https://cepalondon.sharepoint.com/projectslive/PT835_NIAUR_PC21_Efficiency_Advice/Shared Documents/Supporting Information/[20180518-PR19-Business-plan-data-tables.xlsx]Validation flags'!#REF!=1</xm:f>
            <x14:dxf>
              <fill>
                <patternFill>
                  <bgColor rgb="FFE0DCD8"/>
                </patternFill>
              </fill>
            </x14:dxf>
          </x14:cfRule>
          <xm:sqref>AA43:AB51</xm:sqref>
        </x14:conditionalFormatting>
        <x14:conditionalFormatting xmlns:xm="http://schemas.microsoft.com/office/excel/2006/main">
          <x14:cfRule type="expression" priority="77" id="{C170A99D-DA12-4FFE-8F0B-E233A0D30EDF}">
            <xm:f>'https://cepalondon.sharepoint.com/projectslive/PT835_NIAUR_PC21_Efficiency_Advice/Shared Documents/Supporting Information/[20180518-PR19-Business-plan-data-tables.xlsx]Validation flags'!#REF!=1</xm:f>
            <x14:dxf>
              <fill>
                <patternFill>
                  <bgColor rgb="FFE0DCD8"/>
                </patternFill>
              </fill>
            </x14:dxf>
          </x14:cfRule>
          <xm:sqref>AD42:AE42</xm:sqref>
        </x14:conditionalFormatting>
        <x14:conditionalFormatting xmlns:xm="http://schemas.microsoft.com/office/excel/2006/main">
          <x14:cfRule type="expression" priority="76" id="{635710E0-ECE8-4F4B-BDD5-3A727B2CD25D}">
            <xm:f>'https://cepalondon.sharepoint.com/projectslive/PT835_NIAUR_PC21_Efficiency_Advice/Shared Documents/Supporting Information/[20180518-PR19-Business-plan-data-tables.xlsx]Validation flags'!#REF!=1</xm:f>
            <x14:dxf>
              <fill>
                <patternFill>
                  <bgColor rgb="FFE0DCD8"/>
                </patternFill>
              </fill>
            </x14:dxf>
          </x14:cfRule>
          <xm:sqref>AD43:AE51</xm:sqref>
        </x14:conditionalFormatting>
        <x14:conditionalFormatting xmlns:xm="http://schemas.microsoft.com/office/excel/2006/main">
          <x14:cfRule type="expression" priority="75" id="{C6B0D9EA-7F16-407B-8C42-6A5330652DDD}">
            <xm:f>'https://cepalondon.sharepoint.com/projectslive/PT835_NIAUR_PC21_Efficiency_Advice/Shared Documents/Supporting Information/[20180518-PR19-Business-plan-data-tables.xlsx]Validation flags'!#REF!=1</xm:f>
            <x14:dxf>
              <fill>
                <patternFill>
                  <bgColor rgb="FFE0DCD8"/>
                </patternFill>
              </fill>
            </x14:dxf>
          </x14:cfRule>
          <xm:sqref>AG42:AH42</xm:sqref>
        </x14:conditionalFormatting>
        <x14:conditionalFormatting xmlns:xm="http://schemas.microsoft.com/office/excel/2006/main">
          <x14:cfRule type="expression" priority="74" id="{4232CCD1-28E1-4C16-AFE6-43E39729558F}">
            <xm:f>'https://cepalondon.sharepoint.com/projectslive/PT835_NIAUR_PC21_Efficiency_Advice/Shared Documents/Supporting Information/[20180518-PR19-Business-plan-data-tables.xlsx]Validation flags'!#REF!=1</xm:f>
            <x14:dxf>
              <fill>
                <patternFill>
                  <bgColor rgb="FFE0DCD8"/>
                </patternFill>
              </fill>
            </x14:dxf>
          </x14:cfRule>
          <xm:sqref>AG43:AH51</xm:sqref>
        </x14:conditionalFormatting>
        <x14:conditionalFormatting xmlns:xm="http://schemas.microsoft.com/office/excel/2006/main">
          <x14:cfRule type="expression" priority="73" id="{2629009F-0DC3-4220-9198-C425814080F9}">
            <xm:f>'https://cepalondon.sharepoint.com/projectslive/PT835_NIAUR_PC21_Efficiency_Advice/Shared Documents/Supporting Information/[20180518-PR19-Business-plan-data-tables.xlsx]Validation flags'!#REF!=1</xm:f>
            <x14:dxf>
              <fill>
                <patternFill>
                  <bgColor rgb="FFE0DCD8"/>
                </patternFill>
              </fill>
            </x14:dxf>
          </x14:cfRule>
          <xm:sqref>AJ42:AK42</xm:sqref>
        </x14:conditionalFormatting>
        <x14:conditionalFormatting xmlns:xm="http://schemas.microsoft.com/office/excel/2006/main">
          <x14:cfRule type="expression" priority="72" id="{01505B40-FBDB-40A1-9E78-DAE1114B5E50}">
            <xm:f>'https://cepalondon.sharepoint.com/projectslive/PT835_NIAUR_PC21_Efficiency_Advice/Shared Documents/Supporting Information/[20180518-PR19-Business-plan-data-tables.xlsx]Validation flags'!#REF!=1</xm:f>
            <x14:dxf>
              <fill>
                <patternFill>
                  <bgColor rgb="FFE0DCD8"/>
                </patternFill>
              </fill>
            </x14:dxf>
          </x14:cfRule>
          <xm:sqref>AJ43:AK51</xm:sqref>
        </x14:conditionalFormatting>
        <x14:conditionalFormatting xmlns:xm="http://schemas.microsoft.com/office/excel/2006/main">
          <x14:cfRule type="expression" priority="71" id="{1306D106-8090-42F3-92E9-4A411A246C61}">
            <xm:f>'https://cepalondon.sharepoint.com/projectslive/PT835_NIAUR_PC21_Efficiency_Advice/Shared Documents/Supporting Information/[20180518-PR19-Business-plan-data-tables.xlsx]Validation flags'!#REF!=1</xm:f>
            <x14:dxf>
              <fill>
                <patternFill>
                  <bgColor rgb="FFE0DCD8"/>
                </patternFill>
              </fill>
            </x14:dxf>
          </x14:cfRule>
          <xm:sqref>AM42:AN42</xm:sqref>
        </x14:conditionalFormatting>
        <x14:conditionalFormatting xmlns:xm="http://schemas.microsoft.com/office/excel/2006/main">
          <x14:cfRule type="expression" priority="70" id="{BDD131D0-314D-4A9B-9039-F87BEF95229E}">
            <xm:f>'https://cepalondon.sharepoint.com/projectslive/PT835_NIAUR_PC21_Efficiency_Advice/Shared Documents/Supporting Information/[20180518-PR19-Business-plan-data-tables.xlsx]Validation flags'!#REF!=1</xm:f>
            <x14:dxf>
              <fill>
                <patternFill>
                  <bgColor rgb="FFE0DCD8"/>
                </patternFill>
              </fill>
            </x14:dxf>
          </x14:cfRule>
          <xm:sqref>AM43:AN51</xm:sqref>
        </x14:conditionalFormatting>
        <x14:conditionalFormatting xmlns:xm="http://schemas.microsoft.com/office/excel/2006/main">
          <x14:cfRule type="expression" priority="69" id="{27AA9BCA-58A6-4CFA-93CE-1B5C6DCF827D}">
            <xm:f>'https://cepalondon.sharepoint.com/projectslive/PT835_NIAUR_PC21_Efficiency_Advice/Shared Documents/Supporting Information/[20180518-PR19-Business-plan-data-tables.xlsx]Validation flags'!#REF!=1</xm:f>
            <x14:dxf>
              <fill>
                <patternFill>
                  <bgColor rgb="FFE0DCD8"/>
                </patternFill>
              </fill>
            </x14:dxf>
          </x14:cfRule>
          <xm:sqref>AP42:AQ42</xm:sqref>
        </x14:conditionalFormatting>
        <x14:conditionalFormatting xmlns:xm="http://schemas.microsoft.com/office/excel/2006/main">
          <x14:cfRule type="expression" priority="68" id="{1CC37B95-9A77-433A-8742-F00BD99E21E6}">
            <xm:f>'https://cepalondon.sharepoint.com/projectslive/PT835_NIAUR_PC21_Efficiency_Advice/Shared Documents/Supporting Information/[20180518-PR19-Business-plan-data-tables.xlsx]Validation flags'!#REF!=1</xm:f>
            <x14:dxf>
              <fill>
                <patternFill>
                  <bgColor rgb="FFE0DCD8"/>
                </patternFill>
              </fill>
            </x14:dxf>
          </x14:cfRule>
          <xm:sqref>AP43:AQ51</xm:sqref>
        </x14:conditionalFormatting>
        <x14:conditionalFormatting xmlns:xm="http://schemas.microsoft.com/office/excel/2006/main">
          <x14:cfRule type="expression" priority="66" id="{92694C58-4F17-4883-8695-60227C975429}">
            <xm:f>'https://cepalondon.sharepoint.com/projectslive/PT835_NIAUR_PC21_Efficiency_Advice/Shared Documents/Supporting Information/[20180518-PR19-Business-plan-data-tables.xlsx]Validation flags'!#REF!=1</xm:f>
            <x14:dxf>
              <fill>
                <patternFill>
                  <bgColor rgb="FFE0DCD8"/>
                </patternFill>
              </fill>
            </x14:dxf>
          </x14:cfRule>
          <xm:sqref>AT10:AU13</xm:sqref>
        </x14:conditionalFormatting>
        <x14:conditionalFormatting xmlns:xm="http://schemas.microsoft.com/office/excel/2006/main">
          <x14:cfRule type="expression" priority="65" id="{7997CE2F-310A-4D80-B91B-F26F5B9B3450}">
            <xm:f>'https://cepalondon.sharepoint.com/projectslive/PT835_NIAUR_PC21_Efficiency_Advice/Shared Documents/Supporting Information/[20180518-PR19-Business-plan-data-tables.xlsx]Validation flags'!#REF!=1</xm:f>
            <x14:dxf>
              <fill>
                <patternFill>
                  <bgColor rgb="FFE0DCD8"/>
                </patternFill>
              </fill>
            </x14:dxf>
          </x14:cfRule>
          <xm:sqref>AT15:AU18</xm:sqref>
        </x14:conditionalFormatting>
        <x14:conditionalFormatting xmlns:xm="http://schemas.microsoft.com/office/excel/2006/main">
          <x14:cfRule type="expression" priority="64" id="{ADE40944-078F-46D5-B078-E47AFDC5BCF0}">
            <xm:f>'https://cepalondon.sharepoint.com/projectslive/PT835_NIAUR_PC21_Efficiency_Advice/Shared Documents/Supporting Information/[20180518-PR19-Business-plan-data-tables.xlsx]Validation flags'!#REF!=1</xm:f>
            <x14:dxf>
              <fill>
                <patternFill>
                  <bgColor rgb="FFE0DCD8"/>
                </patternFill>
              </fill>
            </x14:dxf>
          </x14:cfRule>
          <xm:sqref>AW10:AX13</xm:sqref>
        </x14:conditionalFormatting>
        <x14:conditionalFormatting xmlns:xm="http://schemas.microsoft.com/office/excel/2006/main">
          <x14:cfRule type="expression" priority="63" id="{E4C45A11-10A7-4752-8DEF-80CE5CA2632A}">
            <xm:f>'https://cepalondon.sharepoint.com/projectslive/PT835_NIAUR_PC21_Efficiency_Advice/Shared Documents/Supporting Information/[20180518-PR19-Business-plan-data-tables.xlsx]Validation flags'!#REF!=1</xm:f>
            <x14:dxf>
              <fill>
                <patternFill>
                  <bgColor rgb="FFE0DCD8"/>
                </patternFill>
              </fill>
            </x14:dxf>
          </x14:cfRule>
          <xm:sqref>AW15:AX18</xm:sqref>
        </x14:conditionalFormatting>
        <x14:conditionalFormatting xmlns:xm="http://schemas.microsoft.com/office/excel/2006/main">
          <x14:cfRule type="expression" priority="62" id="{8F600129-DF9B-49FC-988A-8E8CAEAD314D}">
            <xm:f>'https://cepalondon.sharepoint.com/projectslive/PT835_NIAUR_PC21_Efficiency_Advice/Shared Documents/Supporting Information/[20180518-PR19-Business-plan-data-tables.xlsx]Validation flags'!#REF!=1</xm:f>
            <x14:dxf>
              <fill>
                <patternFill>
                  <bgColor rgb="FFE0DCD8"/>
                </patternFill>
              </fill>
            </x14:dxf>
          </x14:cfRule>
          <xm:sqref>AZ15:BA18</xm:sqref>
        </x14:conditionalFormatting>
        <x14:conditionalFormatting xmlns:xm="http://schemas.microsoft.com/office/excel/2006/main">
          <x14:cfRule type="expression" priority="61" id="{E465098F-EAAF-4B1A-9351-1B38CF9DBDE2}">
            <xm:f>'https://cepalondon.sharepoint.com/projectslive/PT835_NIAUR_PC21_Efficiency_Advice/Shared Documents/Supporting Information/[20180518-PR19-Business-plan-data-tables.xlsx]Validation flags'!#REF!=1</xm:f>
            <x14:dxf>
              <fill>
                <patternFill>
                  <bgColor rgb="FFE0DCD8"/>
                </patternFill>
              </fill>
            </x14:dxf>
          </x14:cfRule>
          <xm:sqref>AZ10:BA13</xm:sqref>
        </x14:conditionalFormatting>
        <x14:conditionalFormatting xmlns:xm="http://schemas.microsoft.com/office/excel/2006/main">
          <x14:cfRule type="expression" priority="60" id="{29457A02-80B4-458F-BE14-DF91869E4736}">
            <xm:f>'https://cepalondon.sharepoint.com/projectslive/PT835_NIAUR_PC21_Efficiency_Advice/Shared Documents/Supporting Information/[20180518-PR19-Business-plan-data-tables.xlsx]Validation flags'!#REF!=1</xm:f>
            <x14:dxf>
              <fill>
                <patternFill>
                  <bgColor rgb="FFE0DCD8"/>
                </patternFill>
              </fill>
            </x14:dxf>
          </x14:cfRule>
          <xm:sqref>BC10:BD13</xm:sqref>
        </x14:conditionalFormatting>
        <x14:conditionalFormatting xmlns:xm="http://schemas.microsoft.com/office/excel/2006/main">
          <x14:cfRule type="expression" priority="59" id="{22625E40-659E-4AFF-A697-83C75834C25A}">
            <xm:f>'https://cepalondon.sharepoint.com/projectslive/PT835_NIAUR_PC21_Efficiency_Advice/Shared Documents/Supporting Information/[20180518-PR19-Business-plan-data-tables.xlsx]Validation flags'!#REF!=1</xm:f>
            <x14:dxf>
              <fill>
                <patternFill>
                  <bgColor rgb="FFE0DCD8"/>
                </patternFill>
              </fill>
            </x14:dxf>
          </x14:cfRule>
          <xm:sqref>BF10:BG13</xm:sqref>
        </x14:conditionalFormatting>
        <x14:conditionalFormatting xmlns:xm="http://schemas.microsoft.com/office/excel/2006/main">
          <x14:cfRule type="expression" priority="58" id="{5DCEB6EF-7B00-4498-AD48-6D0CF566FC5B}">
            <xm:f>'https://cepalondon.sharepoint.com/projectslive/PT835_NIAUR_PC21_Efficiency_Advice/Shared Documents/Supporting Information/[20180518-PR19-Business-plan-data-tables.xlsx]Validation flags'!#REF!=1</xm:f>
            <x14:dxf>
              <fill>
                <patternFill>
                  <bgColor rgb="FFE0DCD8"/>
                </patternFill>
              </fill>
            </x14:dxf>
          </x14:cfRule>
          <xm:sqref>BI10:BJ13</xm:sqref>
        </x14:conditionalFormatting>
        <x14:conditionalFormatting xmlns:xm="http://schemas.microsoft.com/office/excel/2006/main">
          <x14:cfRule type="expression" priority="57" id="{A84D39AD-7AC6-4A96-B9EF-B2A28B799389}">
            <xm:f>'https://cepalondon.sharepoint.com/projectslive/PT835_NIAUR_PC21_Efficiency_Advice/Shared Documents/Supporting Information/[20180518-PR19-Business-plan-data-tables.xlsx]Validation flags'!#REF!=1</xm:f>
            <x14:dxf>
              <fill>
                <patternFill>
                  <bgColor rgb="FFE0DCD8"/>
                </patternFill>
              </fill>
            </x14:dxf>
          </x14:cfRule>
          <xm:sqref>BC15:BD18</xm:sqref>
        </x14:conditionalFormatting>
        <x14:conditionalFormatting xmlns:xm="http://schemas.microsoft.com/office/excel/2006/main">
          <x14:cfRule type="expression" priority="56" id="{F52C86B6-E2A2-4D9B-AA3D-EE20C7AB0DE2}">
            <xm:f>'https://cepalondon.sharepoint.com/projectslive/PT835_NIAUR_PC21_Efficiency_Advice/Shared Documents/Supporting Information/[20180518-PR19-Business-plan-data-tables.xlsx]Validation flags'!#REF!=1</xm:f>
            <x14:dxf>
              <fill>
                <patternFill>
                  <bgColor rgb="FFE0DCD8"/>
                </patternFill>
              </fill>
            </x14:dxf>
          </x14:cfRule>
          <xm:sqref>BF15:BG18</xm:sqref>
        </x14:conditionalFormatting>
        <x14:conditionalFormatting xmlns:xm="http://schemas.microsoft.com/office/excel/2006/main">
          <x14:cfRule type="expression" priority="55" id="{45285B70-895A-4454-9F02-30EE558F72DD}">
            <xm:f>'https://cepalondon.sharepoint.com/projectslive/PT835_NIAUR_PC21_Efficiency_Advice/Shared Documents/Supporting Information/[20180518-PR19-Business-plan-data-tables.xlsx]Validation flags'!#REF!=1</xm:f>
            <x14:dxf>
              <fill>
                <patternFill>
                  <bgColor rgb="FFE0DCD8"/>
                </patternFill>
              </fill>
            </x14:dxf>
          </x14:cfRule>
          <xm:sqref>BI15:BJ18</xm:sqref>
        </x14:conditionalFormatting>
        <x14:conditionalFormatting xmlns:xm="http://schemas.microsoft.com/office/excel/2006/main">
          <x14:cfRule type="expression" priority="54" id="{A3B3C8A0-9389-4FB3-81A1-F8A703C596C6}">
            <xm:f>'https://cepalondon.sharepoint.com/projectslive/PT835_NIAUR_PC21_Efficiency_Advice/Shared Documents/Supporting Information/[20180518-PR19-Business-plan-data-tables.xlsx]Validation flags'!#REF!=1</xm:f>
            <x14:dxf>
              <fill>
                <patternFill>
                  <bgColor rgb="FFE0DCD8"/>
                </patternFill>
              </fill>
            </x14:dxf>
          </x14:cfRule>
          <xm:sqref>AT21</xm:sqref>
        </x14:conditionalFormatting>
        <x14:conditionalFormatting xmlns:xm="http://schemas.microsoft.com/office/excel/2006/main">
          <x14:cfRule type="expression" priority="53" id="{C1097EC6-82FA-4788-A2EE-C4A18E742AB5}">
            <xm:f>'https://cepalondon.sharepoint.com/projectslive/PT835_NIAUR_PC21_Efficiency_Advice/Shared Documents/Supporting Information/[20180518-PR19-Business-plan-data-tables.xlsx]Validation flags'!#REF!=1</xm:f>
            <x14:dxf>
              <fill>
                <patternFill>
                  <bgColor rgb="FFE0DCD8"/>
                </patternFill>
              </fill>
            </x14:dxf>
          </x14:cfRule>
          <xm:sqref>AU21</xm:sqref>
        </x14:conditionalFormatting>
        <x14:conditionalFormatting xmlns:xm="http://schemas.microsoft.com/office/excel/2006/main">
          <x14:cfRule type="expression" priority="52" id="{84E546F9-64A6-417A-98E8-8DB380BFBBDC}">
            <xm:f>'https://cepalondon.sharepoint.com/projectslive/PT835_NIAUR_PC21_Efficiency_Advice/Shared Documents/Supporting Information/[20180518-PR19-Business-plan-data-tables.xlsx]Validation flags'!#REF!=1</xm:f>
            <x14:dxf>
              <fill>
                <patternFill>
                  <bgColor rgb="FFE0DCD8"/>
                </patternFill>
              </fill>
            </x14:dxf>
          </x14:cfRule>
          <xm:sqref>AW21</xm:sqref>
        </x14:conditionalFormatting>
        <x14:conditionalFormatting xmlns:xm="http://schemas.microsoft.com/office/excel/2006/main">
          <x14:cfRule type="expression" priority="51" id="{398C51A1-ADFE-4D64-9F79-331E3C5EA70C}">
            <xm:f>'https://cepalondon.sharepoint.com/projectslive/PT835_NIAUR_PC21_Efficiency_Advice/Shared Documents/Supporting Information/[20180518-PR19-Business-plan-data-tables.xlsx]Validation flags'!#REF!=1</xm:f>
            <x14:dxf>
              <fill>
                <patternFill>
                  <bgColor rgb="FFE0DCD8"/>
                </patternFill>
              </fill>
            </x14:dxf>
          </x14:cfRule>
          <xm:sqref>AX21</xm:sqref>
        </x14:conditionalFormatting>
        <x14:conditionalFormatting xmlns:xm="http://schemas.microsoft.com/office/excel/2006/main">
          <x14:cfRule type="expression" priority="50" id="{4A61ADBA-D521-457B-B307-5F0B00C3C7FA}">
            <xm:f>'https://cepalondon.sharepoint.com/projectslive/PT835_NIAUR_PC21_Efficiency_Advice/Shared Documents/Supporting Information/[20180518-PR19-Business-plan-data-tables.xlsx]Validation flags'!#REF!=1</xm:f>
            <x14:dxf>
              <fill>
                <patternFill>
                  <bgColor rgb="FFE0DCD8"/>
                </patternFill>
              </fill>
            </x14:dxf>
          </x14:cfRule>
          <xm:sqref>AZ21</xm:sqref>
        </x14:conditionalFormatting>
        <x14:conditionalFormatting xmlns:xm="http://schemas.microsoft.com/office/excel/2006/main">
          <x14:cfRule type="expression" priority="49" id="{506AB832-8716-4447-9276-36F245CF0D33}">
            <xm:f>'https://cepalondon.sharepoint.com/projectslive/PT835_NIAUR_PC21_Efficiency_Advice/Shared Documents/Supporting Information/[20180518-PR19-Business-plan-data-tables.xlsx]Validation flags'!#REF!=1</xm:f>
            <x14:dxf>
              <fill>
                <patternFill>
                  <bgColor rgb="FFE0DCD8"/>
                </patternFill>
              </fill>
            </x14:dxf>
          </x14:cfRule>
          <xm:sqref>BA21</xm:sqref>
        </x14:conditionalFormatting>
        <x14:conditionalFormatting xmlns:xm="http://schemas.microsoft.com/office/excel/2006/main">
          <x14:cfRule type="expression" priority="48" id="{B829621B-BCF2-475F-866A-A3F499415491}">
            <xm:f>'https://cepalondon.sharepoint.com/projectslive/PT835_NIAUR_PC21_Efficiency_Advice/Shared Documents/Supporting Information/[20180518-PR19-Business-plan-data-tables.xlsx]Validation flags'!#REF!=1</xm:f>
            <x14:dxf>
              <fill>
                <patternFill>
                  <bgColor rgb="FFE0DCD8"/>
                </patternFill>
              </fill>
            </x14:dxf>
          </x14:cfRule>
          <xm:sqref>BC21</xm:sqref>
        </x14:conditionalFormatting>
        <x14:conditionalFormatting xmlns:xm="http://schemas.microsoft.com/office/excel/2006/main">
          <x14:cfRule type="expression" priority="47" id="{CB772D17-B9F5-49D2-BF73-5882197C5AC9}">
            <xm:f>'https://cepalondon.sharepoint.com/projectslive/PT835_NIAUR_PC21_Efficiency_Advice/Shared Documents/Supporting Information/[20180518-PR19-Business-plan-data-tables.xlsx]Validation flags'!#REF!=1</xm:f>
            <x14:dxf>
              <fill>
                <patternFill>
                  <bgColor rgb="FFE0DCD8"/>
                </patternFill>
              </fill>
            </x14:dxf>
          </x14:cfRule>
          <xm:sqref>BD21</xm:sqref>
        </x14:conditionalFormatting>
        <x14:conditionalFormatting xmlns:xm="http://schemas.microsoft.com/office/excel/2006/main">
          <x14:cfRule type="expression" priority="46" id="{F812BF4D-D6C8-49CD-92ED-923A6FED6DD5}">
            <xm:f>'https://cepalondon.sharepoint.com/projectslive/PT835_NIAUR_PC21_Efficiency_Advice/Shared Documents/Supporting Information/[20180518-PR19-Business-plan-data-tables.xlsx]Validation flags'!#REF!=1</xm:f>
            <x14:dxf>
              <fill>
                <patternFill>
                  <bgColor rgb="FFE0DCD8"/>
                </patternFill>
              </fill>
            </x14:dxf>
          </x14:cfRule>
          <xm:sqref>BF21</xm:sqref>
        </x14:conditionalFormatting>
        <x14:conditionalFormatting xmlns:xm="http://schemas.microsoft.com/office/excel/2006/main">
          <x14:cfRule type="expression" priority="45" id="{280722E2-54A2-4FEE-AE1A-D62F9B944870}">
            <xm:f>'https://cepalondon.sharepoint.com/projectslive/PT835_NIAUR_PC21_Efficiency_Advice/Shared Documents/Supporting Information/[20180518-PR19-Business-plan-data-tables.xlsx]Validation flags'!#REF!=1</xm:f>
            <x14:dxf>
              <fill>
                <patternFill>
                  <bgColor rgb="FFE0DCD8"/>
                </patternFill>
              </fill>
            </x14:dxf>
          </x14:cfRule>
          <xm:sqref>BG21</xm:sqref>
        </x14:conditionalFormatting>
        <x14:conditionalFormatting xmlns:xm="http://schemas.microsoft.com/office/excel/2006/main">
          <x14:cfRule type="expression" priority="44" id="{294C78E0-8D5D-498C-90EC-D8B2455E24C8}">
            <xm:f>'https://cepalondon.sharepoint.com/projectslive/PT835_NIAUR_PC21_Efficiency_Advice/Shared Documents/Supporting Information/[20180518-PR19-Business-plan-data-tables.xlsx]Validation flags'!#REF!=1</xm:f>
            <x14:dxf>
              <fill>
                <patternFill>
                  <bgColor rgb="FFE0DCD8"/>
                </patternFill>
              </fill>
            </x14:dxf>
          </x14:cfRule>
          <xm:sqref>BI21</xm:sqref>
        </x14:conditionalFormatting>
        <x14:conditionalFormatting xmlns:xm="http://schemas.microsoft.com/office/excel/2006/main">
          <x14:cfRule type="expression" priority="43" id="{4C2B9199-0DC9-45DF-97CF-5DE48CB86FCF}">
            <xm:f>'https://cepalondon.sharepoint.com/projectslive/PT835_NIAUR_PC21_Efficiency_Advice/Shared Documents/Supporting Information/[20180518-PR19-Business-plan-data-tables.xlsx]Validation flags'!#REF!=1</xm:f>
            <x14:dxf>
              <fill>
                <patternFill>
                  <bgColor rgb="FFE0DCD8"/>
                </patternFill>
              </fill>
            </x14:dxf>
          </x14:cfRule>
          <xm:sqref>BJ21</xm:sqref>
        </x14:conditionalFormatting>
        <x14:conditionalFormatting xmlns:xm="http://schemas.microsoft.com/office/excel/2006/main">
          <x14:cfRule type="expression" priority="42" id="{FD7460FC-EBF3-492A-AF27-0526EE8AFD2E}">
            <xm:f>'https://cepalondon.sharepoint.com/projectslive/PT835_NIAUR_PC21_Efficiency_Advice/Shared Documents/Supporting Information/[20180518-PR19-Business-plan-data-tables.xlsx]Validation flags'!#REF!=1</xm:f>
            <x14:dxf>
              <fill>
                <patternFill>
                  <bgColor rgb="FFE0DCD8"/>
                </patternFill>
              </fill>
            </x14:dxf>
          </x14:cfRule>
          <xm:sqref>AT25:AU28</xm:sqref>
        </x14:conditionalFormatting>
        <x14:conditionalFormatting xmlns:xm="http://schemas.microsoft.com/office/excel/2006/main">
          <x14:cfRule type="expression" priority="41" id="{9582BE9C-DAE1-494E-8E12-114A4F9FA34B}">
            <xm:f>'https://cepalondon.sharepoint.com/projectslive/PT835_NIAUR_PC21_Efficiency_Advice/Shared Documents/Supporting Information/[20180518-PR19-Business-plan-data-tables.xlsx]Validation flags'!#REF!=1</xm:f>
            <x14:dxf>
              <fill>
                <patternFill>
                  <bgColor rgb="FFE0DCD8"/>
                </patternFill>
              </fill>
            </x14:dxf>
          </x14:cfRule>
          <xm:sqref>AT29:AU29</xm:sqref>
        </x14:conditionalFormatting>
        <x14:conditionalFormatting xmlns:xm="http://schemas.microsoft.com/office/excel/2006/main">
          <x14:cfRule type="expression" priority="40" id="{B11D94A0-FB3B-450A-BFAD-242EB8871F8E}">
            <xm:f>'https://cepalondon.sharepoint.com/projectslive/PT835_NIAUR_PC21_Efficiency_Advice/Shared Documents/Supporting Information/[20180518-PR19-Business-plan-data-tables.xlsx]Validation flags'!#REF!=1</xm:f>
            <x14:dxf>
              <fill>
                <patternFill>
                  <bgColor rgb="FFE0DCD8"/>
                </patternFill>
              </fill>
            </x14:dxf>
          </x14:cfRule>
          <xm:sqref>AT31:AU31</xm:sqref>
        </x14:conditionalFormatting>
        <x14:conditionalFormatting xmlns:xm="http://schemas.microsoft.com/office/excel/2006/main">
          <x14:cfRule type="expression" priority="39" id="{508D95F6-FF8E-48F2-8A40-74F748F36D79}">
            <xm:f>'https://cepalondon.sharepoint.com/projectslive/PT835_NIAUR_PC21_Efficiency_Advice/Shared Documents/Supporting Information/[20180518-PR19-Business-plan-data-tables.xlsx]Validation flags'!#REF!=1</xm:f>
            <x14:dxf>
              <fill>
                <patternFill>
                  <bgColor rgb="FFE0DCD8"/>
                </patternFill>
              </fill>
            </x14:dxf>
          </x14:cfRule>
          <xm:sqref>AT33:AU33</xm:sqref>
        </x14:conditionalFormatting>
        <x14:conditionalFormatting xmlns:xm="http://schemas.microsoft.com/office/excel/2006/main">
          <x14:cfRule type="expression" priority="38" id="{B6DA117F-8981-4921-89DC-269ABDF9F10D}">
            <xm:f>'https://cepalondon.sharepoint.com/projectslive/PT835_NIAUR_PC21_Efficiency_Advice/Shared Documents/Supporting Information/[20180518-PR19-Business-plan-data-tables.xlsx]Validation flags'!#REF!=1</xm:f>
            <x14:dxf>
              <fill>
                <patternFill>
                  <bgColor rgb="FFE0DCD8"/>
                </patternFill>
              </fill>
            </x14:dxf>
          </x14:cfRule>
          <xm:sqref>AW33:AX33</xm:sqref>
        </x14:conditionalFormatting>
        <x14:conditionalFormatting xmlns:xm="http://schemas.microsoft.com/office/excel/2006/main">
          <x14:cfRule type="expression" priority="37" id="{450616FC-9AEA-4251-93A3-792C140838D7}">
            <xm:f>'https://cepalondon.sharepoint.com/projectslive/PT835_NIAUR_PC21_Efficiency_Advice/Shared Documents/Supporting Information/[20180518-PR19-Business-plan-data-tables.xlsx]Validation flags'!#REF!=1</xm:f>
            <x14:dxf>
              <fill>
                <patternFill>
                  <bgColor rgb="FFE0DCD8"/>
                </patternFill>
              </fill>
            </x14:dxf>
          </x14:cfRule>
          <xm:sqref>AZ33:BA33</xm:sqref>
        </x14:conditionalFormatting>
        <x14:conditionalFormatting xmlns:xm="http://schemas.microsoft.com/office/excel/2006/main">
          <x14:cfRule type="expression" priority="36" id="{C19B9C7D-9E0A-44F8-AE38-F044804E705E}">
            <xm:f>'https://cepalondon.sharepoint.com/projectslive/PT835_NIAUR_PC21_Efficiency_Advice/Shared Documents/Supporting Information/[20180518-PR19-Business-plan-data-tables.xlsx]Validation flags'!#REF!=1</xm:f>
            <x14:dxf>
              <fill>
                <patternFill>
                  <bgColor rgb="FFE0DCD8"/>
                </patternFill>
              </fill>
            </x14:dxf>
          </x14:cfRule>
          <xm:sqref>BC33:BD33</xm:sqref>
        </x14:conditionalFormatting>
        <x14:conditionalFormatting xmlns:xm="http://schemas.microsoft.com/office/excel/2006/main">
          <x14:cfRule type="expression" priority="35" id="{21D7B3A9-EDCC-4C39-9E7E-92EB693BDBDF}">
            <xm:f>'https://cepalondon.sharepoint.com/projectslive/PT835_NIAUR_PC21_Efficiency_Advice/Shared Documents/Supporting Information/[20180518-PR19-Business-plan-data-tables.xlsx]Validation flags'!#REF!=1</xm:f>
            <x14:dxf>
              <fill>
                <patternFill>
                  <bgColor rgb="FFE0DCD8"/>
                </patternFill>
              </fill>
            </x14:dxf>
          </x14:cfRule>
          <xm:sqref>BF33:BG33</xm:sqref>
        </x14:conditionalFormatting>
        <x14:conditionalFormatting xmlns:xm="http://schemas.microsoft.com/office/excel/2006/main">
          <x14:cfRule type="expression" priority="34" id="{A75B0280-61DB-4D20-B5BC-691F39C4AB2A}">
            <xm:f>'https://cepalondon.sharepoint.com/projectslive/PT835_NIAUR_PC21_Efficiency_Advice/Shared Documents/Supporting Information/[20180518-PR19-Business-plan-data-tables.xlsx]Validation flags'!#REF!=1</xm:f>
            <x14:dxf>
              <fill>
                <patternFill>
                  <bgColor rgb="FFE0DCD8"/>
                </patternFill>
              </fill>
            </x14:dxf>
          </x14:cfRule>
          <xm:sqref>BI33:BJ33</xm:sqref>
        </x14:conditionalFormatting>
        <x14:conditionalFormatting xmlns:xm="http://schemas.microsoft.com/office/excel/2006/main">
          <x14:cfRule type="expression" priority="33" id="{F6FF8455-DA31-4515-BB39-30ACFFE65DE6}">
            <xm:f>'https://cepalondon.sharepoint.com/projectslive/PT835_NIAUR_PC21_Efficiency_Advice/Shared Documents/Supporting Information/[20180518-PR19-Business-plan-data-tables.xlsx]Validation flags'!#REF!=1</xm:f>
            <x14:dxf>
              <fill>
                <patternFill>
                  <bgColor rgb="FFE0DCD8"/>
                </patternFill>
              </fill>
            </x14:dxf>
          </x14:cfRule>
          <xm:sqref>AW31:AX31</xm:sqref>
        </x14:conditionalFormatting>
        <x14:conditionalFormatting xmlns:xm="http://schemas.microsoft.com/office/excel/2006/main">
          <x14:cfRule type="expression" priority="32" id="{26B21D23-52E2-4FBC-9ECD-18F5D5DEE7DD}">
            <xm:f>'https://cepalondon.sharepoint.com/projectslive/PT835_NIAUR_PC21_Efficiency_Advice/Shared Documents/Supporting Information/[20180518-PR19-Business-plan-data-tables.xlsx]Validation flags'!#REF!=1</xm:f>
            <x14:dxf>
              <fill>
                <patternFill>
                  <bgColor rgb="FFE0DCD8"/>
                </patternFill>
              </fill>
            </x14:dxf>
          </x14:cfRule>
          <xm:sqref>AZ31:BA31</xm:sqref>
        </x14:conditionalFormatting>
        <x14:conditionalFormatting xmlns:xm="http://schemas.microsoft.com/office/excel/2006/main">
          <x14:cfRule type="expression" priority="31" id="{0C62ED34-B93B-439B-A6E0-F8800A9FFBBC}">
            <xm:f>'https://cepalondon.sharepoint.com/projectslive/PT835_NIAUR_PC21_Efficiency_Advice/Shared Documents/Supporting Information/[20180518-PR19-Business-plan-data-tables.xlsx]Validation flags'!#REF!=1</xm:f>
            <x14:dxf>
              <fill>
                <patternFill>
                  <bgColor rgb="FFE0DCD8"/>
                </patternFill>
              </fill>
            </x14:dxf>
          </x14:cfRule>
          <xm:sqref>BC31:BD31</xm:sqref>
        </x14:conditionalFormatting>
        <x14:conditionalFormatting xmlns:xm="http://schemas.microsoft.com/office/excel/2006/main">
          <x14:cfRule type="expression" priority="30" id="{405BDA68-A1B8-48B2-845B-7BD09500039A}">
            <xm:f>'https://cepalondon.sharepoint.com/projectslive/PT835_NIAUR_PC21_Efficiency_Advice/Shared Documents/Supporting Information/[20180518-PR19-Business-plan-data-tables.xlsx]Validation flags'!#REF!=1</xm:f>
            <x14:dxf>
              <fill>
                <patternFill>
                  <bgColor rgb="FFE0DCD8"/>
                </patternFill>
              </fill>
            </x14:dxf>
          </x14:cfRule>
          <xm:sqref>BF31:BG31</xm:sqref>
        </x14:conditionalFormatting>
        <x14:conditionalFormatting xmlns:xm="http://schemas.microsoft.com/office/excel/2006/main">
          <x14:cfRule type="expression" priority="29" id="{65C1E7BE-715B-4BA3-982B-51D202EB7A63}">
            <xm:f>'https://cepalondon.sharepoint.com/projectslive/PT835_NIAUR_PC21_Efficiency_Advice/Shared Documents/Supporting Information/[20180518-PR19-Business-plan-data-tables.xlsx]Validation flags'!#REF!=1</xm:f>
            <x14:dxf>
              <fill>
                <patternFill>
                  <bgColor rgb="FFE0DCD8"/>
                </patternFill>
              </fill>
            </x14:dxf>
          </x14:cfRule>
          <xm:sqref>BI31:BJ31</xm:sqref>
        </x14:conditionalFormatting>
        <x14:conditionalFormatting xmlns:xm="http://schemas.microsoft.com/office/excel/2006/main">
          <x14:cfRule type="expression" priority="28" id="{0F8A60F3-480D-42D0-B167-D64DFC741A2E}">
            <xm:f>'https://cepalondon.sharepoint.com/projectslive/PT835_NIAUR_PC21_Efficiency_Advice/Shared Documents/Supporting Information/[20180518-PR19-Business-plan-data-tables.xlsx]Validation flags'!#REF!=1</xm:f>
            <x14:dxf>
              <fill>
                <patternFill>
                  <bgColor rgb="FFE0DCD8"/>
                </patternFill>
              </fill>
            </x14:dxf>
          </x14:cfRule>
          <xm:sqref>AW29:AX29</xm:sqref>
        </x14:conditionalFormatting>
        <x14:conditionalFormatting xmlns:xm="http://schemas.microsoft.com/office/excel/2006/main">
          <x14:cfRule type="expression" priority="27" id="{789F6863-F559-47A5-8CC1-DF3043E85EBC}">
            <xm:f>'https://cepalondon.sharepoint.com/projectslive/PT835_NIAUR_PC21_Efficiency_Advice/Shared Documents/Supporting Information/[20180518-PR19-Business-plan-data-tables.xlsx]Validation flags'!#REF!=1</xm:f>
            <x14:dxf>
              <fill>
                <patternFill>
                  <bgColor rgb="FFE0DCD8"/>
                </patternFill>
              </fill>
            </x14:dxf>
          </x14:cfRule>
          <xm:sqref>AZ29:BA29</xm:sqref>
        </x14:conditionalFormatting>
        <x14:conditionalFormatting xmlns:xm="http://schemas.microsoft.com/office/excel/2006/main">
          <x14:cfRule type="expression" priority="26" id="{B2527211-9105-480E-8EFA-49191CC98A0F}">
            <xm:f>'https://cepalondon.sharepoint.com/projectslive/PT835_NIAUR_PC21_Efficiency_Advice/Shared Documents/Supporting Information/[20180518-PR19-Business-plan-data-tables.xlsx]Validation flags'!#REF!=1</xm:f>
            <x14:dxf>
              <fill>
                <patternFill>
                  <bgColor rgb="FFE0DCD8"/>
                </patternFill>
              </fill>
            </x14:dxf>
          </x14:cfRule>
          <xm:sqref>BC29:BD29</xm:sqref>
        </x14:conditionalFormatting>
        <x14:conditionalFormatting xmlns:xm="http://schemas.microsoft.com/office/excel/2006/main">
          <x14:cfRule type="expression" priority="25" id="{3DE1AF2C-5ECB-4994-AFF8-82D583B9F485}">
            <xm:f>'https://cepalondon.sharepoint.com/projectslive/PT835_NIAUR_PC21_Efficiency_Advice/Shared Documents/Supporting Information/[20180518-PR19-Business-plan-data-tables.xlsx]Validation flags'!#REF!=1</xm:f>
            <x14:dxf>
              <fill>
                <patternFill>
                  <bgColor rgb="FFE0DCD8"/>
                </patternFill>
              </fill>
            </x14:dxf>
          </x14:cfRule>
          <xm:sqref>BF29:BG29</xm:sqref>
        </x14:conditionalFormatting>
        <x14:conditionalFormatting xmlns:xm="http://schemas.microsoft.com/office/excel/2006/main">
          <x14:cfRule type="expression" priority="24" id="{77F3CB24-4FEB-4E21-8E51-CD0041E1CAC6}">
            <xm:f>'https://cepalondon.sharepoint.com/projectslive/PT835_NIAUR_PC21_Efficiency_Advice/Shared Documents/Supporting Information/[20180518-PR19-Business-plan-data-tables.xlsx]Validation flags'!#REF!=1</xm:f>
            <x14:dxf>
              <fill>
                <patternFill>
                  <bgColor rgb="FFE0DCD8"/>
                </patternFill>
              </fill>
            </x14:dxf>
          </x14:cfRule>
          <xm:sqref>BI29:BJ29</xm:sqref>
        </x14:conditionalFormatting>
        <x14:conditionalFormatting xmlns:xm="http://schemas.microsoft.com/office/excel/2006/main">
          <x14:cfRule type="expression" priority="23" id="{7DC4827E-E575-41C7-ADC3-C53288527453}">
            <xm:f>'https://cepalondon.sharepoint.com/projectslive/PT835_NIAUR_PC21_Efficiency_Advice/Shared Documents/Supporting Information/[20180518-PR19-Business-plan-data-tables.xlsx]Validation flags'!#REF!=1</xm:f>
            <x14:dxf>
              <fill>
                <patternFill>
                  <bgColor rgb="FFE0DCD8"/>
                </patternFill>
              </fill>
            </x14:dxf>
          </x14:cfRule>
          <xm:sqref>AW25:AX28</xm:sqref>
        </x14:conditionalFormatting>
        <x14:conditionalFormatting xmlns:xm="http://schemas.microsoft.com/office/excel/2006/main">
          <x14:cfRule type="expression" priority="22" id="{DB2C0661-5390-4DD1-9B0B-9A73BB00B556}">
            <xm:f>'https://cepalondon.sharepoint.com/projectslive/PT835_NIAUR_PC21_Efficiency_Advice/Shared Documents/Supporting Information/[20180518-PR19-Business-plan-data-tables.xlsx]Validation flags'!#REF!=1</xm:f>
            <x14:dxf>
              <fill>
                <patternFill>
                  <bgColor rgb="FFE0DCD8"/>
                </patternFill>
              </fill>
            </x14:dxf>
          </x14:cfRule>
          <xm:sqref>AZ25:BA28</xm:sqref>
        </x14:conditionalFormatting>
        <x14:conditionalFormatting xmlns:xm="http://schemas.microsoft.com/office/excel/2006/main">
          <x14:cfRule type="expression" priority="21" id="{25F5A572-7347-4A0E-9FF0-BC083E728954}">
            <xm:f>'https://cepalondon.sharepoint.com/projectslive/PT835_NIAUR_PC21_Efficiency_Advice/Shared Documents/Supporting Information/[20180518-PR19-Business-plan-data-tables.xlsx]Validation flags'!#REF!=1</xm:f>
            <x14:dxf>
              <fill>
                <patternFill>
                  <bgColor rgb="FFE0DCD8"/>
                </patternFill>
              </fill>
            </x14:dxf>
          </x14:cfRule>
          <xm:sqref>BC25:BD28</xm:sqref>
        </x14:conditionalFormatting>
        <x14:conditionalFormatting xmlns:xm="http://schemas.microsoft.com/office/excel/2006/main">
          <x14:cfRule type="expression" priority="20" id="{4DE38102-9527-4772-953E-2AFADF5B42DE}">
            <xm:f>'https://cepalondon.sharepoint.com/projectslive/PT835_NIAUR_PC21_Efficiency_Advice/Shared Documents/Supporting Information/[20180518-PR19-Business-plan-data-tables.xlsx]Validation flags'!#REF!=1</xm:f>
            <x14:dxf>
              <fill>
                <patternFill>
                  <bgColor rgb="FFE0DCD8"/>
                </patternFill>
              </fill>
            </x14:dxf>
          </x14:cfRule>
          <xm:sqref>BF25:BG28</xm:sqref>
        </x14:conditionalFormatting>
        <x14:conditionalFormatting xmlns:xm="http://schemas.microsoft.com/office/excel/2006/main">
          <x14:cfRule type="expression" priority="19" id="{2E7AE3A6-5CCD-4059-BDB7-C533E4B94194}">
            <xm:f>'https://cepalondon.sharepoint.com/projectslive/PT835_NIAUR_PC21_Efficiency_Advice/Shared Documents/Supporting Information/[20180518-PR19-Business-plan-data-tables.xlsx]Validation flags'!#REF!=1</xm:f>
            <x14:dxf>
              <fill>
                <patternFill>
                  <bgColor rgb="FFE0DCD8"/>
                </patternFill>
              </fill>
            </x14:dxf>
          </x14:cfRule>
          <xm:sqref>BI25:BJ28</xm:sqref>
        </x14:conditionalFormatting>
        <x14:conditionalFormatting xmlns:xm="http://schemas.microsoft.com/office/excel/2006/main">
          <x14:cfRule type="expression" priority="18" id="{77639AC1-AB79-4DBE-A912-AC7B652E6AD0}">
            <xm:f>'https://cepalondon.sharepoint.com/projectslive/PT835_NIAUR_PC21_Efficiency_Advice/Shared Documents/Supporting Information/[20180518-PR19-Business-plan-data-tables.xlsx]Validation flags'!#REF!=1</xm:f>
            <x14:dxf>
              <fill>
                <patternFill>
                  <bgColor rgb="FFE0DCD8"/>
                </patternFill>
              </fill>
            </x14:dxf>
          </x14:cfRule>
          <xm:sqref>AT37:AU38</xm:sqref>
        </x14:conditionalFormatting>
        <x14:conditionalFormatting xmlns:xm="http://schemas.microsoft.com/office/excel/2006/main">
          <x14:cfRule type="expression" priority="17" id="{39FE71D4-0302-4BAC-9CA2-E53E18FF0CB4}">
            <xm:f>'https://cepalondon.sharepoint.com/projectslive/PT835_NIAUR_PC21_Efficiency_Advice/Shared Documents/Supporting Information/[20180518-PR19-Business-plan-data-tables.xlsx]Validation flags'!#REF!=1</xm:f>
            <x14:dxf>
              <fill>
                <patternFill>
                  <bgColor rgb="FFE0DCD8"/>
                </patternFill>
              </fill>
            </x14:dxf>
          </x14:cfRule>
          <xm:sqref>AW37:AX38</xm:sqref>
        </x14:conditionalFormatting>
        <x14:conditionalFormatting xmlns:xm="http://schemas.microsoft.com/office/excel/2006/main">
          <x14:cfRule type="expression" priority="16" id="{5FE770EB-2DA1-48AD-971B-F567482E1BA7}">
            <xm:f>'https://cepalondon.sharepoint.com/projectslive/PT835_NIAUR_PC21_Efficiency_Advice/Shared Documents/Supporting Information/[20180518-PR19-Business-plan-data-tables.xlsx]Validation flags'!#REF!=1</xm:f>
            <x14:dxf>
              <fill>
                <patternFill>
                  <bgColor rgb="FFE0DCD8"/>
                </patternFill>
              </fill>
            </x14:dxf>
          </x14:cfRule>
          <xm:sqref>AZ37:BA38</xm:sqref>
        </x14:conditionalFormatting>
        <x14:conditionalFormatting xmlns:xm="http://schemas.microsoft.com/office/excel/2006/main">
          <x14:cfRule type="expression" priority="15" id="{3C09AE58-0FBA-4FF1-A4AC-F49CA0F1B797}">
            <xm:f>'https://cepalondon.sharepoint.com/projectslive/PT835_NIAUR_PC21_Efficiency_Advice/Shared Documents/Supporting Information/[20180518-PR19-Business-plan-data-tables.xlsx]Validation flags'!#REF!=1</xm:f>
            <x14:dxf>
              <fill>
                <patternFill>
                  <bgColor rgb="FFE0DCD8"/>
                </patternFill>
              </fill>
            </x14:dxf>
          </x14:cfRule>
          <xm:sqref>BC37:BD38</xm:sqref>
        </x14:conditionalFormatting>
        <x14:conditionalFormatting xmlns:xm="http://schemas.microsoft.com/office/excel/2006/main">
          <x14:cfRule type="expression" priority="14" id="{5DE1373E-71CE-4651-A78D-50BB2A09AD65}">
            <xm:f>'https://cepalondon.sharepoint.com/projectslive/PT835_NIAUR_PC21_Efficiency_Advice/Shared Documents/Supporting Information/[20180518-PR19-Business-plan-data-tables.xlsx]Validation flags'!#REF!=1</xm:f>
            <x14:dxf>
              <fill>
                <patternFill>
                  <bgColor rgb="FFE0DCD8"/>
                </patternFill>
              </fill>
            </x14:dxf>
          </x14:cfRule>
          <xm:sqref>BF37:BG38</xm:sqref>
        </x14:conditionalFormatting>
        <x14:conditionalFormatting xmlns:xm="http://schemas.microsoft.com/office/excel/2006/main">
          <x14:cfRule type="expression" priority="13" id="{860871D4-C609-4F46-8E1B-2A35DBE691A6}">
            <xm:f>'https://cepalondon.sharepoint.com/projectslive/PT835_NIAUR_PC21_Efficiency_Advice/Shared Documents/Supporting Information/[20180518-PR19-Business-plan-data-tables.xlsx]Validation flags'!#REF!=1</xm:f>
            <x14:dxf>
              <fill>
                <patternFill>
                  <bgColor rgb="FFE0DCD8"/>
                </patternFill>
              </fill>
            </x14:dxf>
          </x14:cfRule>
          <xm:sqref>BI37:BJ38</xm:sqref>
        </x14:conditionalFormatting>
        <x14:conditionalFormatting xmlns:xm="http://schemas.microsoft.com/office/excel/2006/main">
          <x14:cfRule type="expression" priority="12" id="{4E1286BD-A26D-4393-B4D0-FFE1EBE3DE32}">
            <xm:f>'https://cepalondon.sharepoint.com/projectslive/PT835_NIAUR_PC21_Efficiency_Advice/Shared Documents/Supporting Information/[20180518-PR19-Business-plan-data-tables.xlsx]Validation flags'!#REF!=1</xm:f>
            <x14:dxf>
              <fill>
                <patternFill>
                  <bgColor rgb="FFE0DCD8"/>
                </patternFill>
              </fill>
            </x14:dxf>
          </x14:cfRule>
          <xm:sqref>AT42:AU42</xm:sqref>
        </x14:conditionalFormatting>
        <x14:conditionalFormatting xmlns:xm="http://schemas.microsoft.com/office/excel/2006/main">
          <x14:cfRule type="expression" priority="11" id="{2E406F65-9ACB-4AC4-9272-68786C988B04}">
            <xm:f>'https://cepalondon.sharepoint.com/projectslive/PT835_NIAUR_PC21_Efficiency_Advice/Shared Documents/Supporting Information/[20180518-PR19-Business-plan-data-tables.xlsx]Validation flags'!#REF!=1</xm:f>
            <x14:dxf>
              <fill>
                <patternFill>
                  <bgColor rgb="FFE0DCD8"/>
                </patternFill>
              </fill>
            </x14:dxf>
          </x14:cfRule>
          <xm:sqref>AT43:AU51</xm:sqref>
        </x14:conditionalFormatting>
        <x14:conditionalFormatting xmlns:xm="http://schemas.microsoft.com/office/excel/2006/main">
          <x14:cfRule type="expression" priority="10" id="{4E448B5A-2622-444A-B493-5936A3A26658}">
            <xm:f>'https://cepalondon.sharepoint.com/projectslive/PT835_NIAUR_PC21_Efficiency_Advice/Shared Documents/Supporting Information/[20180518-PR19-Business-plan-data-tables.xlsx]Validation flags'!#REF!=1</xm:f>
            <x14:dxf>
              <fill>
                <patternFill>
                  <bgColor rgb="FFE0DCD8"/>
                </patternFill>
              </fill>
            </x14:dxf>
          </x14:cfRule>
          <xm:sqref>AW42:AX42</xm:sqref>
        </x14:conditionalFormatting>
        <x14:conditionalFormatting xmlns:xm="http://schemas.microsoft.com/office/excel/2006/main">
          <x14:cfRule type="expression" priority="9" id="{BF923665-4C18-4B37-8D04-6B1CFA9C74B7}">
            <xm:f>'https://cepalondon.sharepoint.com/projectslive/PT835_NIAUR_PC21_Efficiency_Advice/Shared Documents/Supporting Information/[20180518-PR19-Business-plan-data-tables.xlsx]Validation flags'!#REF!=1</xm:f>
            <x14:dxf>
              <fill>
                <patternFill>
                  <bgColor rgb="FFE0DCD8"/>
                </patternFill>
              </fill>
            </x14:dxf>
          </x14:cfRule>
          <xm:sqref>AW43:AX51</xm:sqref>
        </x14:conditionalFormatting>
        <x14:conditionalFormatting xmlns:xm="http://schemas.microsoft.com/office/excel/2006/main">
          <x14:cfRule type="expression" priority="8" id="{D39C4016-8CAD-4135-89BD-DAB5C29C3DB1}">
            <xm:f>'https://cepalondon.sharepoint.com/projectslive/PT835_NIAUR_PC21_Efficiency_Advice/Shared Documents/Supporting Information/[20180518-PR19-Business-plan-data-tables.xlsx]Validation flags'!#REF!=1</xm:f>
            <x14:dxf>
              <fill>
                <patternFill>
                  <bgColor rgb="FFE0DCD8"/>
                </patternFill>
              </fill>
            </x14:dxf>
          </x14:cfRule>
          <xm:sqref>AZ42:BA42</xm:sqref>
        </x14:conditionalFormatting>
        <x14:conditionalFormatting xmlns:xm="http://schemas.microsoft.com/office/excel/2006/main">
          <x14:cfRule type="expression" priority="7" id="{6A1BD630-9F27-4EDA-9876-D54BE35723DA}">
            <xm:f>'https://cepalondon.sharepoint.com/projectslive/PT835_NIAUR_PC21_Efficiency_Advice/Shared Documents/Supporting Information/[20180518-PR19-Business-plan-data-tables.xlsx]Validation flags'!#REF!=1</xm:f>
            <x14:dxf>
              <fill>
                <patternFill>
                  <bgColor rgb="FFE0DCD8"/>
                </patternFill>
              </fill>
            </x14:dxf>
          </x14:cfRule>
          <xm:sqref>AZ43:BA51</xm:sqref>
        </x14:conditionalFormatting>
        <x14:conditionalFormatting xmlns:xm="http://schemas.microsoft.com/office/excel/2006/main">
          <x14:cfRule type="expression" priority="6" id="{1D199193-E54D-48DA-B147-0432974EE51B}">
            <xm:f>'https://cepalondon.sharepoint.com/projectslive/PT835_NIAUR_PC21_Efficiency_Advice/Shared Documents/Supporting Information/[20180518-PR19-Business-plan-data-tables.xlsx]Validation flags'!#REF!=1</xm:f>
            <x14:dxf>
              <fill>
                <patternFill>
                  <bgColor rgb="FFE0DCD8"/>
                </patternFill>
              </fill>
            </x14:dxf>
          </x14:cfRule>
          <xm:sqref>BC42:BD42</xm:sqref>
        </x14:conditionalFormatting>
        <x14:conditionalFormatting xmlns:xm="http://schemas.microsoft.com/office/excel/2006/main">
          <x14:cfRule type="expression" priority="5" id="{A040E9E1-D659-4D4B-99B2-F19148707790}">
            <xm:f>'https://cepalondon.sharepoint.com/projectslive/PT835_NIAUR_PC21_Efficiency_Advice/Shared Documents/Supporting Information/[20180518-PR19-Business-plan-data-tables.xlsx]Validation flags'!#REF!=1</xm:f>
            <x14:dxf>
              <fill>
                <patternFill>
                  <bgColor rgb="FFE0DCD8"/>
                </patternFill>
              </fill>
            </x14:dxf>
          </x14:cfRule>
          <xm:sqref>BC43:BD51</xm:sqref>
        </x14:conditionalFormatting>
        <x14:conditionalFormatting xmlns:xm="http://schemas.microsoft.com/office/excel/2006/main">
          <x14:cfRule type="expression" priority="4" id="{55D3C0D0-3B31-4AA5-AD4A-E1487A98E3A8}">
            <xm:f>'https://cepalondon.sharepoint.com/projectslive/PT835_NIAUR_PC21_Efficiency_Advice/Shared Documents/Supporting Information/[20180518-PR19-Business-plan-data-tables.xlsx]Validation flags'!#REF!=1</xm:f>
            <x14:dxf>
              <fill>
                <patternFill>
                  <bgColor rgb="FFE0DCD8"/>
                </patternFill>
              </fill>
            </x14:dxf>
          </x14:cfRule>
          <xm:sqref>BF42:BG42</xm:sqref>
        </x14:conditionalFormatting>
        <x14:conditionalFormatting xmlns:xm="http://schemas.microsoft.com/office/excel/2006/main">
          <x14:cfRule type="expression" priority="3" id="{8C1A28F5-65F7-40E3-AA61-DAD2AE29BD0E}">
            <xm:f>'https://cepalondon.sharepoint.com/projectslive/PT835_NIAUR_PC21_Efficiency_Advice/Shared Documents/Supporting Information/[20180518-PR19-Business-plan-data-tables.xlsx]Validation flags'!#REF!=1</xm:f>
            <x14:dxf>
              <fill>
                <patternFill>
                  <bgColor rgb="FFE0DCD8"/>
                </patternFill>
              </fill>
            </x14:dxf>
          </x14:cfRule>
          <xm:sqref>BF43:BG51</xm:sqref>
        </x14:conditionalFormatting>
        <x14:conditionalFormatting xmlns:xm="http://schemas.microsoft.com/office/excel/2006/main">
          <x14:cfRule type="expression" priority="2" id="{D556E68E-577A-44FE-BE5B-DEFE76316FAD}">
            <xm:f>'https://cepalondon.sharepoint.com/projectslive/PT835_NIAUR_PC21_Efficiency_Advice/Shared Documents/Supporting Information/[20180518-PR19-Business-plan-data-tables.xlsx]Validation flags'!#REF!=1</xm:f>
            <x14:dxf>
              <fill>
                <patternFill>
                  <bgColor rgb="FFE0DCD8"/>
                </patternFill>
              </fill>
            </x14:dxf>
          </x14:cfRule>
          <xm:sqref>BI42:BJ42</xm:sqref>
        </x14:conditionalFormatting>
        <x14:conditionalFormatting xmlns:xm="http://schemas.microsoft.com/office/excel/2006/main">
          <x14:cfRule type="expression" priority="1" id="{36137D07-6278-4278-8117-5C877653575C}">
            <xm:f>'https://cepalondon.sharepoint.com/projectslive/PT835_NIAUR_PC21_Efficiency_Advice/Shared Documents/Supporting Information/[20180518-PR19-Business-plan-data-tables.xlsx]Validation flags'!#REF!=1</xm:f>
            <x14:dxf>
              <fill>
                <patternFill>
                  <bgColor rgb="FFE0DCD8"/>
                </patternFill>
              </fill>
            </x14:dxf>
          </x14:cfRule>
          <xm:sqref>BI43:BJ51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884C71B28FB34DA3244F05C7224577" ma:contentTypeVersion="6" ma:contentTypeDescription="Create a new document." ma:contentTypeScope="" ma:versionID="7d4739173f7e08ae4407eea1e7fa7676">
  <xsd:schema xmlns:xsd="http://www.w3.org/2001/XMLSchema" xmlns:xs="http://www.w3.org/2001/XMLSchema" xmlns:p="http://schemas.microsoft.com/office/2006/metadata/properties" xmlns:ns2="bdcbccf9-c07c-4ad9-89ec-5c81beaf0dff" xmlns:ns3="dcbf8a88-e063-4a69-82e9-42d02808f636" targetNamespace="http://schemas.microsoft.com/office/2006/metadata/properties" ma:root="true" ma:fieldsID="f7edbfe78fba3cd91fb35af56eb9dd29" ns2:_="" ns3:_="">
    <xsd:import namespace="bdcbccf9-c07c-4ad9-89ec-5c81beaf0dff"/>
    <xsd:import namespace="dcbf8a88-e063-4a69-82e9-42d02808f63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bccf9-c07c-4ad9-89ec-5c81beaf0d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bf8a88-e063-4a69-82e9-42d02808f63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EC6517-076C-4CA1-95EA-2EF04E1513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cbccf9-c07c-4ad9-89ec-5c81beaf0dff"/>
    <ds:schemaRef ds:uri="dcbf8a88-e063-4a69-82e9-42d02808f6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453BE8-F501-4EB9-A5EE-BC5F449A8D19}">
  <ds:schemaRefs>
    <ds:schemaRef ds:uri="http://schemas.microsoft.com/sharepoint/v3/contenttype/forms"/>
  </ds:schemaRefs>
</ds:datastoreItem>
</file>

<file path=customXml/itemProps3.xml><?xml version="1.0" encoding="utf-8"?>
<ds:datastoreItem xmlns:ds="http://schemas.openxmlformats.org/officeDocument/2006/customXml" ds:itemID="{E39FB654-B77E-4299-BE4E-69BB412BC477}">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dcbf8a88-e063-4a69-82e9-42d02808f636"/>
    <ds:schemaRef ds:uri="bdcbccf9-c07c-4ad9-89ec-5c81beaf0d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Wholesale Water&gt;&gt;</vt:lpstr>
      <vt:lpstr>WS1</vt:lpstr>
      <vt:lpstr>WS4</vt:lpstr>
      <vt:lpstr>Wr1</vt:lpstr>
      <vt:lpstr>Wn1</vt:lpstr>
      <vt:lpstr>Wn2</vt:lpstr>
      <vt:lpstr>Wholesale Wastewater&gt;&gt;</vt:lpstr>
      <vt:lpstr>WWS1</vt:lpstr>
      <vt:lpstr>WWS4</vt:lpstr>
      <vt:lpstr>WWn1</vt:lpstr>
      <vt:lpstr>WWn2</vt:lpstr>
      <vt:lpstr>OTHER&gt;&gt;</vt:lpstr>
      <vt:lpstr>Input_Proportions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Mitchell</dc:creator>
  <cp:lastModifiedBy>Daniel Mitchell</cp:lastModifiedBy>
  <dcterms:created xsi:type="dcterms:W3CDTF">2018-08-28T08:25:30Z</dcterms:created>
  <dcterms:modified xsi:type="dcterms:W3CDTF">2019-01-16T13:39:36Z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0x01010069884C71B28FB34DA3244F05C7224577</vt:lpwstr>
  </property>
</Properties>
</file>